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MODELOS\"/>
    </mc:Choice>
  </mc:AlternateContent>
  <xr:revisionPtr revIDLastSave="0" documentId="13_ncr:1_{C02B256F-329E-42AD-AD79-96F93329710B}" xr6:coauthVersionLast="47" xr6:coauthVersionMax="47" xr10:uidLastSave="{00000000-0000-0000-0000-000000000000}"/>
  <bookViews>
    <workbookView xWindow="-120" yWindow="-120" windowWidth="20730" windowHeight="11160" firstSheet="1" activeTab="1" xr2:uid="{5402BD67-523E-46F2-97D3-E3B02C663DDC}"/>
  </bookViews>
  <sheets>
    <sheet name="Hoja2" sheetId="2" r:id="rId1"/>
    <sheet name="Modelo_Importación_Mensual" sheetId="1" r:id="rId2"/>
    <sheet name="Cultivo" sheetId="5" r:id="rId3"/>
    <sheet name="Tipo de cultivo" sheetId="6" r:id="rId4"/>
    <sheet name="Procesamiento" sheetId="7" r:id="rId5"/>
  </sheets>
  <definedNames>
    <definedName name="_xlnm._FilterDatabase" localSheetId="1" hidden="1">Modelo_Importación_Mensual!$H$11:$R$119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O118" i="1"/>
  <c r="O119" i="1"/>
  <c r="O117" i="1"/>
  <c r="O115" i="1"/>
  <c r="O116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7" i="1"/>
  <c r="O98" i="1"/>
  <c r="O96" i="1"/>
  <c r="O94" i="1"/>
  <c r="O95" i="1"/>
  <c r="O93" i="1"/>
  <c r="O91" i="1"/>
  <c r="O92" i="1"/>
  <c r="O90" i="1"/>
  <c r="O88" i="1"/>
  <c r="O89" i="1"/>
  <c r="O87" i="1"/>
  <c r="O85" i="1"/>
  <c r="O86" i="1"/>
  <c r="O84" i="1"/>
  <c r="O82" i="1"/>
  <c r="O83" i="1"/>
  <c r="O81" i="1"/>
  <c r="O79" i="1"/>
  <c r="O80" i="1"/>
  <c r="O78" i="1"/>
  <c r="O76" i="1"/>
  <c r="O77" i="1"/>
  <c r="O75" i="1"/>
  <c r="O73" i="1"/>
  <c r="O74" i="1"/>
  <c r="O72" i="1"/>
  <c r="O70" i="1"/>
  <c r="O71" i="1"/>
  <c r="O69" i="1"/>
  <c r="O67" i="1"/>
  <c r="O68" i="1"/>
  <c r="O66" i="1"/>
  <c r="O64" i="1"/>
  <c r="O65" i="1"/>
  <c r="O63" i="1"/>
  <c r="O61" i="1"/>
  <c r="O62" i="1"/>
  <c r="O60" i="1"/>
  <c r="O58" i="1"/>
  <c r="O59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22" i="1"/>
  <c r="O23" i="1"/>
  <c r="O21" i="1"/>
  <c r="O18" i="1"/>
  <c r="O19" i="1"/>
  <c r="O20" i="1"/>
  <c r="O16" i="1"/>
  <c r="O17" i="1"/>
  <c r="O15" i="1"/>
  <c r="O13" i="1"/>
  <c r="O14" i="1"/>
  <c r="O12" i="1"/>
  <c r="O24" i="1"/>
  <c r="O25" i="1"/>
  <c r="O26" i="1"/>
  <c r="O27" i="1"/>
  <c r="O28" i="1"/>
  <c r="O29" i="1"/>
  <c r="O30" i="1"/>
  <c r="O31" i="1"/>
  <c r="O32" i="1"/>
  <c r="H13" i="1" l="1"/>
  <c r="H12" i="1"/>
  <c r="Q10" i="1" l="1"/>
  <c r="P10" i="1" l="1"/>
  <c r="R10" i="1"/>
</calcChain>
</file>

<file path=xl/sharedStrings.xml><?xml version="1.0" encoding="utf-8"?>
<sst xmlns="http://schemas.openxmlformats.org/spreadsheetml/2006/main" count="3020" uniqueCount="681">
  <si>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</si>
  <si>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</si>
  <si>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</si>
  <si>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</si>
  <si>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</si>
  <si>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</si>
  <si>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</si>
  <si>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</si>
  <si>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</si>
  <si>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</si>
  <si>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</si>
  <si>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</si>
  <si>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</si>
  <si>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</si>
  <si>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</si>
  <si>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</si>
  <si>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</si>
  <si>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</si>
  <si>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</si>
  <si>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</si>
  <si>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</si>
  <si>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</si>
  <si>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</si>
  <si>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</si>
  <si>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</si>
  <si>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</si>
  <si>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</si>
  <si>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</si>
  <si>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</si>
  <si>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</si>
  <si>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</si>
  <si>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</si>
  <si>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</si>
  <si>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</si>
  <si>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</si>
  <si>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</si>
  <si>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</si>
  <si>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</si>
  <si>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</si>
  <si>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</si>
  <si>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</si>
  <si>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</si>
  <si>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</si>
  <si>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</si>
  <si>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</si>
  <si>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</si>
  <si>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</si>
  <si>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</si>
  <si>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</si>
  <si>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</si>
  <si>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</si>
  <si>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</si>
  <si>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</si>
  <si>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</si>
  <si>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</si>
  <si>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</si>
  <si>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</si>
  <si>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</si>
  <si>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</si>
  <si>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</si>
  <si>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</si>
  <si>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</si>
  <si>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</si>
  <si>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</si>
  <si>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</si>
  <si>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</si>
  <si>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</si>
  <si>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</si>
  <si>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</si>
  <si>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</si>
  <si>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</si>
  <si>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</si>
  <si>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</si>
  <si>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</si>
  <si>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</si>
  <si>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</si>
  <si>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</si>
  <si>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</si>
  <si>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</si>
  <si>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</si>
  <si>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</si>
  <si>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</si>
  <si>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</si>
  <si>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</si>
  <si>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</si>
  <si>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</si>
  <si>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</si>
  <si>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</si>
  <si>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</si>
  <si>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</si>
  <si>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</si>
  <si>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</si>
  <si>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</si>
  <si>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</si>
  <si>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</si>
  <si>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</si>
  <si>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</si>
  <si>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</si>
  <si>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</si>
  <si>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</si>
  <si>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</si>
  <si>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</si>
  <si>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</si>
  <si>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</si>
  <si>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</si>
  <si>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</si>
  <si>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</si>
  <si>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</si>
  <si>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</si>
  <si>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</si>
  <si>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</si>
  <si>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</si>
  <si>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</si>
  <si>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</si>
  <si>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</si>
  <si>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</si>
  <si>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</si>
  <si>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</si>
  <si>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</si>
  <si>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</si>
  <si>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</si>
  <si>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</si>
  <si>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</si>
  <si>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</si>
  <si>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</si>
  <si>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</si>
  <si>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</si>
  <si>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</si>
  <si>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</si>
  <si>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</si>
  <si>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</si>
  <si>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</si>
  <si>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</si>
  <si>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</si>
  <si>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</si>
  <si>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</si>
  <si>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</si>
  <si>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</si>
  <si>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</si>
  <si>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</si>
  <si>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</si>
  <si>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</si>
  <si>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</si>
  <si>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</si>
  <si>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</si>
  <si>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</si>
  <si>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</si>
  <si>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</si>
  <si>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</si>
  <si>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</si>
  <si>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</si>
  <si>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</si>
  <si>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</si>
  <si>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</si>
  <si>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</si>
  <si>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</si>
  <si>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</si>
  <si>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</si>
  <si>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</si>
  <si>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</si>
  <si>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</si>
  <si>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</si>
  <si>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</si>
  <si>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</si>
  <si>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</si>
  <si>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</si>
  <si>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</si>
  <si>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</si>
  <si>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</si>
  <si>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</si>
  <si>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</si>
  <si>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Orgánico</t>
  </si>
  <si>
    <t>No orgánico</t>
  </si>
  <si>
    <t>Variedades</t>
  </si>
  <si>
    <t>Tipo (Orgánico/No orgánico)</t>
  </si>
  <si>
    <t>Variedades - año</t>
  </si>
  <si>
    <t>Año</t>
  </si>
  <si>
    <t>Variedades - Tipo (Orgánico-No orgánico)</t>
  </si>
  <si>
    <t>Procesamiento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</si>
  <si>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</si>
  <si>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</si>
  <si>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</si>
  <si>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</si>
  <si>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</si>
  <si>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</si>
  <si>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</si>
  <si>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</si>
  <si>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</si>
  <si>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</si>
  <si>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</si>
  <si>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</si>
  <si>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</si>
  <si>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</si>
  <si>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</si>
  <si>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</si>
  <si>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</si>
  <si>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</si>
  <si>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</si>
  <si>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</si>
  <si>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</si>
  <si>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</si>
  <si>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</si>
  <si>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Coliflor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</si>
  <si>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</si>
  <si>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</si>
  <si>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</si>
  <si>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</si>
  <si>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</si>
  <si>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</si>
  <si>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</si>
  <si>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</si>
  <si>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</si>
  <si>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</si>
  <si>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</si>
  <si>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</si>
  <si>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</si>
  <si>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</si>
  <si>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</si>
  <si>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</si>
  <si>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</si>
  <si>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</si>
  <si>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Chalote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</si>
  <si>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</si>
  <si>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</si>
  <si>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</si>
  <si>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</si>
  <si>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</si>
  <si>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</si>
  <si>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</si>
  <si>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</si>
  <si>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</si>
  <si>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</si>
  <si>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</si>
  <si>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</si>
  <si>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Malanga</t>
  </si>
  <si>
    <t>Mandarina</t>
  </si>
  <si>
    <t>Mandioca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</si>
  <si>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</si>
  <si>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</si>
  <si>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</si>
  <si>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</si>
  <si>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</si>
  <si>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</si>
  <si>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</si>
  <si>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</si>
  <si>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</si>
  <si>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</si>
  <si>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</si>
  <si>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</si>
  <si>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</si>
  <si>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</si>
  <si>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</si>
  <si>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</si>
  <si>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</si>
  <si>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</si>
  <si>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</si>
  <si>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</si>
  <si>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</si>
  <si>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</si>
  <si>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</si>
  <si>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</si>
  <si>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</si>
  <si>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</si>
  <si>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</si>
  <si>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</si>
  <si>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</si>
  <si>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</si>
  <si>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</si>
  <si>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</si>
  <si>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</si>
  <si>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</si>
  <si>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</si>
  <si>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Poroto</t>
  </si>
  <si>
    <t>Rábano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</si>
  <si>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</si>
  <si>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</si>
  <si>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</si>
  <si>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</si>
  <si>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</si>
  <si>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</si>
  <si>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</si>
  <si>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</si>
  <si>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</si>
  <si>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</si>
  <si>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</si>
  <si>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</si>
  <si>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</si>
  <si>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Código</t>
  </si>
  <si>
    <t>Tipo</t>
  </si>
  <si>
    <t>Categoría</t>
  </si>
  <si>
    <t>Contenido</t>
  </si>
  <si>
    <t>Variedad</t>
  </si>
  <si>
    <t>08104011</t>
  </si>
  <si>
    <t>Fresco</t>
  </si>
  <si>
    <t>Berries</t>
  </si>
  <si>
    <t>Frutas</t>
  </si>
  <si>
    <t>Rojo</t>
  </si>
  <si>
    <t>08104019</t>
  </si>
  <si>
    <t>08104012</t>
  </si>
  <si>
    <t>Azul</t>
  </si>
  <si>
    <t>08104029</t>
  </si>
  <si>
    <t>02009810</t>
  </si>
  <si>
    <t>Jugo</t>
  </si>
  <si>
    <t>Sin especificar</t>
  </si>
  <si>
    <t>02008930</t>
  </si>
  <si>
    <t>Conserva</t>
  </si>
  <si>
    <t>08134041</t>
  </si>
  <si>
    <t>Deshidratado</t>
  </si>
  <si>
    <t>08134049</t>
  </si>
  <si>
    <t>08119011</t>
  </si>
  <si>
    <t>Congelado</t>
  </si>
  <si>
    <t>08119019</t>
  </si>
  <si>
    <t>07011010</t>
  </si>
  <si>
    <t>Siembra</t>
  </si>
  <si>
    <t>Tubérculos</t>
  </si>
  <si>
    <t>Cultivos anuales</t>
  </si>
  <si>
    <t>07011090</t>
  </si>
  <si>
    <t>07019000</t>
  </si>
  <si>
    <t>0702000</t>
  </si>
  <si>
    <t>Hortalizas</t>
  </si>
  <si>
    <t>07031011</t>
  </si>
  <si>
    <t>07031019</t>
  </si>
  <si>
    <t>07031020</t>
  </si>
  <si>
    <t>07032010</t>
  </si>
  <si>
    <t>07032090</t>
  </si>
  <si>
    <t>No Orgánico</t>
  </si>
  <si>
    <t>07039000</t>
  </si>
  <si>
    <t>Puerro</t>
  </si>
  <si>
    <t>07041000</t>
  </si>
  <si>
    <t>07042000</t>
  </si>
  <si>
    <t>07049000</t>
  </si>
  <si>
    <t>07051100</t>
  </si>
  <si>
    <t>07051900</t>
  </si>
  <si>
    <t>07052100</t>
  </si>
  <si>
    <t>07052910</t>
  </si>
  <si>
    <t>Radicchio</t>
  </si>
  <si>
    <t>07052920</t>
  </si>
  <si>
    <t>07061000</t>
  </si>
  <si>
    <t>07069000</t>
  </si>
  <si>
    <t>07070000</t>
  </si>
  <si>
    <t>Pepinos y pepinillos</t>
  </si>
  <si>
    <t>07081000</t>
  </si>
  <si>
    <t>07082000</t>
  </si>
  <si>
    <t>07089000</t>
  </si>
  <si>
    <t>07092010</t>
  </si>
  <si>
    <t>07092090</t>
  </si>
  <si>
    <t>07093000</t>
  </si>
  <si>
    <t>07094000</t>
  </si>
  <si>
    <t>07096010</t>
  </si>
  <si>
    <t>07096020</t>
  </si>
  <si>
    <t>07097000</t>
  </si>
  <si>
    <t>07099100</t>
  </si>
  <si>
    <t>07099200</t>
  </si>
  <si>
    <t>07099310</t>
  </si>
  <si>
    <t>De guarda</t>
  </si>
  <si>
    <t>07099320</t>
  </si>
  <si>
    <t>Kabutial</t>
  </si>
  <si>
    <t>07099330</t>
  </si>
  <si>
    <t>07099340</t>
  </si>
  <si>
    <t>07101000</t>
  </si>
  <si>
    <t>07102100</t>
  </si>
  <si>
    <t>07102200</t>
  </si>
  <si>
    <t>07102910</t>
  </si>
  <si>
    <t>Haba</t>
  </si>
  <si>
    <t>07102990</t>
  </si>
  <si>
    <t>07103000</t>
  </si>
  <si>
    <t>07104000</t>
  </si>
  <si>
    <t>Maíz dulce</t>
  </si>
  <si>
    <t>07108010</t>
  </si>
  <si>
    <t>07108020</t>
  </si>
  <si>
    <t>07108041</t>
  </si>
  <si>
    <t>07108049</t>
  </si>
  <si>
    <t>07112010</t>
  </si>
  <si>
    <t>07112090</t>
  </si>
  <si>
    <t>07114010</t>
  </si>
  <si>
    <t>07114090</t>
  </si>
  <si>
    <t>07122000</t>
  </si>
  <si>
    <t>07129010</t>
  </si>
  <si>
    <t>07129031</t>
  </si>
  <si>
    <t>07129039</t>
  </si>
  <si>
    <t>07129040</t>
  </si>
  <si>
    <t>07129050</t>
  </si>
  <si>
    <t>07129061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</si>
  <si>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</si>
  <si>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</si>
  <si>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</si>
  <si>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</si>
  <si>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</si>
  <si>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</si>
  <si>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</si>
  <si>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</si>
  <si>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</si>
  <si>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</si>
  <si>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</si>
  <si>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</si>
  <si>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07133310</t>
  </si>
  <si>
    <t>Porotos comunes</t>
  </si>
  <si>
    <t>07133390</t>
  </si>
  <si>
    <t>07133510</t>
  </si>
  <si>
    <t>Porotos caupí</t>
  </si>
  <si>
    <t>07133590</t>
  </si>
  <si>
    <t>07134000</t>
  </si>
  <si>
    <t>07135010</t>
  </si>
  <si>
    <t>07135090</t>
  </si>
  <si>
    <t>07136000</t>
  </si>
  <si>
    <t>07141000</t>
  </si>
  <si>
    <t>07142000</t>
  </si>
  <si>
    <t>07143000</t>
  </si>
  <si>
    <t>Ñame</t>
  </si>
  <si>
    <t>07144000</t>
  </si>
  <si>
    <t>Taro</t>
  </si>
  <si>
    <t>07145000</t>
  </si>
  <si>
    <t>07149000</t>
  </si>
  <si>
    <t>08011100</t>
  </si>
  <si>
    <t>Tropicales y Subtropicales</t>
  </si>
  <si>
    <t>08011200</t>
  </si>
  <si>
    <t>Con cáscara</t>
  </si>
  <si>
    <t>08011900</t>
  </si>
  <si>
    <t>08012100</t>
  </si>
  <si>
    <t>Frutos Secos</t>
  </si>
  <si>
    <t>Nueces de Brasil</t>
  </si>
  <si>
    <t>08012200</t>
  </si>
  <si>
    <t>Sin cáscara</t>
  </si>
  <si>
    <t>08013100</t>
  </si>
  <si>
    <t>Nueces de marañón</t>
  </si>
  <si>
    <t>08013200</t>
  </si>
  <si>
    <t>08021100</t>
  </si>
  <si>
    <t>08021210</t>
  </si>
  <si>
    <t>08021290</t>
  </si>
  <si>
    <t>08022100</t>
  </si>
  <si>
    <t>08022200</t>
  </si>
  <si>
    <t>08023100</t>
  </si>
  <si>
    <t>Nueces de nogal</t>
  </si>
  <si>
    <t>08023210</t>
  </si>
  <si>
    <t>08023290</t>
  </si>
  <si>
    <t>08024100</t>
  </si>
  <si>
    <t>08024200</t>
  </si>
  <si>
    <t>08025100</t>
  </si>
  <si>
    <t>08025200</t>
  </si>
  <si>
    <t>08026100</t>
  </si>
  <si>
    <t>Nueces de Macadamia</t>
  </si>
  <si>
    <t>08026200</t>
  </si>
  <si>
    <t>08027000</t>
  </si>
  <si>
    <t>Nueces de cola</t>
  </si>
  <si>
    <t>08028000</t>
  </si>
  <si>
    <t>Nueces de areca</t>
  </si>
  <si>
    <t>08029000</t>
  </si>
  <si>
    <t>Otras nueces</t>
  </si>
  <si>
    <t>08031000</t>
  </si>
  <si>
    <t>08039000</t>
  </si>
  <si>
    <t>08041000</t>
  </si>
  <si>
    <t>08042000</t>
  </si>
  <si>
    <t>08043000</t>
  </si>
  <si>
    <t>08044011</t>
  </si>
  <si>
    <t>Frutos Oleaginosos</t>
  </si>
  <si>
    <t>Hass</t>
  </si>
  <si>
    <t>08044019</t>
  </si>
  <si>
    <t>08044020</t>
  </si>
  <si>
    <t>Fuerte</t>
  </si>
  <si>
    <t>08044099</t>
  </si>
  <si>
    <t>08044092</t>
  </si>
  <si>
    <t>08045000</t>
  </si>
  <si>
    <t>08051001</t>
  </si>
  <si>
    <t>Cítricos</t>
  </si>
  <si>
    <t>08052100</t>
  </si>
  <si>
    <t>08052200</t>
  </si>
  <si>
    <t>08052900</t>
  </si>
  <si>
    <t>08054000</t>
  </si>
  <si>
    <t>08055010</t>
  </si>
  <si>
    <t>08055020</t>
  </si>
  <si>
    <t>08055090</t>
  </si>
  <si>
    <t>08059000</t>
  </si>
  <si>
    <t>08061011</t>
  </si>
  <si>
    <t>Thompson seedless</t>
  </si>
  <si>
    <t>08061019</t>
  </si>
  <si>
    <t>08061021</t>
  </si>
  <si>
    <t>Flame seedles</t>
  </si>
  <si>
    <t>08061029</t>
  </si>
  <si>
    <t>08061031</t>
  </si>
  <si>
    <t>Red globe</t>
  </si>
  <si>
    <t>08061039</t>
  </si>
  <si>
    <t>08061041</t>
  </si>
  <si>
    <t>Ribier</t>
  </si>
  <si>
    <t>08061049</t>
  </si>
  <si>
    <t>08061051</t>
  </si>
  <si>
    <t>Crimson seedless</t>
  </si>
  <si>
    <t>08061059</t>
  </si>
  <si>
    <t>08061061</t>
  </si>
  <si>
    <t>Black seedles</t>
  </si>
  <si>
    <t>080610769</t>
  </si>
  <si>
    <t>08061071</t>
  </si>
  <si>
    <t>Sugraone</t>
  </si>
  <si>
    <t>08061079</t>
  </si>
  <si>
    <t>08061081</t>
  </si>
  <si>
    <t>Ruby seedless</t>
  </si>
  <si>
    <t>08061189</t>
  </si>
  <si>
    <t>08061191</t>
  </si>
  <si>
    <t>08061199</t>
  </si>
  <si>
    <t>08062010</t>
  </si>
  <si>
    <t>08062090</t>
  </si>
  <si>
    <t>08071100</t>
  </si>
  <si>
    <t>Frutas anuales</t>
  </si>
  <si>
    <t>08071900</t>
  </si>
  <si>
    <t>08072000</t>
  </si>
  <si>
    <t>08081010</t>
  </si>
  <si>
    <t>Frutos de pepita</t>
  </si>
  <si>
    <t>Richared delicious</t>
  </si>
  <si>
    <t>08081021</t>
  </si>
  <si>
    <t>Royal gala</t>
  </si>
  <si>
    <t>08081029</t>
  </si>
  <si>
    <t>08081030</t>
  </si>
  <si>
    <t>Red starking</t>
  </si>
  <si>
    <t>08081041</t>
  </si>
  <si>
    <t>Fuji</t>
  </si>
  <si>
    <t>08081049</t>
  </si>
  <si>
    <t>08081051</t>
  </si>
  <si>
    <t>Braeburn</t>
  </si>
  <si>
    <t>08081059</t>
  </si>
  <si>
    <t>08081061</t>
  </si>
  <si>
    <t>Granny smith</t>
  </si>
  <si>
    <t>08081069</t>
  </si>
  <si>
    <t>08081070</t>
  </si>
  <si>
    <t>Red chief</t>
  </si>
  <si>
    <t>08081091</t>
  </si>
  <si>
    <t>08081099</t>
  </si>
  <si>
    <t>08083010</t>
  </si>
  <si>
    <t>Packham's triumph</t>
  </si>
  <si>
    <t>08083020</t>
  </si>
  <si>
    <t>Asiáticas</t>
  </si>
  <si>
    <t>08083030</t>
  </si>
  <si>
    <t>Abate fetel</t>
  </si>
  <si>
    <t>08083040</t>
  </si>
  <si>
    <t>Barlett</t>
  </si>
  <si>
    <t>08083050</t>
  </si>
  <si>
    <t>Beurre bosc</t>
  </si>
  <si>
    <t>08083060</t>
  </si>
  <si>
    <t>Coscia</t>
  </si>
  <si>
    <t>08083070</t>
  </si>
  <si>
    <t>D'Anjou</t>
  </si>
  <si>
    <t>08083090</t>
  </si>
  <si>
    <t>08084000</t>
  </si>
  <si>
    <t>08091000</t>
  </si>
  <si>
    <t>Frutos de carozo</t>
  </si>
  <si>
    <t>08092110</t>
  </si>
  <si>
    <t>Cerezas ácidas</t>
  </si>
  <si>
    <t>08092190</t>
  </si>
  <si>
    <t>08092911</t>
  </si>
  <si>
    <t>Cerezas dulces</t>
  </si>
  <si>
    <t>08092919</t>
  </si>
  <si>
    <t>08092990</t>
  </si>
  <si>
    <t>08093010</t>
  </si>
  <si>
    <t>08093020</t>
  </si>
  <si>
    <t>08093090</t>
  </si>
  <si>
    <t>08094011</t>
  </si>
  <si>
    <t>08094019</t>
  </si>
  <si>
    <t>08094020</t>
  </si>
  <si>
    <t>Endrina</t>
  </si>
  <si>
    <t>08101000</t>
  </si>
  <si>
    <t>08102011</t>
  </si>
  <si>
    <t>08102019</t>
  </si>
  <si>
    <t>08102021</t>
  </si>
  <si>
    <t>08102029</t>
  </si>
  <si>
    <t>08102090</t>
  </si>
  <si>
    <t>08103000</t>
  </si>
  <si>
    <t>08104031</t>
  </si>
  <si>
    <t>08104039</t>
  </si>
  <si>
    <t>08104091</t>
  </si>
  <si>
    <t>08104099</t>
  </si>
  <si>
    <t>08105010</t>
  </si>
  <si>
    <t>08105090</t>
  </si>
  <si>
    <t>08106000</t>
  </si>
  <si>
    <t>Durión</t>
  </si>
  <si>
    <t>Otros</t>
  </si>
  <si>
    <t>08107000</t>
  </si>
  <si>
    <t>08109020</t>
  </si>
  <si>
    <t>08109030</t>
  </si>
  <si>
    <t>Pepinos dulces</t>
  </si>
  <si>
    <t>08109040</t>
  </si>
  <si>
    <t>08109050</t>
  </si>
  <si>
    <t>Plumcot</t>
  </si>
  <si>
    <t>08109061</t>
  </si>
  <si>
    <t>08109069</t>
  </si>
  <si>
    <t>08109071</t>
  </si>
  <si>
    <t>08109079</t>
  </si>
  <si>
    <t>08111010</t>
  </si>
  <si>
    <t>08111090</t>
  </si>
  <si>
    <t>08112011</t>
  </si>
  <si>
    <t>08112019</t>
  </si>
  <si>
    <t>08112021</t>
  </si>
  <si>
    <t>08112029</t>
  </si>
  <si>
    <t>08112090</t>
  </si>
  <si>
    <t>08119020</t>
  </si>
  <si>
    <t>08119030</t>
  </si>
  <si>
    <t>08119040</t>
  </si>
  <si>
    <t>08119050</t>
  </si>
  <si>
    <t>08119060</t>
  </si>
  <si>
    <t>08119071</t>
  </si>
  <si>
    <t>08119070</t>
  </si>
  <si>
    <t>08121010</t>
  </si>
  <si>
    <t>08121090</t>
  </si>
  <si>
    <t>08129010</t>
  </si>
  <si>
    <t>08129090</t>
  </si>
  <si>
    <t>08131000</t>
  </si>
  <si>
    <t>08132010</t>
  </si>
  <si>
    <t>08132090</t>
  </si>
  <si>
    <t>08133010</t>
  </si>
  <si>
    <t>08133090</t>
  </si>
  <si>
    <t>08134010</t>
  </si>
  <si>
    <t>08134020</t>
  </si>
  <si>
    <t>08134031</t>
  </si>
  <si>
    <t>08134039</t>
  </si>
  <si>
    <t>08134051</t>
  </si>
  <si>
    <t>08134059</t>
  </si>
  <si>
    <t>08134061</t>
  </si>
  <si>
    <t>08134069</t>
  </si>
  <si>
    <t>08134071</t>
  </si>
  <si>
    <t>08134079</t>
  </si>
  <si>
    <t>Id_Cultivo</t>
  </si>
  <si>
    <t>País de destino</t>
  </si>
  <si>
    <t>Id_Categoría</t>
  </si>
  <si>
    <t>Frutos de Pepita</t>
  </si>
  <si>
    <t>Tipo de Cultivo</t>
  </si>
  <si>
    <t>Id_Procesamiento</t>
  </si>
  <si>
    <t>Sin específicar</t>
  </si>
  <si>
    <t>Periodo 2020-2021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</si>
  <si>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</si>
  <si>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</si>
  <si>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</si>
  <si>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</si>
  <si>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</si>
  <si>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</si>
  <si>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</si>
  <si>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</si>
  <si>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</si>
  <si>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</si>
  <si>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</si>
  <si>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</si>
  <si>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</si>
  <si>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</si>
  <si>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</si>
  <si>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Visualización</t>
  </si>
  <si>
    <t>Importaciones en Kg</t>
  </si>
  <si>
    <t>Importaciones en USD</t>
  </si>
  <si>
    <t>Importaciones en USD/Kg</t>
  </si>
  <si>
    <t>Importaciones USD-CIF</t>
  </si>
  <si>
    <t>Importaciones USD/Kg</t>
  </si>
  <si>
    <t>Importaciones Kg</t>
  </si>
  <si>
    <t>Período</t>
  </si>
  <si>
    <t>https://analytics.zoho.com/open-view/2395394000011974073</t>
  </si>
  <si>
    <t>https://analytics.zoho.com/open-view/2395394000011974148</t>
  </si>
  <si>
    <t>https://analytics.zoho.com/open-view/2395394000011974226</t>
  </si>
  <si>
    <t>https://analytics.zoho.com/open-view/2395394000011974305?ZOHO_CRITERIA=%22Traspuesta%204.17_Mes%2FA%C3%B1o%22.%22Cod_Categor%C3%ADa%22%3D1</t>
  </si>
  <si>
    <t>https://analytics.zoho.com/open-view/2395394000011974399?ZOHO_CRITERIA=%22Traspuesta%204.17_Mes%2FA%C3%B1o%22.%22Cod_Categor%C3%ADa%22%3D1</t>
  </si>
  <si>
    <t>https://analytics.zoho.com/open-view/2395394000011974477?ZOHO_CRITERIA=%22Traspuesta%204.17_Mes%2FA%C3%B1o%22.%22Cod_Categor%C3%ADa%22%3D1</t>
  </si>
  <si>
    <t>https://analytics.zoho.com/open-view/2395394000011974561?ZOHO_CRITERIA=%22Traspuesta%204.17_Mes%2FA%C3%B1o%22.%22Cod_Categor%C3%ADa%22%3D1</t>
  </si>
  <si>
    <t>https://analytics.zoho.com/open-view/2395394000011974672?ZOHO_CRITERIA=%22Traspuesta%204.17_Mes%2FA%C3%B1o%22.%22Cod_Categor%C3%ADa%22%3D1</t>
  </si>
  <si>
    <t>https://analytics.zoho.com/open-view/2395394000011974762?ZOHO_CRITERIA=%22Traspuesta%204.17_Mes%2FA%C3%B1o%22.%22Cod_Categor%C3%ADa%22%3D1</t>
  </si>
  <si>
    <t>https://analytics.zoho.com/open-view/2395394000011974922?ZOHO_CRITERIA=%22Traspuesta%204.17_Mes%2FA%C3%B1o%22.%22Cod_Categor%C3%ADa%22%3D1</t>
  </si>
  <si>
    <t>https://analytics.zoho.com/open-view/2395394000012000005?ZOHO_CRITERIA=%22Traspuesta%204.17_Mes%2FA%C3%B1o%22.%22Cod_Categor%C3%ADa%22%3D1</t>
  </si>
  <si>
    <t>https://analytics.zoho.com/open-view/2395394000012000093?ZOHO_CRITERIA=%22Traspuesta%204.17_Mes%2FA%C3%B1o%22.%22Cod_Categor%C3%ADa%22%3D1</t>
  </si>
  <si>
    <t>https://analytics.zoho.com/open-view/2395394000012000184?ZOHO_CRITERIA=%22Traspuesta%204.17_Mes%2FA%C3%B1o%22.%22Cod-cultivo%22%3D100101001</t>
  </si>
  <si>
    <t>https://analytics.zoho.com/open-view/2395394000012000360?ZOHO_CRITERIA=%22Traspuesta%204.17_Mes%2FA%C3%B1o%22.%22Cod-cultivo%22%3D100101001</t>
  </si>
  <si>
    <t>https://analytics.zoho.com/open-view/2395394000012000466?ZOHO_CRITERIA=%22Traspuesta%204.17_Mes%2FA%C3%B1o%22.%22Cod-cultivo%22%3D100101001</t>
  </si>
  <si>
    <t>https://analytics.zoho.com/open-view/2395394000012000734?ZOHO_CRITERIA=%22Traspuesta%204.17_Mes%2FA%C3%B1o%22.%22Cod-cultivo%22%3D100101001</t>
  </si>
  <si>
    <t>https://analytics.zoho.com/open-view/2395394000012000877?ZOHO_CRITERIA=%22Traspuesta%204.17_Mes%2FA%C3%B1o%22.%22Cod-cultivo%22%3D100101001</t>
  </si>
  <si>
    <t>https://analytics.zoho.com/open-view/2395394000012000987?ZOHO_CRITERIA=%22Traspuesta%204.17_Mes%2FA%C3%B1o%22.%22Cod-cultivo%22%3D100101001</t>
  </si>
  <si>
    <t>https://analytics.zoho.com/open-view/2395394000012001162?ZOHO_CRITERIA=%22Traspuesta%204.17_Mes%2FA%C3%B1o%22.%22Cod-cultivo%22%3D100101001</t>
  </si>
  <si>
    <t>https://analytics.zoho.com/open-view/2395394000012001363?ZOHO_CRITERIA=%22Traspuesta%204.17_Mes%2FA%C3%B1o%22.%22Cod-cultivo%22%3D100101001</t>
  </si>
  <si>
    <t>https://analytics.zoho.com/open-view/2395394000012001487?ZOHO_CRITERIA=%22Traspuesta%204.17_Mes%2FA%C3%B1o%22.%22Cod-cultivo%22%3D100101001</t>
  </si>
  <si>
    <t>https://analytics.zoho.com/open-view/2395394000012007436</t>
  </si>
  <si>
    <t>https://analytics.zoho.com/open-view/2395394000012007471</t>
  </si>
  <si>
    <t>https://analytics.zoho.com/open-view/2395394000012007557</t>
  </si>
  <si>
    <t>https://analytics.zoho.com/open-view/2395394000012007641?ZOHO_CRITERIA=%22Traspuesta%204.17_Mes%2FA%C3%B1o%22.%22Cod_Categor%C3%ADa%22%3D1</t>
  </si>
  <si>
    <t>https://analytics.zoho.com/open-view/2395394000012007750?ZOHO_CRITERIA=%22Traspuesta%204.17_Mes%2FA%C3%B1o%22.%22Cod_Categor%C3%ADa%22%3D1</t>
  </si>
  <si>
    <t>https://analytics.zoho.com/open-view/2395394000012007821?ZOHO_CRITERIA=%22Traspuesta%204.17_Mes%2FA%C3%B1o%22.%22Cod_Categor%C3%ADa%22%3D1</t>
  </si>
  <si>
    <t>https://analytics.zoho.com/open-view/2395394000012008429?ZOHO_CRITERIA=%22Traspuesta%204.17_Mes%2FA%C3%B1o%22.%22Cod_Categor%C3%ADa%22%3D1</t>
  </si>
  <si>
    <t>https://analytics.zoho.com/open-view/2395394000012008532?ZOHO_CRITERIA=%22Traspuesta%204.17_Mes%2FA%C3%B1o%22.%22Cod_Categor%C3%ADa%22%3D1</t>
  </si>
  <si>
    <t>https://analytics.zoho.com/open-view/2395394000012008671?ZOHO_CRITERIA=%22Traspuesta%204.17_Mes%2FA%C3%B1o%22.%22Cod_Categor%C3%ADa%22%3D1</t>
  </si>
  <si>
    <t>https://analytics.zoho.com/open-view/2395394000012009118?ZOHO_CRITERIA=%22Traspuesta%204.17_Mes%2FA%C3%B1o%22.%22Cod_Categor%C3%ADa%22%3D1</t>
  </si>
  <si>
    <t>https://analytics.zoho.com/open-view/2395394000012009237?ZOHO_CRITERIA=%22Traspuesta%204.17_Mes%2FA%C3%B1o%22.%22Cod_Categor%C3%ADa%22%3D1</t>
  </si>
  <si>
    <t>https://analytics.zoho.com/open-view/2395394000012009383?ZOHO_CRITERIA=%22Traspuesta%204.17_Mes%2FA%C3%B1o%22.%22Cod_Categor%C3%ADa%22%3D1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</si>
</sst>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0" fillId="0" borderId="0" xfId="0" applyNumberFormat="1"/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8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9" fillId="8" borderId="0" xfId="0" applyFont="1" applyFill="1"/>
    <xf numFmtId="0" fontId="15" fillId="8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8" borderId="0" xfId="0" applyFont="1" applyFill="1"/>
    <xf numFmtId="0" fontId="1" fillId="9" borderId="0" xfId="0" applyFont="1" applyFill="1"/>
    <xf numFmtId="0" fontId="13" fillId="0" borderId="1" xfId="0" applyFont="1" applyFill="1" applyBorder="1" applyAlignment="1">
      <alignment vertical="center"/>
    </xf>
    <xf numFmtId="0" fontId="0" fillId="0" borderId="0" xfId="0" applyBorder="1"/>
  </cellXfs>
  <cellStyles count="3">
    <cellStyle name="Hipervínculo" xfId="2" builtinId="8"/>
    <cellStyle name="Millares [0]" xfId="1" builtinId="6"/>
    <cellStyle name="Normal" xfId="0" builtinId="0"/>
  </cellStyles>
  <dxfs count="25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621753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870614</xdr:colOff>
      <xdr:row>0</xdr:row>
      <xdr:rowOff>0</xdr:rowOff>
    </xdr:from>
    <xdr:to>
      <xdr:col>12</xdr:col>
      <xdr:colOff>804789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842889</xdr:colOff>
      <xdr:row>0</xdr:row>
      <xdr:rowOff>15241</xdr:rowOff>
    </xdr:from>
    <xdr:to>
      <xdr:col>14</xdr:col>
      <xdr:colOff>199035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276894</xdr:colOff>
      <xdr:row>0</xdr:row>
      <xdr:rowOff>30481</xdr:rowOff>
    </xdr:from>
    <xdr:to>
      <xdr:col>14</xdr:col>
      <xdr:colOff>2011855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119" totalsRowShown="0" headerRowDxfId="24">
  <autoFilter ref="G11:W119" xr:uid="{D1C79E18-D177-4E64-ADAE-4301621E4E01}"/>
  <tableColumns count="17">
    <tableColumn id="1" xr3:uid="{52DDF9DF-FB00-496D-9AB0-0A5A71113E1B}" name="GR" dataDxfId="23"/>
    <tableColumn id="2" xr3:uid="{28F46588-73B1-4D9D-BFEE-16C46EBF870D}" name="n" dataDxfId="22">
      <calculatedColumnFormula>+ROW()-11</calculatedColumnFormula>
    </tableColumn>
    <tableColumn id="3" xr3:uid="{3B1124C4-8FB5-4879-980F-387AB87EFEA3}" name="Escala" dataDxfId="21"/>
    <tableColumn id="4" xr3:uid="{F72BADF5-2D1A-461A-8BB8-B7DD3AE3A4A0}" name="Territorio" dataDxfId="20"/>
    <tableColumn id="5" xr3:uid="{DDA865D0-9E20-4D45-BEF7-BF81510749FB}" name="Filtro Int" dataDxfId="19"/>
    <tableColumn id="6" xr3:uid="{99921A4E-3B4D-4314-8C60-EA5A6B30981C}" name="Variable" dataDxfId="18"/>
    <tableColumn id="7" xr3:uid="{D77474EA-E571-4311-8157-01C371A4AF74}" name="Filtro URL" dataDxfId="17"/>
    <tableColumn id="8" xr3:uid="{E28B5308-DE75-4D5C-BA14-D1FE3775199B}" name="Periodo" dataDxfId="16"/>
    <tableColumn id="9" xr3:uid="{D3217B87-3AB7-40B6-8E11-40ADB19068D6}" name="Variable2" dataDxfId="15"/>
    <tableColumn id="10" xr3:uid="{7E241738-6F8F-4F8F-AAF4-17C480FD1016}" name="GR's"/>
    <tableColumn id="11" xr3:uid="{946B3828-9F5F-43DD-B33D-CE1435BCA648}" name="Suscripcion" dataDxfId="14"/>
    <tableColumn id="12" xr3:uid="{FB0D5226-6C51-45EF-AE01-143C8071E65B}" name="Vistas" dataDxfId="13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779AC-3E97-4459-BF90-94F12FD2CEB9}" name="Cod_categoría" displayName="Cod_categoría" ref="B2:C111" totalsRowShown="0" headerRowDxfId="11" tableBorderDxfId="10">
  <autoFilter ref="B2:C111" xr:uid="{4CA779AC-3E97-4459-BF90-94F12FD2CEB9}"/>
  <sortState xmlns:xlrd2="http://schemas.microsoft.com/office/spreadsheetml/2017/richdata2" ref="B3:C115">
    <sortCondition ref="B2:B115"/>
  </sortState>
  <tableColumns count="2">
    <tableColumn id="1" xr3:uid="{00A0CACF-8DA8-4EE1-B69E-D20C0D0CED17}" name="Cultivo" dataDxfId="9"/>
    <tableColumn id="2" xr3:uid="{EC636045-613B-42E5-9C90-E988441BFFD8}" name="Id_Cultivo" dataDxfId="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8EDF9-1D4C-4F1B-8840-A9BEFC9653CD}" name="Codigos106" displayName="Codigos106" ref="F2:L251" totalsRowShown="0">
  <autoFilter ref="F2:L251" xr:uid="{F668EDF9-1D4C-4F1B-8840-A9BEFC9653CD}"/>
  <tableColumns count="7">
    <tableColumn id="1" xr3:uid="{936B2770-7701-441E-9D5D-3069DF263A41}" name="Código"/>
    <tableColumn id="2" xr3:uid="{38BBB1C6-3707-4CB2-82FB-649FB867547F}" name="Cultivo"/>
    <tableColumn id="3" xr3:uid="{EEE7D039-79B5-4CAE-B2BF-0643C1A4BF63}" name="Tipo"/>
    <tableColumn id="4" xr3:uid="{A472EAD8-A527-478C-9415-F10DA234CCF9}" name="Procesamiento"/>
    <tableColumn id="6" xr3:uid="{5D525890-E52E-4312-9298-7E3DC6500539}" name="Categoría"/>
    <tableColumn id="5" xr3:uid="{E522A6E5-E150-419C-854B-3FA7F0C3F6A9}" name="Contenido"/>
    <tableColumn id="8" xr3:uid="{E4C4E15E-F5AC-4F60-B81B-D4D00712F4E0}" name="Vari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FE2C8-06DB-4106-9461-CA393495CC9E}" name="Cod_procesamiento10" displayName="Cod_procesamiento10" ref="B2:C15" totalsRowShown="0" headerRowDxfId="7" tableBorderDxfId="6">
  <autoFilter ref="B2:C15" xr:uid="{EC5FE2C8-06DB-4106-9461-CA393495CC9E}"/>
  <tableColumns count="2">
    <tableColumn id="2" xr3:uid="{DFB3BE9C-F8B5-4C1F-822D-968586718286}" name="Tipo de cultivo" dataDxfId="5"/>
    <tableColumn id="3" xr3:uid="{A7D9713B-9CA4-4D1C-8E9D-992303A697CD}" name="Id_Categoría" dataDxfId="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8" totalsRowShown="0" headerRowDxfId="3" tableBorderDxfId="2">
  <autoFilter ref="B2:C8" xr:uid="{228B48F0-A424-4478-A649-00994AC4E152}"/>
  <tableColumns count="2">
    <tableColumn id="2" xr3:uid="{EE422AE0-5FF5-4FF7-873B-6BC93A7C476F}" name="Procesamiento" dataDxfId="1"/>
    <tableColumn id="3" xr3:uid="{775A3C91-EDE1-40BA-A829-E5FE120F9D39}" name="Id_Procesamient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nalytics.zoho.com/open-view/2395394000012001487?ZOHO_CRITERIA=%22Traspuesta%204.17_Mes%2FA%C3%B1o%22.%22Cod-cultivo%22%3D100101001" TargetMode="External"/><Relationship Id="rId1" Type="http://schemas.openxmlformats.org/officeDocument/2006/relationships/hyperlink" Target="https://analytics.zoho.com/open-view/2395394000012000093?ZOHO_CRITERIA=%22Traspuesta%204.17_Mes%2FA%C3%B1o%22.%22Cod_Categor%C3%ADa%22%3D1" TargetMode="Externa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E4" sqref="E4"/>
    </sheetView>
  </sheetViews>
  <sheetFormatPr baseColWidth="10" defaultRowHeight="15" x14ac:dyDescent="0.25"/>
  <cols>
    <col min="1" max="1" width="20.42578125" bestFit="1" customWidth="1"/>
    <col min="2" max="2" width="45.85546875" bestFit="1" customWidth="1"/>
    <col min="3" max="3" width="5.85546875" customWidth="1"/>
    <col min="4" max="4" width="45.85546875" bestFit="1" customWidth="1"/>
  </cols>
  <sheetData>
    <row r="3" spans="1:2" x14ac:dyDescent="0.25">
      <c r="A3" s="14" t="s">
        <v>6</v>
      </c>
      <c r="B3" s="14" t="s">
        <v>7</v>
      </c>
    </row>
    <row r="4" spans="1:2" x14ac:dyDescent="0.25">
      <c r="A4" t="s">
        <v>17</v>
      </c>
      <c r="B4" t="s">
        <v>19</v>
      </c>
    </row>
    <row r="5" spans="1:2" x14ac:dyDescent="0.25">
      <c r="A5" t="s">
        <v>17</v>
      </c>
      <c r="B5" t="s">
        <v>57</v>
      </c>
    </row>
    <row r="6" spans="1:2" x14ac:dyDescent="0.25">
      <c r="A6" t="s">
        <v>17</v>
      </c>
      <c r="B6" t="s">
        <v>51</v>
      </c>
    </row>
    <row r="7" spans="1:2" x14ac:dyDescent="0.25">
      <c r="A7" t="s">
        <v>17</v>
      </c>
      <c r="B7" t="s">
        <v>48</v>
      </c>
    </row>
    <row r="8" spans="1:2" x14ac:dyDescent="0.25">
      <c r="A8" t="s">
        <v>17</v>
      </c>
      <c r="B8" t="s">
        <v>54</v>
      </c>
    </row>
    <row r="9" spans="1:2" x14ac:dyDescent="0.25">
      <c r="A9" t="s">
        <v>17</v>
      </c>
      <c r="B9" t="s">
        <v>45</v>
      </c>
    </row>
    <row r="10" spans="1:2" x14ac:dyDescent="0.25">
      <c r="A10" t="s">
        <v>17</v>
      </c>
      <c r="B10" t="s">
        <v>29</v>
      </c>
    </row>
    <row r="11" spans="1:2" x14ac:dyDescent="0.25">
      <c r="A11" t="s">
        <v>17</v>
      </c>
      <c r="B11" t="s">
        <v>32</v>
      </c>
    </row>
    <row r="12" spans="1:2" x14ac:dyDescent="0.25">
      <c r="A12" t="s">
        <v>17</v>
      </c>
      <c r="B12" t="s">
        <v>20</v>
      </c>
    </row>
    <row r="13" spans="1:2" x14ac:dyDescent="0.25">
      <c r="A13" t="s">
        <v>17</v>
      </c>
      <c r="B13" t="s">
        <v>58</v>
      </c>
    </row>
    <row r="14" spans="1:2" x14ac:dyDescent="0.25">
      <c r="A14" t="s">
        <v>17</v>
      </c>
      <c r="B14" t="s">
        <v>52</v>
      </c>
    </row>
    <row r="15" spans="1:2" x14ac:dyDescent="0.25">
      <c r="A15" t="s">
        <v>17</v>
      </c>
      <c r="B15" t="s">
        <v>49</v>
      </c>
    </row>
    <row r="16" spans="1:2" x14ac:dyDescent="0.25">
      <c r="A16" t="s">
        <v>17</v>
      </c>
      <c r="B16" t="s">
        <v>55</v>
      </c>
    </row>
    <row r="17" spans="1:2" x14ac:dyDescent="0.25">
      <c r="A17" t="s">
        <v>17</v>
      </c>
      <c r="B17" t="s">
        <v>46</v>
      </c>
    </row>
    <row r="18" spans="1:2" x14ac:dyDescent="0.25">
      <c r="A18" t="s">
        <v>17</v>
      </c>
      <c r="B18" t="s">
        <v>21</v>
      </c>
    </row>
    <row r="19" spans="1:2" x14ac:dyDescent="0.25">
      <c r="A19" t="s">
        <v>17</v>
      </c>
      <c r="B19" t="s">
        <v>31</v>
      </c>
    </row>
    <row r="20" spans="1:2" x14ac:dyDescent="0.25">
      <c r="A20" t="s">
        <v>17</v>
      </c>
      <c r="B20" t="s">
        <v>59</v>
      </c>
    </row>
    <row r="21" spans="1:2" x14ac:dyDescent="0.25">
      <c r="A21" t="s">
        <v>17</v>
      </c>
      <c r="B21" t="s">
        <v>53</v>
      </c>
    </row>
    <row r="22" spans="1:2" x14ac:dyDescent="0.25">
      <c r="A22" t="s">
        <v>17</v>
      </c>
      <c r="B22" t="s">
        <v>50</v>
      </c>
    </row>
    <row r="23" spans="1:2" x14ac:dyDescent="0.25">
      <c r="A23" t="s">
        <v>17</v>
      </c>
      <c r="B23" t="s">
        <v>56</v>
      </c>
    </row>
    <row r="24" spans="1:2" x14ac:dyDescent="0.25">
      <c r="A24" t="s">
        <v>17</v>
      </c>
      <c r="B24" t="s">
        <v>47</v>
      </c>
    </row>
    <row r="25" spans="1:2" x14ac:dyDescent="0.25">
      <c r="A25" t="s">
        <v>17</v>
      </c>
      <c r="B25" t="s">
        <v>34</v>
      </c>
    </row>
    <row r="26" spans="1:2" x14ac:dyDescent="0.25">
      <c r="A26" t="s">
        <v>17</v>
      </c>
      <c r="B26" t="s">
        <v>30</v>
      </c>
    </row>
    <row r="27" spans="1:2" x14ac:dyDescent="0.25">
      <c r="A27" t="s">
        <v>17</v>
      </c>
      <c r="B27" t="s">
        <v>33</v>
      </c>
    </row>
    <row r="28" spans="1:2" x14ac:dyDescent="0.25">
      <c r="A28" t="s">
        <v>17</v>
      </c>
      <c r="B28" t="s">
        <v>64</v>
      </c>
    </row>
    <row r="29" spans="1:2" x14ac:dyDescent="0.25">
      <c r="A29" t="s">
        <v>17</v>
      </c>
      <c r="B29" t="s">
        <v>28</v>
      </c>
    </row>
    <row r="30" spans="1:2" x14ac:dyDescent="0.25">
      <c r="A30" t="s">
        <v>17</v>
      </c>
      <c r="B30" t="s">
        <v>63</v>
      </c>
    </row>
    <row r="31" spans="1:2" x14ac:dyDescent="0.25">
      <c r="A31" t="s">
        <v>17</v>
      </c>
      <c r="B31" t="s">
        <v>43</v>
      </c>
    </row>
    <row r="32" spans="1:2" x14ac:dyDescent="0.25">
      <c r="A32" t="s">
        <v>17</v>
      </c>
      <c r="B32" t="s">
        <v>61</v>
      </c>
    </row>
    <row r="33" spans="1:2" x14ac:dyDescent="0.25">
      <c r="A33" t="s">
        <v>17</v>
      </c>
      <c r="B33" t="s">
        <v>62</v>
      </c>
    </row>
    <row r="34" spans="1:2" x14ac:dyDescent="0.25">
      <c r="A34" t="s">
        <v>17</v>
      </c>
      <c r="B34" t="s">
        <v>60</v>
      </c>
    </row>
    <row r="35" spans="1:2" x14ac:dyDescent="0.25">
      <c r="A35" t="s">
        <v>17</v>
      </c>
      <c r="B35" t="s">
        <v>44</v>
      </c>
    </row>
    <row r="36" spans="1:2" x14ac:dyDescent="0.25">
      <c r="A36" t="s">
        <v>1</v>
      </c>
      <c r="B36" t="s">
        <v>22</v>
      </c>
    </row>
    <row r="37" spans="1:2" x14ac:dyDescent="0.25">
      <c r="A37" t="s">
        <v>1</v>
      </c>
      <c r="B37" t="s">
        <v>35</v>
      </c>
    </row>
    <row r="38" spans="1:2" x14ac:dyDescent="0.25">
      <c r="A38" t="s">
        <v>1</v>
      </c>
      <c r="B38" t="s">
        <v>36</v>
      </c>
    </row>
    <row r="39" spans="1:2" x14ac:dyDescent="0.25">
      <c r="A39" t="s">
        <v>1</v>
      </c>
      <c r="B39" t="s">
        <v>23</v>
      </c>
    </row>
    <row r="40" spans="1:2" x14ac:dyDescent="0.25">
      <c r="A40" t="s">
        <v>1</v>
      </c>
      <c r="B40" t="s">
        <v>37</v>
      </c>
    </row>
    <row r="41" spans="1:2" x14ac:dyDescent="0.25">
      <c r="A41" t="s">
        <v>1</v>
      </c>
      <c r="B41" t="s">
        <v>40</v>
      </c>
    </row>
    <row r="42" spans="1:2" x14ac:dyDescent="0.25">
      <c r="A42" t="s">
        <v>1</v>
      </c>
      <c r="B42" t="s">
        <v>24</v>
      </c>
    </row>
    <row r="43" spans="1:2" x14ac:dyDescent="0.25">
      <c r="A43" t="s">
        <v>1</v>
      </c>
      <c r="B43" t="s">
        <v>38</v>
      </c>
    </row>
    <row r="44" spans="1:2" x14ac:dyDescent="0.25">
      <c r="A44" t="s">
        <v>1</v>
      </c>
      <c r="B44" t="s">
        <v>25</v>
      </c>
    </row>
    <row r="45" spans="1:2" x14ac:dyDescent="0.25">
      <c r="A45" t="s">
        <v>1</v>
      </c>
      <c r="B45" t="s">
        <v>39</v>
      </c>
    </row>
    <row r="46" spans="1:2" x14ac:dyDescent="0.25">
      <c r="A46" t="s">
        <v>1</v>
      </c>
      <c r="B46" t="s">
        <v>42</v>
      </c>
    </row>
    <row r="47" spans="1:2" x14ac:dyDescent="0.25">
      <c r="A47" t="s">
        <v>1</v>
      </c>
      <c r="B47" t="s">
        <v>41</v>
      </c>
    </row>
    <row r="48" spans="1:2" x14ac:dyDescent="0.25">
      <c r="A48" t="s">
        <v>0</v>
      </c>
      <c r="B48" t="s">
        <v>27</v>
      </c>
    </row>
    <row r="49" spans="1:2" x14ac:dyDescent="0.2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120"/>
  <sheetViews>
    <sheetView showGridLines="0" tabSelected="1" topLeftCell="N1" zoomScale="98" zoomScaleNormal="98" workbookViewId="0">
      <pane ySplit="11" topLeftCell="A43" activePane="bottomLeft" state="frozen"/>
      <selection activeCell="G1" sqref="G1"/>
      <selection pane="bottomLeft" activeCell="S45" sqref="S45"/>
    </sheetView>
  </sheetViews>
  <sheetFormatPr baseColWidth="10" defaultRowHeight="15" x14ac:dyDescent="0.25"/>
  <cols>
    <col min="1" max="1" width="1.42578125" customWidth="1"/>
    <col min="2" max="2" width="33.42578125" customWidth="1"/>
    <col min="3" max="3" width="31.7109375" customWidth="1"/>
    <col min="4" max="4" width="12.7109375" customWidth="1"/>
    <col min="5" max="5" width="1.42578125" hidden="1" customWidth="1"/>
    <col min="6" max="6" width="4" customWidth="1"/>
    <col min="7" max="7" width="4.85546875" bestFit="1" customWidth="1"/>
    <col min="8" max="8" width="5.42578125" customWidth="1"/>
    <col min="9" max="9" width="11.5703125" customWidth="1"/>
    <col min="10" max="10" width="9.5703125" bestFit="1" customWidth="1"/>
    <col min="11" max="11" width="27.5703125" customWidth="1"/>
    <col min="12" max="12" width="26.5703125" customWidth="1"/>
    <col min="13" max="13" width="20" customWidth="1"/>
    <col min="14" max="14" width="15.85546875" bestFit="1" customWidth="1"/>
    <col min="15" max="15" width="85.5703125" customWidth="1"/>
    <col min="16" max="16" width="6.140625" bestFit="1" customWidth="1"/>
    <col min="17" max="17" width="10.85546875" bestFit="1" customWidth="1"/>
    <col min="18" max="18" width="14" customWidth="1"/>
    <col min="19" max="19" width="48.140625" customWidth="1"/>
    <col min="22" max="22" width="18.140625" customWidth="1"/>
    <col min="23" max="23" width="36.5703125" customWidth="1"/>
  </cols>
  <sheetData>
    <row r="1" spans="2:23" x14ac:dyDescent="0.25">
      <c r="B1" s="35" t="s">
        <v>634</v>
      </c>
      <c r="C1" s="59"/>
      <c r="D1" s="1" t="s">
        <v>5</v>
      </c>
    </row>
    <row r="2" spans="2:23" x14ac:dyDescent="0.25">
      <c r="B2" s="7" t="s">
        <v>641</v>
      </c>
      <c r="C2" s="60" t="s">
        <v>646</v>
      </c>
      <c r="D2" s="3" t="s">
        <v>2</v>
      </c>
    </row>
    <row r="3" spans="2:23" x14ac:dyDescent="0.25">
      <c r="B3" s="7" t="s">
        <v>642</v>
      </c>
      <c r="C3" s="60" t="s">
        <v>644</v>
      </c>
      <c r="D3" s="6" t="s">
        <v>3</v>
      </c>
    </row>
    <row r="4" spans="2:23" x14ac:dyDescent="0.25">
      <c r="B4" s="7" t="s">
        <v>643</v>
      </c>
      <c r="C4" s="60" t="s">
        <v>645</v>
      </c>
      <c r="D4" s="4" t="s">
        <v>16</v>
      </c>
    </row>
    <row r="5" spans="2:23" x14ac:dyDescent="0.25">
      <c r="B5" s="36" t="s">
        <v>18</v>
      </c>
      <c r="C5" s="35" t="s">
        <v>647</v>
      </c>
    </row>
    <row r="6" spans="2:23" x14ac:dyDescent="0.25">
      <c r="B6" s="37" t="s">
        <v>174</v>
      </c>
      <c r="C6" s="60" t="s">
        <v>179</v>
      </c>
    </row>
    <row r="7" spans="2:23" x14ac:dyDescent="0.25">
      <c r="B7" s="37" t="s">
        <v>70</v>
      </c>
      <c r="C7" s="60" t="s">
        <v>624</v>
      </c>
    </row>
    <row r="8" spans="2:23" x14ac:dyDescent="0.25">
      <c r="B8" s="37" t="s">
        <v>69</v>
      </c>
      <c r="C8" s="60" t="s">
        <v>639</v>
      </c>
    </row>
    <row r="9" spans="2:23" x14ac:dyDescent="0.25">
      <c r="B9" s="37" t="s">
        <v>178</v>
      </c>
      <c r="C9" s="60"/>
    </row>
    <row r="10" spans="2:23" x14ac:dyDescent="0.25">
      <c r="B10" s="37"/>
      <c r="C10" s="60"/>
      <c r="P10" s="2">
        <f>SUM(P14:P547)</f>
        <v>0</v>
      </c>
      <c r="Q10" s="5">
        <f>+SUBTOTAL(9,Tabla1[GR''s])</f>
        <v>0</v>
      </c>
      <c r="R10" s="8">
        <f>SUM(R14:R547)</f>
        <v>4033</v>
      </c>
    </row>
    <row r="11" spans="2:23" x14ac:dyDescent="0.25">
      <c r="G11" s="11" t="s">
        <v>15</v>
      </c>
      <c r="H11" s="10" t="s">
        <v>14</v>
      </c>
      <c r="I11" s="12" t="s">
        <v>5</v>
      </c>
      <c r="J11" s="12" t="s">
        <v>8</v>
      </c>
      <c r="K11" s="12" t="s">
        <v>9</v>
      </c>
      <c r="L11" s="12" t="s">
        <v>7</v>
      </c>
      <c r="M11" s="12" t="s">
        <v>71</v>
      </c>
      <c r="N11" s="12" t="s">
        <v>6</v>
      </c>
      <c r="O11" s="12" t="s">
        <v>68</v>
      </c>
      <c r="P11" s="12" t="s">
        <v>11</v>
      </c>
      <c r="Q11" s="12" t="s">
        <v>13</v>
      </c>
      <c r="R11" s="13" t="s">
        <v>12</v>
      </c>
      <c r="S11" s="12" t="s">
        <v>65</v>
      </c>
      <c r="T11" s="12" t="s">
        <v>66</v>
      </c>
      <c r="U11" s="12" t="s">
        <v>67</v>
      </c>
      <c r="V11" s="12" t="s">
        <v>640</v>
      </c>
      <c r="W11" s="12" t="s">
        <v>634</v>
      </c>
    </row>
    <row r="12" spans="2:23" x14ac:dyDescent="0.25">
      <c r="B12" s="21"/>
      <c r="F12">
        <v>1</v>
      </c>
      <c r="G12" s="20" t="s">
        <v>72</v>
      </c>
      <c r="H12" s="9">
        <f t="shared" ref="H12:H75" si="0">+ROW()-11</f>
        <v>1</v>
      </c>
      <c r="I12" s="38" t="s">
        <v>2</v>
      </c>
      <c r="J12" s="39" t="s">
        <v>4</v>
      </c>
      <c r="K12" s="39" t="s">
        <v>10</v>
      </c>
      <c r="L12" s="40" t="s">
        <v>70</v>
      </c>
      <c r="M12" s="41" t="s">
        <v>10</v>
      </c>
      <c r="N12" s="42" t="s">
        <v>179</v>
      </c>
      <c r="O12" s="43" t="str">
        <f>"Evolución mensual de "&amp;B2&amp;""&amp;" de arándano por "&amp;Tabla1[[#This Row],[Variable]]</f>
        <v>Evolución mensual de Importaciones en Kg de arándano por Cultivo</v>
      </c>
      <c r="P12" s="44"/>
      <c r="Q12" s="45">
        <v>0</v>
      </c>
      <c r="R12" s="46">
        <v>1</v>
      </c>
      <c r="S12" s="15" t="s">
        <v>648</v>
      </c>
      <c r="V12" t="s">
        <v>638</v>
      </c>
      <c r="W12" t="s">
        <v>636</v>
      </c>
    </row>
    <row r="13" spans="2:23" x14ac:dyDescent="0.25">
      <c r="B13" s="21"/>
      <c r="F13">
        <v>2</v>
      </c>
      <c r="G13" s="20" t="s">
        <v>73</v>
      </c>
      <c r="H13" s="9">
        <f t="shared" si="0"/>
        <v>2</v>
      </c>
      <c r="I13" s="38" t="s">
        <v>2</v>
      </c>
      <c r="J13" s="39" t="s">
        <v>4</v>
      </c>
      <c r="K13" s="39" t="s">
        <v>10</v>
      </c>
      <c r="L13" s="40" t="s">
        <v>70</v>
      </c>
      <c r="M13" s="41" t="s">
        <v>10</v>
      </c>
      <c r="N13" s="42" t="s">
        <v>179</v>
      </c>
      <c r="O13" s="43" t="str">
        <f>"Evolución mensual de "&amp;B3&amp;""&amp;" de arándano por "&amp;Tabla1[[#This Row],[Variable]]</f>
        <v>Evolución mensual de Importaciones en USD de arándano por Cultivo</v>
      </c>
      <c r="P13" s="44"/>
      <c r="Q13" s="45">
        <v>0</v>
      </c>
      <c r="R13" s="46">
        <v>1</v>
      </c>
      <c r="S13" s="15" t="s">
        <v>649</v>
      </c>
      <c r="V13" t="s">
        <v>638</v>
      </c>
      <c r="W13" t="s">
        <v>635</v>
      </c>
    </row>
    <row r="14" spans="2:23" x14ac:dyDescent="0.25">
      <c r="F14">
        <v>3</v>
      </c>
      <c r="G14" s="20" t="s">
        <v>74</v>
      </c>
      <c r="H14" s="9">
        <f t="shared" si="0"/>
        <v>3</v>
      </c>
      <c r="I14" s="38" t="s">
        <v>2</v>
      </c>
      <c r="J14" s="39" t="s">
        <v>4</v>
      </c>
      <c r="K14" s="39" t="s">
        <v>10</v>
      </c>
      <c r="L14" s="40" t="s">
        <v>70</v>
      </c>
      <c r="M14" s="41" t="s">
        <v>10</v>
      </c>
      <c r="N14" s="42" t="s">
        <v>179</v>
      </c>
      <c r="O14" s="43" t="str">
        <f>"Evolución mensual de "&amp;B4&amp;""&amp;" de arándano por "&amp;Tabla1[[#This Row],[Variable]]</f>
        <v>Evolución mensual de Importaciones en USD/Kg de arándano por Cultivo</v>
      </c>
      <c r="P14" s="44"/>
      <c r="Q14" s="45">
        <v>0</v>
      </c>
      <c r="R14" s="46">
        <v>1</v>
      </c>
      <c r="S14" s="15" t="s">
        <v>650</v>
      </c>
      <c r="V14" t="s">
        <v>638</v>
      </c>
      <c r="W14" t="s">
        <v>637</v>
      </c>
    </row>
    <row r="15" spans="2:23" x14ac:dyDescent="0.25">
      <c r="F15">
        <v>4</v>
      </c>
      <c r="G15" s="20" t="s">
        <v>75</v>
      </c>
      <c r="H15" s="9">
        <f t="shared" si="0"/>
        <v>4</v>
      </c>
      <c r="I15" s="47" t="s">
        <v>2</v>
      </c>
      <c r="J15" s="39" t="s">
        <v>4</v>
      </c>
      <c r="K15" s="39" t="s">
        <v>10</v>
      </c>
      <c r="L15" s="40" t="s">
        <v>70</v>
      </c>
      <c r="M15" s="41" t="s">
        <v>69</v>
      </c>
      <c r="N15" s="42" t="s">
        <v>179</v>
      </c>
      <c r="O15" s="43" t="str">
        <f>"Evolución mensual de "&amp;B2&amp;""&amp;" de berries por "&amp;Tabla1[[#This Row],[Variable]]</f>
        <v>Evolución mensual de Importaciones en Kg de berries por Cultivo</v>
      </c>
      <c r="P15" s="44"/>
      <c r="Q15" s="45">
        <v>0</v>
      </c>
      <c r="R15" s="46">
        <v>7</v>
      </c>
      <c r="S15" s="15" t="s">
        <v>651</v>
      </c>
      <c r="V15" t="s">
        <v>638</v>
      </c>
      <c r="W15" t="s">
        <v>636</v>
      </c>
    </row>
    <row r="16" spans="2:23" x14ac:dyDescent="0.25">
      <c r="F16">
        <v>5</v>
      </c>
      <c r="G16" s="20" t="s">
        <v>76</v>
      </c>
      <c r="H16" s="9">
        <f t="shared" si="0"/>
        <v>5</v>
      </c>
      <c r="I16" s="47" t="s">
        <v>2</v>
      </c>
      <c r="J16" s="39" t="s">
        <v>4</v>
      </c>
      <c r="K16" s="39" t="s">
        <v>10</v>
      </c>
      <c r="L16" s="40" t="s">
        <v>70</v>
      </c>
      <c r="M16" s="41" t="s">
        <v>69</v>
      </c>
      <c r="N16" s="42" t="s">
        <v>179</v>
      </c>
      <c r="O16" s="43" t="str">
        <f>"Evolución mensual de "&amp;B3&amp;""&amp;" de berries por "&amp;Tabla1[[#This Row],[Variable]]</f>
        <v>Evolución mensual de Importaciones en USD de berries por Cultivo</v>
      </c>
      <c r="P16" s="44"/>
      <c r="Q16" s="45">
        <v>0</v>
      </c>
      <c r="R16" s="46">
        <v>7</v>
      </c>
      <c r="S16" s="15" t="s">
        <v>652</v>
      </c>
      <c r="V16" t="s">
        <v>638</v>
      </c>
      <c r="W16" t="s">
        <v>635</v>
      </c>
    </row>
    <row r="17" spans="2:23" x14ac:dyDescent="0.25">
      <c r="F17">
        <v>6</v>
      </c>
      <c r="G17" s="20" t="s">
        <v>77</v>
      </c>
      <c r="H17" s="9">
        <f t="shared" si="0"/>
        <v>6</v>
      </c>
      <c r="I17" s="47" t="s">
        <v>2</v>
      </c>
      <c r="J17" s="39" t="s">
        <v>4</v>
      </c>
      <c r="K17" s="39" t="s">
        <v>10</v>
      </c>
      <c r="L17" s="40" t="s">
        <v>70</v>
      </c>
      <c r="M17" s="41" t="s">
        <v>69</v>
      </c>
      <c r="N17" s="42" t="s">
        <v>179</v>
      </c>
      <c r="O17" s="43" t="str">
        <f>"Evolución mensual de "&amp;B4&amp;""&amp;" de berries por "&amp;Tabla1[[#This Row],[Variable]]</f>
        <v>Evolución mensual de Importaciones en USD/Kg de berries por Cultivo</v>
      </c>
      <c r="P17" s="44"/>
      <c r="Q17" s="45">
        <v>0</v>
      </c>
      <c r="R17" s="46">
        <v>7</v>
      </c>
      <c r="S17" s="15" t="s">
        <v>653</v>
      </c>
      <c r="V17" t="s">
        <v>638</v>
      </c>
      <c r="W17" t="s">
        <v>637</v>
      </c>
    </row>
    <row r="18" spans="2:23" x14ac:dyDescent="0.25">
      <c r="F18">
        <v>7</v>
      </c>
      <c r="G18" s="20" t="s">
        <v>78</v>
      </c>
      <c r="H18" s="9">
        <f t="shared" si="0"/>
        <v>7</v>
      </c>
      <c r="I18" s="47" t="s">
        <v>2</v>
      </c>
      <c r="J18" s="39" t="s">
        <v>4</v>
      </c>
      <c r="K18" s="39" t="s">
        <v>174</v>
      </c>
      <c r="L18" s="40" t="s">
        <v>70</v>
      </c>
      <c r="M18" s="41" t="s">
        <v>69</v>
      </c>
      <c r="N18" s="42" t="s">
        <v>179</v>
      </c>
      <c r="O18" s="43" t="str">
        <f>"Evolución mensual de "&amp;B2&amp;""&amp;" de Berries por "&amp;Tabla1[[#This Row],[Variable]]&amp;" y "&amp;Tabla1[[#This Row],[Filtro Int]]</f>
        <v>Evolución mensual de Importaciones en Kg de Berries por Cultivo y Tipo (Orgánico/No orgánico)</v>
      </c>
      <c r="P18" s="44"/>
      <c r="Q18" s="45">
        <v>0</v>
      </c>
      <c r="R18" s="46">
        <v>7</v>
      </c>
      <c r="S18" s="15" t="s">
        <v>654</v>
      </c>
      <c r="V18" t="s">
        <v>638</v>
      </c>
      <c r="W18" t="s">
        <v>636</v>
      </c>
    </row>
    <row r="19" spans="2:23" x14ac:dyDescent="0.25">
      <c r="F19">
        <v>8</v>
      </c>
      <c r="G19" s="20" t="s">
        <v>79</v>
      </c>
      <c r="H19" s="9">
        <f t="shared" si="0"/>
        <v>8</v>
      </c>
      <c r="I19" s="47" t="s">
        <v>2</v>
      </c>
      <c r="J19" s="39" t="s">
        <v>4</v>
      </c>
      <c r="K19" s="39" t="s">
        <v>174</v>
      </c>
      <c r="L19" s="40" t="s">
        <v>70</v>
      </c>
      <c r="M19" s="41" t="s">
        <v>69</v>
      </c>
      <c r="N19" s="42" t="s">
        <v>179</v>
      </c>
      <c r="O19" s="43" t="str">
        <f>"Evolución mensual de "&amp;B3&amp;""&amp;" de Berries por "&amp;Tabla1[[#This Row],[Variable]]&amp;" y "&amp;Tabla1[[#This Row],[Filtro Int]]</f>
        <v>Evolución mensual de Importaciones en USD de Berries por Cultivo y Tipo (Orgánico/No orgánico)</v>
      </c>
      <c r="P19" s="44"/>
      <c r="Q19" s="45">
        <v>0</v>
      </c>
      <c r="R19" s="46">
        <v>7</v>
      </c>
      <c r="S19" s="15" t="s">
        <v>655</v>
      </c>
      <c r="V19" t="s">
        <v>638</v>
      </c>
      <c r="W19" t="s">
        <v>635</v>
      </c>
    </row>
    <row r="20" spans="2:23" x14ac:dyDescent="0.25">
      <c r="F20">
        <v>9</v>
      </c>
      <c r="G20" s="20" t="s">
        <v>80</v>
      </c>
      <c r="H20" s="9">
        <f t="shared" si="0"/>
        <v>9</v>
      </c>
      <c r="I20" s="47" t="s">
        <v>2</v>
      </c>
      <c r="J20" s="39" t="s">
        <v>4</v>
      </c>
      <c r="K20" s="39" t="s">
        <v>174</v>
      </c>
      <c r="L20" s="40" t="s">
        <v>70</v>
      </c>
      <c r="M20" s="41" t="s">
        <v>69</v>
      </c>
      <c r="N20" s="42" t="s">
        <v>179</v>
      </c>
      <c r="O20" s="43" t="str">
        <f>"Evolución mensual de "&amp;B4&amp;""&amp;" de Berries por "&amp;Tabla1[[#This Row],[Variable]]&amp;" y "&amp;Tabla1[[#This Row],[Filtro Int]]</f>
        <v>Evolución mensual de Importaciones en USD/Kg de Berries por Cultivo y Tipo (Orgánico/No orgánico)</v>
      </c>
      <c r="P20" s="44"/>
      <c r="Q20" s="45">
        <v>0</v>
      </c>
      <c r="R20" s="46">
        <v>7</v>
      </c>
      <c r="S20" s="15" t="s">
        <v>656</v>
      </c>
      <c r="V20" t="s">
        <v>638</v>
      </c>
      <c r="W20" t="s">
        <v>637</v>
      </c>
    </row>
    <row r="21" spans="2:23" x14ac:dyDescent="0.25">
      <c r="F21">
        <v>10</v>
      </c>
      <c r="G21" s="20" t="s">
        <v>81</v>
      </c>
      <c r="H21" s="9">
        <f t="shared" si="0"/>
        <v>10</v>
      </c>
      <c r="I21" s="47" t="s">
        <v>2</v>
      </c>
      <c r="J21" s="39" t="s">
        <v>4</v>
      </c>
      <c r="K21" s="39" t="s">
        <v>178</v>
      </c>
      <c r="L21" s="40" t="s">
        <v>70</v>
      </c>
      <c r="M21" s="41" t="s">
        <v>69</v>
      </c>
      <c r="N21" s="42" t="s">
        <v>179</v>
      </c>
      <c r="O21" s="43" t="str">
        <f>"Evolución mensual de "&amp;B2&amp;""&amp;" de Berries por "&amp;Tabla1[[#This Row],[Variable]]&amp;" y "&amp;Tabla1[[#This Row],[Filtro Int]]</f>
        <v>Evolución mensual de Importaciones en Kg de Berries por Cultivo y Procesamiento</v>
      </c>
      <c r="P21" s="44"/>
      <c r="Q21" s="45">
        <v>0</v>
      </c>
      <c r="R21" s="46">
        <v>7</v>
      </c>
      <c r="S21" s="15" t="s">
        <v>657</v>
      </c>
      <c r="V21" t="s">
        <v>638</v>
      </c>
      <c r="W21" t="s">
        <v>636</v>
      </c>
    </row>
    <row r="22" spans="2:23" x14ac:dyDescent="0.25">
      <c r="F22">
        <v>11</v>
      </c>
      <c r="G22" s="20" t="s">
        <v>82</v>
      </c>
      <c r="H22" s="9">
        <f t="shared" si="0"/>
        <v>11</v>
      </c>
      <c r="I22" s="47" t="s">
        <v>2</v>
      </c>
      <c r="J22" s="39" t="s">
        <v>4</v>
      </c>
      <c r="K22" s="39" t="s">
        <v>178</v>
      </c>
      <c r="L22" s="40" t="s">
        <v>70</v>
      </c>
      <c r="M22" s="41" t="s">
        <v>69</v>
      </c>
      <c r="N22" s="42" t="s">
        <v>179</v>
      </c>
      <c r="O22" s="43" t="str">
        <f>"Evolución mensual de "&amp;B3&amp;""&amp;" de Berries por "&amp;Tabla1[[#This Row],[Variable]]&amp;" y "&amp;Tabla1[[#This Row],[Filtro Int]]</f>
        <v>Evolución mensual de Importaciones en USD de Berries por Cultivo y Procesamiento</v>
      </c>
      <c r="P22" s="44"/>
      <c r="Q22" s="45">
        <v>0</v>
      </c>
      <c r="R22" s="46">
        <v>7</v>
      </c>
      <c r="S22" s="15" t="s">
        <v>658</v>
      </c>
      <c r="V22" t="s">
        <v>638</v>
      </c>
      <c r="W22" t="s">
        <v>635</v>
      </c>
    </row>
    <row r="23" spans="2:23" x14ac:dyDescent="0.25">
      <c r="F23">
        <v>12</v>
      </c>
      <c r="G23" s="20" t="s">
        <v>83</v>
      </c>
      <c r="H23" s="9">
        <f t="shared" si="0"/>
        <v>12</v>
      </c>
      <c r="I23" s="47" t="s">
        <v>2</v>
      </c>
      <c r="J23" s="39" t="s">
        <v>4</v>
      </c>
      <c r="K23" s="39" t="s">
        <v>178</v>
      </c>
      <c r="L23" s="40" t="s">
        <v>70</v>
      </c>
      <c r="M23" s="41" t="s">
        <v>69</v>
      </c>
      <c r="N23" s="42" t="s">
        <v>179</v>
      </c>
      <c r="O23" s="43" t="str">
        <f>"Evolución mensual de "&amp;B4&amp;""&amp;" de Berries por "&amp;Tabla1[[#This Row],[Variable]]&amp;" y "&amp;Tabla1[[#This Row],[Filtro Int]]</f>
        <v>Evolución mensual de Importaciones en USD/Kg de Berries por Cultivo y Procesamiento</v>
      </c>
      <c r="P23" s="44"/>
      <c r="Q23" s="45">
        <v>0</v>
      </c>
      <c r="R23" s="46">
        <v>7</v>
      </c>
      <c r="S23" s="15" t="s">
        <v>659</v>
      </c>
      <c r="V23" t="s">
        <v>638</v>
      </c>
      <c r="W23" t="s">
        <v>637</v>
      </c>
    </row>
    <row r="24" spans="2:23" x14ac:dyDescent="0.25">
      <c r="F24">
        <v>16</v>
      </c>
      <c r="G24" s="20" t="s">
        <v>84</v>
      </c>
      <c r="H24" s="9">
        <f t="shared" si="0"/>
        <v>13</v>
      </c>
      <c r="I24" s="38" t="s">
        <v>2</v>
      </c>
      <c r="J24" s="39" t="s">
        <v>4</v>
      </c>
      <c r="K24" s="39" t="s">
        <v>175</v>
      </c>
      <c r="L24" s="40" t="s">
        <v>174</v>
      </c>
      <c r="M24" s="41" t="s">
        <v>70</v>
      </c>
      <c r="N24" s="42" t="s">
        <v>179</v>
      </c>
      <c r="O24" s="43" t="str">
        <f>"Evolución mensual de "&amp;B2&amp;""&amp;" de arándano por "&amp;Tabla1[[#This Row],[Variable]]</f>
        <v>Evolución mensual de Importaciones en Kg de arándano por Tipo (Orgánico/No orgánico)</v>
      </c>
      <c r="P24" s="44"/>
      <c r="Q24" s="45">
        <v>0</v>
      </c>
      <c r="R24" s="46">
        <v>82</v>
      </c>
      <c r="S24" s="15" t="s">
        <v>660</v>
      </c>
      <c r="V24" t="s">
        <v>638</v>
      </c>
      <c r="W24" t="s">
        <v>636</v>
      </c>
    </row>
    <row r="25" spans="2:23" x14ac:dyDescent="0.25">
      <c r="F25">
        <v>17</v>
      </c>
      <c r="G25" s="20" t="s">
        <v>85</v>
      </c>
      <c r="H25" s="9">
        <f t="shared" si="0"/>
        <v>14</v>
      </c>
      <c r="I25" s="38" t="s">
        <v>2</v>
      </c>
      <c r="J25" s="39" t="s">
        <v>4</v>
      </c>
      <c r="K25" s="39" t="s">
        <v>175</v>
      </c>
      <c r="L25" s="40" t="s">
        <v>174</v>
      </c>
      <c r="M25" s="41" t="s">
        <v>70</v>
      </c>
      <c r="N25" s="42" t="s">
        <v>179</v>
      </c>
      <c r="O25" s="43" t="str">
        <f>"Evolución mensual de "&amp;B3&amp;""&amp;" de arándano por "&amp;Tabla1[[#This Row],[Variable]]</f>
        <v>Evolución mensual de Importaciones en USD de arándano por Tipo (Orgánico/No orgánico)</v>
      </c>
      <c r="P25" s="44"/>
      <c r="Q25" s="45">
        <v>0</v>
      </c>
      <c r="R25" s="46">
        <v>82</v>
      </c>
      <c r="S25" s="15" t="s">
        <v>661</v>
      </c>
      <c r="V25" t="s">
        <v>638</v>
      </c>
      <c r="W25" t="s">
        <v>635</v>
      </c>
    </row>
    <row r="26" spans="2:23" x14ac:dyDescent="0.25">
      <c r="F26">
        <v>18</v>
      </c>
      <c r="G26" s="20" t="s">
        <v>86</v>
      </c>
      <c r="H26" s="9">
        <f t="shared" si="0"/>
        <v>15</v>
      </c>
      <c r="I26" s="38" t="s">
        <v>2</v>
      </c>
      <c r="J26" s="39" t="s">
        <v>4</v>
      </c>
      <c r="K26" s="39" t="s">
        <v>175</v>
      </c>
      <c r="L26" s="40" t="s">
        <v>174</v>
      </c>
      <c r="M26" s="41" t="s">
        <v>70</v>
      </c>
      <c r="N26" s="42" t="s">
        <v>179</v>
      </c>
      <c r="O26" s="43" t="str">
        <f>"Evolución mensual de "&amp;B4&amp;""&amp;" de arándano por "&amp;Tabla1[[#This Row],[Variable]]</f>
        <v>Evolución mensual de Importaciones en USD/Kg de arándano por Tipo (Orgánico/No orgánico)</v>
      </c>
      <c r="P26" s="44"/>
      <c r="Q26" s="45">
        <v>0</v>
      </c>
      <c r="R26" s="46">
        <v>82</v>
      </c>
      <c r="S26" s="15" t="s">
        <v>662</v>
      </c>
      <c r="V26" t="s">
        <v>638</v>
      </c>
      <c r="W26" t="s">
        <v>637</v>
      </c>
    </row>
    <row r="27" spans="2:23" x14ac:dyDescent="0.25">
      <c r="F27">
        <v>19</v>
      </c>
      <c r="G27" s="20" t="s">
        <v>87</v>
      </c>
      <c r="H27" s="9">
        <f t="shared" si="0"/>
        <v>16</v>
      </c>
      <c r="I27" s="38" t="s">
        <v>2</v>
      </c>
      <c r="J27" s="39" t="s">
        <v>4</v>
      </c>
      <c r="K27" s="48" t="s">
        <v>177</v>
      </c>
      <c r="L27" s="40" t="s">
        <v>176</v>
      </c>
      <c r="M27" s="41" t="s">
        <v>70</v>
      </c>
      <c r="N27" s="42" t="s">
        <v>179</v>
      </c>
      <c r="O27" s="43" t="str">
        <f>"Evolución mensual de "&amp;B2&amp;""&amp;" de arándano por "&amp;Tabla1[[#This Row],[Variable]]</f>
        <v>Evolución mensual de Importaciones en Kg de arándano por Año</v>
      </c>
      <c r="P27" s="44"/>
      <c r="Q27" s="45">
        <v>0</v>
      </c>
      <c r="R27" s="46">
        <v>82</v>
      </c>
      <c r="S27" s="15" t="s">
        <v>663</v>
      </c>
      <c r="V27" t="s">
        <v>638</v>
      </c>
      <c r="W27" t="s">
        <v>636</v>
      </c>
    </row>
    <row r="28" spans="2:23" x14ac:dyDescent="0.25">
      <c r="B28" s="1"/>
      <c r="C28" s="1"/>
      <c r="D28" s="1"/>
      <c r="F28">
        <v>20</v>
      </c>
      <c r="G28" s="20" t="s">
        <v>88</v>
      </c>
      <c r="H28" s="9">
        <f t="shared" si="0"/>
        <v>17</v>
      </c>
      <c r="I28" s="38" t="s">
        <v>2</v>
      </c>
      <c r="J28" s="39" t="s">
        <v>4</v>
      </c>
      <c r="K28" s="48" t="s">
        <v>177</v>
      </c>
      <c r="L28" s="40" t="s">
        <v>176</v>
      </c>
      <c r="M28" s="41" t="s">
        <v>70</v>
      </c>
      <c r="N28" s="42" t="s">
        <v>179</v>
      </c>
      <c r="O28" s="43" t="str">
        <f>"Evolución mensual de "&amp;B3&amp;""&amp;" de arándano por "&amp;Tabla1[[#This Row],[Variable]]</f>
        <v>Evolución mensual de Importaciones en USD de arándano por Año</v>
      </c>
      <c r="P28" s="44"/>
      <c r="Q28" s="45">
        <v>0</v>
      </c>
      <c r="R28" s="46">
        <v>82</v>
      </c>
      <c r="S28" s="15" t="s">
        <v>664</v>
      </c>
      <c r="V28" t="s">
        <v>638</v>
      </c>
      <c r="W28" t="s">
        <v>635</v>
      </c>
    </row>
    <row r="29" spans="2:23" x14ac:dyDescent="0.25">
      <c r="B29" s="1"/>
      <c r="C29" s="1"/>
      <c r="D29" s="1"/>
      <c r="F29">
        <v>21</v>
      </c>
      <c r="G29" s="20" t="s">
        <v>89</v>
      </c>
      <c r="H29" s="9">
        <f t="shared" si="0"/>
        <v>18</v>
      </c>
      <c r="I29" s="38" t="s">
        <v>2</v>
      </c>
      <c r="J29" s="39" t="s">
        <v>4</v>
      </c>
      <c r="K29" s="48" t="s">
        <v>177</v>
      </c>
      <c r="L29" s="40" t="s">
        <v>176</v>
      </c>
      <c r="M29" s="41" t="s">
        <v>70</v>
      </c>
      <c r="N29" s="42" t="s">
        <v>179</v>
      </c>
      <c r="O29" s="43" t="str">
        <f>"Evolución mensual de "&amp;B4&amp;""&amp;" de arándano por "&amp;Tabla1[[#This Row],[Variable]]</f>
        <v>Evolución mensual de Importaciones en USD/Kg de arándano por Año</v>
      </c>
      <c r="P29" s="44"/>
      <c r="Q29" s="45">
        <v>0</v>
      </c>
      <c r="R29" s="46">
        <v>82</v>
      </c>
      <c r="S29" s="15" t="s">
        <v>665</v>
      </c>
      <c r="V29" t="s">
        <v>638</v>
      </c>
      <c r="W29" t="s">
        <v>637</v>
      </c>
    </row>
    <row r="30" spans="2:23" x14ac:dyDescent="0.25">
      <c r="B30" s="1"/>
      <c r="C30" s="1"/>
      <c r="D30" s="1"/>
      <c r="F30">
        <v>22</v>
      </c>
      <c r="G30" s="20" t="s">
        <v>90</v>
      </c>
      <c r="H30" s="9">
        <f t="shared" si="0"/>
        <v>19</v>
      </c>
      <c r="I30" s="38" t="s">
        <v>2</v>
      </c>
      <c r="J30" s="39" t="s">
        <v>4</v>
      </c>
      <c r="K30" s="48" t="s">
        <v>177</v>
      </c>
      <c r="L30" s="40" t="s">
        <v>178</v>
      </c>
      <c r="M30" s="41" t="s">
        <v>70</v>
      </c>
      <c r="N30" s="42" t="s">
        <v>179</v>
      </c>
      <c r="O30" s="43" t="str">
        <f>"Evolución mensual de "&amp;B2&amp;""&amp;" de arándano por "&amp;Tabla1[[#This Row],[Variable]]</f>
        <v>Evolución mensual de Importaciones en Kg de arándano por Procesamiento</v>
      </c>
      <c r="P30" s="44"/>
      <c r="Q30" s="45">
        <v>0</v>
      </c>
      <c r="R30" s="46">
        <v>82</v>
      </c>
      <c r="S30" s="15" t="s">
        <v>666</v>
      </c>
      <c r="V30" t="s">
        <v>638</v>
      </c>
      <c r="W30" t="s">
        <v>636</v>
      </c>
    </row>
    <row r="31" spans="2:23" x14ac:dyDescent="0.25">
      <c r="B31" s="1"/>
      <c r="C31" s="1"/>
      <c r="D31" s="1"/>
      <c r="F31">
        <v>23</v>
      </c>
      <c r="G31" s="20" t="s">
        <v>91</v>
      </c>
      <c r="H31" s="9">
        <f t="shared" si="0"/>
        <v>20</v>
      </c>
      <c r="I31" s="38" t="s">
        <v>2</v>
      </c>
      <c r="J31" s="39" t="s">
        <v>4</v>
      </c>
      <c r="K31" s="48" t="s">
        <v>177</v>
      </c>
      <c r="L31" s="40" t="s">
        <v>178</v>
      </c>
      <c r="M31" s="41" t="s">
        <v>70</v>
      </c>
      <c r="N31" s="42" t="s">
        <v>179</v>
      </c>
      <c r="O31" s="43" t="str">
        <f>"Evolución mensual de "&amp;B3&amp;""&amp;" de arándano por "&amp;Tabla1[[#This Row],[Variable]]</f>
        <v>Evolución mensual de Importaciones en USD de arándano por Procesamiento</v>
      </c>
      <c r="P31" s="44"/>
      <c r="Q31" s="45">
        <v>0</v>
      </c>
      <c r="R31" s="46">
        <v>82</v>
      </c>
      <c r="S31" s="15" t="s">
        <v>667</v>
      </c>
      <c r="V31" t="s">
        <v>638</v>
      </c>
      <c r="W31" t="s">
        <v>635</v>
      </c>
    </row>
    <row r="32" spans="2:23" x14ac:dyDescent="0.25">
      <c r="B32" s="1"/>
      <c r="C32" s="1"/>
      <c r="D32" s="1"/>
      <c r="F32">
        <v>24</v>
      </c>
      <c r="G32" s="20" t="s">
        <v>92</v>
      </c>
      <c r="H32" s="9">
        <f t="shared" si="0"/>
        <v>21</v>
      </c>
      <c r="I32" s="38" t="s">
        <v>2</v>
      </c>
      <c r="J32" s="39" t="s">
        <v>4</v>
      </c>
      <c r="K32" s="48" t="s">
        <v>177</v>
      </c>
      <c r="L32" s="40" t="s">
        <v>178</v>
      </c>
      <c r="M32" s="41" t="s">
        <v>70</v>
      </c>
      <c r="N32" s="42" t="s">
        <v>179</v>
      </c>
      <c r="O32" s="43" t="str">
        <f>"Evolución mensual de "&amp;B4&amp;""&amp;" de arándano por "&amp;Tabla1[[#This Row],[Variable]]</f>
        <v>Evolución mensual de Importaciones en USD/Kg de arándano por Procesamiento</v>
      </c>
      <c r="P32" s="44"/>
      <c r="Q32" s="45">
        <v>0</v>
      </c>
      <c r="R32" s="46">
        <v>82</v>
      </c>
      <c r="S32" s="15" t="s">
        <v>668</v>
      </c>
      <c r="V32" t="s">
        <v>638</v>
      </c>
      <c r="W32" t="s">
        <v>637</v>
      </c>
    </row>
    <row r="33" spans="2:23" x14ac:dyDescent="0.25">
      <c r="B33" s="16"/>
      <c r="C33" s="16"/>
      <c r="D33" s="16"/>
      <c r="F33">
        <v>28</v>
      </c>
      <c r="G33" s="20" t="s">
        <v>93</v>
      </c>
      <c r="H33" s="9">
        <f t="shared" si="0"/>
        <v>22</v>
      </c>
      <c r="I33" s="38" t="s">
        <v>2</v>
      </c>
      <c r="J33" s="39" t="s">
        <v>4</v>
      </c>
      <c r="K33" s="39" t="s">
        <v>10</v>
      </c>
      <c r="L33" s="40" t="s">
        <v>70</v>
      </c>
      <c r="M33" s="41" t="s">
        <v>10</v>
      </c>
      <c r="N33" s="42" t="s">
        <v>179</v>
      </c>
      <c r="O33" s="43" t="str">
        <f>"Variación mensual de "&amp;B2&amp;""&amp;" de arándano por "&amp;Tabla1[[#This Row],[Variable]]</f>
        <v>Variación mensual de Importaciones en Kg de arándano por Cultivo</v>
      </c>
      <c r="P33" s="44"/>
      <c r="Q33" s="45">
        <v>0</v>
      </c>
      <c r="R33" s="46">
        <v>1</v>
      </c>
      <c r="S33" s="15" t="s">
        <v>669</v>
      </c>
      <c r="V33" t="s">
        <v>638</v>
      </c>
      <c r="W33" t="s">
        <v>636</v>
      </c>
    </row>
    <row r="34" spans="2:23" x14ac:dyDescent="0.25">
      <c r="B34" s="16"/>
      <c r="C34" s="16"/>
      <c r="D34" s="16"/>
      <c r="F34">
        <v>29</v>
      </c>
      <c r="G34" s="20" t="s">
        <v>94</v>
      </c>
      <c r="H34" s="9">
        <f t="shared" si="0"/>
        <v>23</v>
      </c>
      <c r="I34" s="38" t="s">
        <v>2</v>
      </c>
      <c r="J34" s="39" t="s">
        <v>4</v>
      </c>
      <c r="K34" s="39" t="s">
        <v>10</v>
      </c>
      <c r="L34" s="40" t="s">
        <v>70</v>
      </c>
      <c r="M34" s="41" t="s">
        <v>10</v>
      </c>
      <c r="N34" s="42" t="s">
        <v>179</v>
      </c>
      <c r="O34" s="43" t="str">
        <f>"Variación mensual de "&amp;B3&amp;""&amp;" de arándano por "&amp;Tabla1[[#This Row],[Variable]]</f>
        <v>Variación mensual de Importaciones en USD de arándano por Cultivo</v>
      </c>
      <c r="P34" s="44"/>
      <c r="Q34" s="45">
        <v>0</v>
      </c>
      <c r="R34" s="46">
        <v>1</v>
      </c>
      <c r="S34" s="15" t="s">
        <v>670</v>
      </c>
      <c r="V34" t="s">
        <v>638</v>
      </c>
      <c r="W34" t="s">
        <v>635</v>
      </c>
    </row>
    <row r="35" spans="2:23" x14ac:dyDescent="0.25">
      <c r="B35" s="17"/>
      <c r="C35" s="17"/>
      <c r="D35" s="17"/>
      <c r="F35">
        <v>30</v>
      </c>
      <c r="G35" s="20" t="s">
        <v>95</v>
      </c>
      <c r="H35" s="9">
        <f t="shared" si="0"/>
        <v>24</v>
      </c>
      <c r="I35" s="38" t="s">
        <v>2</v>
      </c>
      <c r="J35" s="39" t="s">
        <v>4</v>
      </c>
      <c r="K35" s="39" t="s">
        <v>10</v>
      </c>
      <c r="L35" s="40" t="s">
        <v>70</v>
      </c>
      <c r="M35" s="41" t="s">
        <v>10</v>
      </c>
      <c r="N35" s="42" t="s">
        <v>179</v>
      </c>
      <c r="O35" s="43" t="str">
        <f>"Variación mensual de "&amp;B4&amp;""&amp;" de arándano por "&amp;Tabla1[[#This Row],[Variable]]</f>
        <v>Variación mensual de Importaciones en USD/Kg de arándano por Cultivo</v>
      </c>
      <c r="P35" s="44"/>
      <c r="Q35" s="45">
        <v>0</v>
      </c>
      <c r="R35" s="46">
        <v>1</v>
      </c>
      <c r="S35" s="15" t="s">
        <v>671</v>
      </c>
      <c r="V35" t="s">
        <v>638</v>
      </c>
      <c r="W35" t="s">
        <v>637</v>
      </c>
    </row>
    <row r="36" spans="2:23" x14ac:dyDescent="0.25">
      <c r="B36" s="18"/>
      <c r="C36" s="18"/>
      <c r="D36" s="18"/>
      <c r="F36">
        <v>31</v>
      </c>
      <c r="G36" s="20" t="s">
        <v>96</v>
      </c>
      <c r="H36" s="9">
        <f t="shared" si="0"/>
        <v>25</v>
      </c>
      <c r="I36" s="47" t="s">
        <v>2</v>
      </c>
      <c r="J36" s="39" t="s">
        <v>4</v>
      </c>
      <c r="K36" s="39" t="s">
        <v>10</v>
      </c>
      <c r="L36" s="40" t="s">
        <v>70</v>
      </c>
      <c r="M36" s="41" t="s">
        <v>69</v>
      </c>
      <c r="N36" s="42" t="s">
        <v>179</v>
      </c>
      <c r="O36" s="43" t="str">
        <f>"Variación mensual de "&amp;B2&amp;""&amp;" de berries por "&amp;Tabla1[[#This Row],[Variable]]</f>
        <v>Variación mensual de Importaciones en Kg de berries por Cultivo</v>
      </c>
      <c r="P36" s="44"/>
      <c r="Q36" s="45">
        <v>0</v>
      </c>
      <c r="R36" s="46">
        <v>7</v>
      </c>
      <c r="S36" s="15" t="s">
        <v>672</v>
      </c>
      <c r="V36" t="s">
        <v>638</v>
      </c>
      <c r="W36" t="s">
        <v>636</v>
      </c>
    </row>
    <row r="37" spans="2:23" x14ac:dyDescent="0.25">
      <c r="B37" s="16"/>
      <c r="C37" s="16"/>
      <c r="D37" s="16"/>
      <c r="F37">
        <v>32</v>
      </c>
      <c r="G37" s="20" t="s">
        <v>97</v>
      </c>
      <c r="H37" s="9">
        <f t="shared" si="0"/>
        <v>26</v>
      </c>
      <c r="I37" s="47" t="s">
        <v>2</v>
      </c>
      <c r="J37" s="39" t="s">
        <v>4</v>
      </c>
      <c r="K37" s="39" t="s">
        <v>10</v>
      </c>
      <c r="L37" s="40" t="s">
        <v>70</v>
      </c>
      <c r="M37" s="41" t="s">
        <v>69</v>
      </c>
      <c r="N37" s="42" t="s">
        <v>179</v>
      </c>
      <c r="O37" s="43" t="str">
        <f>"Variación mensual de "&amp;B3&amp;""&amp;" de berries por "&amp;Tabla1[[#This Row],[Variable]]</f>
        <v>Variación mensual de Importaciones en USD de berries por Cultivo</v>
      </c>
      <c r="P37" s="44"/>
      <c r="Q37" s="45">
        <v>0</v>
      </c>
      <c r="R37" s="46">
        <v>7</v>
      </c>
      <c r="S37" s="15" t="s">
        <v>673</v>
      </c>
      <c r="V37" t="s">
        <v>638</v>
      </c>
      <c r="W37" t="s">
        <v>635</v>
      </c>
    </row>
    <row r="38" spans="2:23" x14ac:dyDescent="0.25">
      <c r="B38" s="16"/>
      <c r="C38" s="16"/>
      <c r="D38" s="16"/>
      <c r="F38">
        <v>33</v>
      </c>
      <c r="G38" s="20" t="s">
        <v>98</v>
      </c>
      <c r="H38" s="9">
        <f t="shared" si="0"/>
        <v>27</v>
      </c>
      <c r="I38" s="47" t="s">
        <v>2</v>
      </c>
      <c r="J38" s="39" t="s">
        <v>4</v>
      </c>
      <c r="K38" s="39" t="s">
        <v>10</v>
      </c>
      <c r="L38" s="40" t="s">
        <v>70</v>
      </c>
      <c r="M38" s="41" t="s">
        <v>69</v>
      </c>
      <c r="N38" s="42" t="s">
        <v>179</v>
      </c>
      <c r="O38" s="43" t="str">
        <f>"Variación mensual de "&amp;B4&amp;""&amp;" de berries por "&amp;Tabla1[[#This Row],[Variable]]</f>
        <v>Variación mensual de Importaciones en USD/Kg de berries por Cultivo</v>
      </c>
      <c r="P38" s="44"/>
      <c r="Q38" s="45">
        <v>0</v>
      </c>
      <c r="R38" s="46">
        <v>7</v>
      </c>
      <c r="S38" s="15" t="s">
        <v>674</v>
      </c>
      <c r="V38" t="s">
        <v>638</v>
      </c>
      <c r="W38" t="s">
        <v>637</v>
      </c>
    </row>
    <row r="39" spans="2:23" x14ac:dyDescent="0.25">
      <c r="B39" s="19"/>
      <c r="C39" s="19"/>
      <c r="D39" s="19"/>
      <c r="F39">
        <v>34</v>
      </c>
      <c r="G39" s="20" t="s">
        <v>99</v>
      </c>
      <c r="H39" s="9">
        <f t="shared" si="0"/>
        <v>28</v>
      </c>
      <c r="I39" s="47" t="s">
        <v>2</v>
      </c>
      <c r="J39" s="39" t="s">
        <v>4</v>
      </c>
      <c r="K39" s="39" t="s">
        <v>174</v>
      </c>
      <c r="L39" s="40" t="s">
        <v>70</v>
      </c>
      <c r="M39" s="41" t="s">
        <v>69</v>
      </c>
      <c r="N39" s="42" t="s">
        <v>179</v>
      </c>
      <c r="O39" s="43" t="str">
        <f>"Variación mensual de "&amp;B2&amp;""&amp;" de Berries por "&amp;Tabla1[[#This Row],[Variable]]&amp;" y "&amp;Tabla1[[#This Row],[Filtro Int]]</f>
        <v>Variación mensual de Importaciones en Kg de Berries por Cultivo y Tipo (Orgánico/No orgánico)</v>
      </c>
      <c r="P39" s="44"/>
      <c r="Q39" s="45">
        <v>0</v>
      </c>
      <c r="R39" s="46">
        <v>7</v>
      </c>
      <c r="S39" s="15" t="s">
        <v>675</v>
      </c>
      <c r="V39" t="s">
        <v>638</v>
      </c>
      <c r="W39" t="s">
        <v>636</v>
      </c>
    </row>
    <row r="40" spans="2:23" ht="12.95" customHeight="1" x14ac:dyDescent="0.25">
      <c r="B40" s="16"/>
      <c r="C40" s="16"/>
      <c r="D40" s="16"/>
      <c r="F40">
        <v>35</v>
      </c>
      <c r="G40" s="20" t="s">
        <v>100</v>
      </c>
      <c r="H40" s="9">
        <f t="shared" si="0"/>
        <v>29</v>
      </c>
      <c r="I40" s="47" t="s">
        <v>2</v>
      </c>
      <c r="J40" s="39" t="s">
        <v>4</v>
      </c>
      <c r="K40" s="39" t="s">
        <v>174</v>
      </c>
      <c r="L40" s="40" t="s">
        <v>70</v>
      </c>
      <c r="M40" s="41" t="s">
        <v>69</v>
      </c>
      <c r="N40" s="42" t="s">
        <v>179</v>
      </c>
      <c r="O40" s="43" t="str">
        <f>"Variación mensual de "&amp;B3&amp;""&amp;" de Berries por "&amp;Tabla1[[#This Row],[Variable]]&amp;" y "&amp;Tabla1[[#This Row],[Filtro Int]]</f>
        <v>Variación mensual de Importaciones en USD de Berries por Cultivo y Tipo (Orgánico/No orgánico)</v>
      </c>
      <c r="P40" s="44"/>
      <c r="Q40" s="45">
        <v>0</v>
      </c>
      <c r="R40" s="46">
        <v>7</v>
      </c>
      <c r="S40" s="15" t="s">
        <v>676</v>
      </c>
      <c r="V40" t="s">
        <v>638</v>
      </c>
      <c r="W40" t="s">
        <v>635</v>
      </c>
    </row>
    <row r="41" spans="2:23" x14ac:dyDescent="0.25">
      <c r="B41" s="16"/>
      <c r="C41" s="16"/>
      <c r="D41" s="16"/>
      <c r="F41">
        <v>36</v>
      </c>
      <c r="G41" s="20" t="s">
        <v>101</v>
      </c>
      <c r="H41" s="9">
        <f t="shared" si="0"/>
        <v>30</v>
      </c>
      <c r="I41" s="47" t="s">
        <v>2</v>
      </c>
      <c r="J41" s="39" t="s">
        <v>4</v>
      </c>
      <c r="K41" s="39" t="s">
        <v>174</v>
      </c>
      <c r="L41" s="40" t="s">
        <v>70</v>
      </c>
      <c r="M41" s="41" t="s">
        <v>69</v>
      </c>
      <c r="N41" s="42" t="s">
        <v>179</v>
      </c>
      <c r="O41" s="43" t="str">
        <f>"Variación mensual de "&amp;B4&amp;""&amp;" de Berries por "&amp;Tabla1[[#This Row],[Variable]]&amp;" y "&amp;Tabla1[[#This Row],[Filtro Int]]</f>
        <v>Variación mensual de Importaciones en USD/Kg de Berries por Cultivo y Tipo (Orgánico/No orgánico)</v>
      </c>
      <c r="P41" s="44"/>
      <c r="Q41" s="45">
        <v>0</v>
      </c>
      <c r="R41" s="46">
        <v>7</v>
      </c>
      <c r="S41" s="15" t="s">
        <v>677</v>
      </c>
      <c r="V41" t="s">
        <v>638</v>
      </c>
      <c r="W41" t="s">
        <v>637</v>
      </c>
    </row>
    <row r="42" spans="2:23" x14ac:dyDescent="0.25">
      <c r="B42" s="17"/>
      <c r="C42" s="17"/>
      <c r="D42" s="17"/>
      <c r="F42">
        <v>37</v>
      </c>
      <c r="G42" s="20" t="s">
        <v>102</v>
      </c>
      <c r="H42" s="9">
        <f t="shared" si="0"/>
        <v>31</v>
      </c>
      <c r="I42" s="47" t="s">
        <v>2</v>
      </c>
      <c r="J42" s="39" t="s">
        <v>4</v>
      </c>
      <c r="K42" s="39" t="s">
        <v>178</v>
      </c>
      <c r="L42" s="40" t="s">
        <v>70</v>
      </c>
      <c r="M42" s="41" t="s">
        <v>69</v>
      </c>
      <c r="N42" s="42" t="s">
        <v>179</v>
      </c>
      <c r="O42" s="43" t="str">
        <f>"Variación mensual de "&amp;B2&amp;""&amp;" de Berries por "&amp;Tabla1[[#This Row],[Variable]]&amp;" y "&amp;Tabla1[[#This Row],[Filtro Int]]</f>
        <v>Variación mensual de Importaciones en Kg de Berries por Cultivo y Procesamiento</v>
      </c>
      <c r="P42" s="44"/>
      <c r="Q42" s="45">
        <v>0</v>
      </c>
      <c r="R42" s="46">
        <v>7</v>
      </c>
      <c r="S42" s="15" t="s">
        <v>678</v>
      </c>
      <c r="V42" t="s">
        <v>638</v>
      </c>
      <c r="W42" t="s">
        <v>636</v>
      </c>
    </row>
    <row r="43" spans="2:23" x14ac:dyDescent="0.25">
      <c r="B43" s="16"/>
      <c r="C43" s="16"/>
      <c r="D43" s="16"/>
      <c r="F43">
        <v>38</v>
      </c>
      <c r="G43" s="20" t="s">
        <v>103</v>
      </c>
      <c r="H43" s="9">
        <f t="shared" si="0"/>
        <v>32</v>
      </c>
      <c r="I43" s="47" t="s">
        <v>2</v>
      </c>
      <c r="J43" s="39" t="s">
        <v>4</v>
      </c>
      <c r="K43" s="39" t="s">
        <v>178</v>
      </c>
      <c r="L43" s="40" t="s">
        <v>70</v>
      </c>
      <c r="M43" s="41" t="s">
        <v>69</v>
      </c>
      <c r="N43" s="42" t="s">
        <v>179</v>
      </c>
      <c r="O43" s="43" t="str">
        <f>"Variación mensual de "&amp;B3&amp;""&amp;" de Berries por "&amp;Tabla1[[#This Row],[Variable]]&amp;" y "&amp;Tabla1[[#This Row],[Filtro Int]]</f>
        <v>Variación mensual de Importaciones en USD de Berries por Cultivo y Procesamiento</v>
      </c>
      <c r="P43" s="44"/>
      <c r="Q43" s="45">
        <v>0</v>
      </c>
      <c r="R43" s="46">
        <v>7</v>
      </c>
      <c r="S43" s="15" t="s">
        <v>679</v>
      </c>
      <c r="V43" t="s">
        <v>638</v>
      </c>
      <c r="W43" t="s">
        <v>635</v>
      </c>
    </row>
    <row r="44" spans="2:23" x14ac:dyDescent="0.25">
      <c r="B44" s="19"/>
      <c r="C44" s="19"/>
      <c r="D44" s="19"/>
      <c r="F44">
        <v>39</v>
      </c>
      <c r="G44" s="20" t="s">
        <v>104</v>
      </c>
      <c r="H44" s="9">
        <f t="shared" si="0"/>
        <v>33</v>
      </c>
      <c r="I44" s="47" t="s">
        <v>2</v>
      </c>
      <c r="J44" s="39" t="s">
        <v>4</v>
      </c>
      <c r="K44" s="39" t="s">
        <v>178</v>
      </c>
      <c r="L44" s="40" t="s">
        <v>70</v>
      </c>
      <c r="M44" s="41" t="s">
        <v>69</v>
      </c>
      <c r="N44" s="42" t="s">
        <v>179</v>
      </c>
      <c r="O44" s="43" t="str">
        <f>"Variación mensual de "&amp;B4&amp;""&amp;" de Berries por "&amp;Tabla1[[#This Row],[Variable]]&amp;" y "&amp;Tabla1[[#This Row],[Filtro Int]]</f>
        <v>Variación mensual de Importaciones en USD/Kg de Berries por Cultivo y Procesamiento</v>
      </c>
      <c r="P44" s="44"/>
      <c r="Q44" s="45">
        <v>0</v>
      </c>
      <c r="R44" s="46">
        <v>7</v>
      </c>
      <c r="S44" s="15" t="s">
        <v>680</v>
      </c>
      <c r="V44" t="s">
        <v>638</v>
      </c>
      <c r="W44" t="s">
        <v>637</v>
      </c>
    </row>
    <row r="45" spans="2:23" x14ac:dyDescent="0.25">
      <c r="F45">
        <v>43</v>
      </c>
      <c r="G45" s="20" t="s">
        <v>105</v>
      </c>
      <c r="H45" s="9">
        <f t="shared" si="0"/>
        <v>34</v>
      </c>
      <c r="I45" s="38" t="s">
        <v>2</v>
      </c>
      <c r="J45" s="39" t="s">
        <v>4</v>
      </c>
      <c r="K45" s="39" t="s">
        <v>175</v>
      </c>
      <c r="L45" s="40" t="s">
        <v>174</v>
      </c>
      <c r="M45" s="41" t="s">
        <v>70</v>
      </c>
      <c r="N45" s="42" t="s">
        <v>179</v>
      </c>
      <c r="O45" s="43" t="str">
        <f>"Variación mensual de "&amp;B2&amp;""&amp;" de arándano por "&amp;Tabla1[[#This Row],[Variable]]</f>
        <v>Variación mensual de Importaciones en Kg de arándano por Tipo (Orgánico/No orgánico)</v>
      </c>
      <c r="P45" s="44"/>
      <c r="Q45" s="45">
        <v>0</v>
      </c>
      <c r="R45" s="46">
        <v>82</v>
      </c>
      <c r="S45" s="15"/>
      <c r="V45" t="s">
        <v>638</v>
      </c>
      <c r="W45" t="s">
        <v>636</v>
      </c>
    </row>
    <row r="46" spans="2:23" x14ac:dyDescent="0.25">
      <c r="F46">
        <v>44</v>
      </c>
      <c r="G46" s="20" t="s">
        <v>106</v>
      </c>
      <c r="H46" s="9">
        <f t="shared" si="0"/>
        <v>35</v>
      </c>
      <c r="I46" s="38" t="s">
        <v>2</v>
      </c>
      <c r="J46" s="39" t="s">
        <v>4</v>
      </c>
      <c r="K46" s="39" t="s">
        <v>175</v>
      </c>
      <c r="L46" s="40" t="s">
        <v>174</v>
      </c>
      <c r="M46" s="41" t="s">
        <v>70</v>
      </c>
      <c r="N46" s="42" t="s">
        <v>179</v>
      </c>
      <c r="O46" s="43" t="str">
        <f>"Variación mensual de "&amp;B3&amp;""&amp;" de arándano por "&amp;Tabla1[[#This Row],[Variable]]</f>
        <v>Variación mensual de Importaciones en USD de arándano por Tipo (Orgánico/No orgánico)</v>
      </c>
      <c r="P46" s="44"/>
      <c r="Q46" s="45">
        <v>0</v>
      </c>
      <c r="R46" s="46">
        <v>82</v>
      </c>
      <c r="S46" s="15"/>
      <c r="V46" t="s">
        <v>638</v>
      </c>
      <c r="W46" t="s">
        <v>635</v>
      </c>
    </row>
    <row r="47" spans="2:23" x14ac:dyDescent="0.25">
      <c r="F47">
        <v>45</v>
      </c>
      <c r="G47" s="20" t="s">
        <v>107</v>
      </c>
      <c r="H47" s="9">
        <f t="shared" si="0"/>
        <v>36</v>
      </c>
      <c r="I47" s="38" t="s">
        <v>2</v>
      </c>
      <c r="J47" s="39" t="s">
        <v>4</v>
      </c>
      <c r="K47" s="39" t="s">
        <v>175</v>
      </c>
      <c r="L47" s="40" t="s">
        <v>174</v>
      </c>
      <c r="M47" s="41" t="s">
        <v>70</v>
      </c>
      <c r="N47" s="42" t="s">
        <v>179</v>
      </c>
      <c r="O47" s="43" t="str">
        <f>"Variación mensual de "&amp;B4&amp;""&amp;" de arándano por "&amp;Tabla1[[#This Row],[Variable]]</f>
        <v>Variación mensual de Importaciones en USD/Kg de arándano por Tipo (Orgánico/No orgánico)</v>
      </c>
      <c r="P47" s="44"/>
      <c r="Q47" s="45">
        <v>0</v>
      </c>
      <c r="R47" s="46">
        <v>82</v>
      </c>
      <c r="V47" t="s">
        <v>638</v>
      </c>
      <c r="W47" t="s">
        <v>637</v>
      </c>
    </row>
    <row r="48" spans="2:23" x14ac:dyDescent="0.25">
      <c r="F48">
        <v>46</v>
      </c>
      <c r="G48" s="20" t="s">
        <v>108</v>
      </c>
      <c r="H48" s="9">
        <f t="shared" si="0"/>
        <v>37</v>
      </c>
      <c r="I48" s="38" t="s">
        <v>2</v>
      </c>
      <c r="J48" s="39" t="s">
        <v>4</v>
      </c>
      <c r="K48" s="48" t="s">
        <v>177</v>
      </c>
      <c r="L48" s="40" t="s">
        <v>176</v>
      </c>
      <c r="M48" s="41" t="s">
        <v>70</v>
      </c>
      <c r="N48" s="42" t="s">
        <v>179</v>
      </c>
      <c r="O48" s="43" t="str">
        <f>"Variación mensual de "&amp;B2&amp;""&amp;" de arándano por "&amp;Tabla1[[#This Row],[Variable]]</f>
        <v>Variación mensual de Importaciones en Kg de arándano por Año</v>
      </c>
      <c r="P48" s="44"/>
      <c r="Q48" s="45">
        <v>0</v>
      </c>
      <c r="R48" s="46">
        <v>82</v>
      </c>
      <c r="S48" s="15"/>
      <c r="V48" t="s">
        <v>638</v>
      </c>
      <c r="W48" t="s">
        <v>636</v>
      </c>
    </row>
    <row r="49" spans="6:23" x14ac:dyDescent="0.25">
      <c r="F49">
        <v>47</v>
      </c>
      <c r="G49" s="20" t="s">
        <v>109</v>
      </c>
      <c r="H49" s="9">
        <f t="shared" si="0"/>
        <v>38</v>
      </c>
      <c r="I49" s="38" t="s">
        <v>2</v>
      </c>
      <c r="J49" s="39" t="s">
        <v>4</v>
      </c>
      <c r="K49" s="48" t="s">
        <v>177</v>
      </c>
      <c r="L49" s="40" t="s">
        <v>176</v>
      </c>
      <c r="M49" s="41" t="s">
        <v>70</v>
      </c>
      <c r="N49" s="42" t="s">
        <v>179</v>
      </c>
      <c r="O49" s="43" t="str">
        <f>"Variación mensual de "&amp;B3&amp;""&amp;" de arándano por "&amp;Tabla1[[#This Row],[Variable]]</f>
        <v>Variación mensual de Importaciones en USD de arándano por Año</v>
      </c>
      <c r="P49" s="44"/>
      <c r="Q49" s="45">
        <v>0</v>
      </c>
      <c r="R49" s="46">
        <v>82</v>
      </c>
      <c r="S49" s="15"/>
      <c r="V49" t="s">
        <v>638</v>
      </c>
      <c r="W49" t="s">
        <v>635</v>
      </c>
    </row>
    <row r="50" spans="6:23" x14ac:dyDescent="0.25">
      <c r="F50">
        <v>48</v>
      </c>
      <c r="G50" s="20" t="s">
        <v>110</v>
      </c>
      <c r="H50" s="9">
        <f t="shared" si="0"/>
        <v>39</v>
      </c>
      <c r="I50" s="38" t="s">
        <v>2</v>
      </c>
      <c r="J50" s="39" t="s">
        <v>4</v>
      </c>
      <c r="K50" s="48" t="s">
        <v>177</v>
      </c>
      <c r="L50" s="40" t="s">
        <v>176</v>
      </c>
      <c r="M50" s="41" t="s">
        <v>70</v>
      </c>
      <c r="N50" s="42" t="s">
        <v>179</v>
      </c>
      <c r="O50" s="43" t="str">
        <f>"Variación mensual de "&amp;B4&amp;""&amp;" de arándano por "&amp;Tabla1[[#This Row],[Variable]]</f>
        <v>Variación mensual de Importaciones en USD/Kg de arándano por Año</v>
      </c>
      <c r="P50" s="44"/>
      <c r="Q50" s="45">
        <v>0</v>
      </c>
      <c r="R50" s="46">
        <v>82</v>
      </c>
      <c r="S50" s="15"/>
      <c r="V50" t="s">
        <v>638</v>
      </c>
      <c r="W50" t="s">
        <v>637</v>
      </c>
    </row>
    <row r="51" spans="6:23" x14ac:dyDescent="0.25">
      <c r="F51">
        <v>49</v>
      </c>
      <c r="G51" s="20" t="s">
        <v>111</v>
      </c>
      <c r="H51" s="9">
        <f t="shared" si="0"/>
        <v>40</v>
      </c>
      <c r="I51" s="38" t="s">
        <v>2</v>
      </c>
      <c r="J51" s="39" t="s">
        <v>4</v>
      </c>
      <c r="K51" s="48" t="s">
        <v>177</v>
      </c>
      <c r="L51" s="40" t="s">
        <v>178</v>
      </c>
      <c r="M51" s="41" t="s">
        <v>70</v>
      </c>
      <c r="N51" s="42" t="s">
        <v>179</v>
      </c>
      <c r="O51" s="43" t="str">
        <f>"Variación mensual de "&amp;B2&amp;""&amp;" de arándano por "&amp;Tabla1[[#This Row],[Variable]]</f>
        <v>Variación mensual de Importaciones en Kg de arándano por Procesamiento</v>
      </c>
      <c r="P51" s="44"/>
      <c r="Q51" s="45">
        <v>0</v>
      </c>
      <c r="R51" s="46">
        <v>82</v>
      </c>
      <c r="V51" t="s">
        <v>638</v>
      </c>
      <c r="W51" t="s">
        <v>636</v>
      </c>
    </row>
    <row r="52" spans="6:23" x14ac:dyDescent="0.25">
      <c r="F52">
        <v>50</v>
      </c>
      <c r="G52" s="20" t="s">
        <v>112</v>
      </c>
      <c r="H52" s="9">
        <f t="shared" si="0"/>
        <v>41</v>
      </c>
      <c r="I52" s="38" t="s">
        <v>2</v>
      </c>
      <c r="J52" s="39" t="s">
        <v>4</v>
      </c>
      <c r="K52" s="48" t="s">
        <v>177</v>
      </c>
      <c r="L52" s="40" t="s">
        <v>178</v>
      </c>
      <c r="M52" s="41" t="s">
        <v>70</v>
      </c>
      <c r="N52" s="42" t="s">
        <v>179</v>
      </c>
      <c r="O52" s="43" t="str">
        <f>"Variación mensual de "&amp;B3&amp;""&amp;" de arándano por "&amp;Tabla1[[#This Row],[Variable]]</f>
        <v>Variación mensual de Importaciones en USD de arándano por Procesamiento</v>
      </c>
      <c r="P52" s="44"/>
      <c r="Q52" s="45">
        <v>0</v>
      </c>
      <c r="R52" s="46">
        <v>82</v>
      </c>
      <c r="V52" t="s">
        <v>638</v>
      </c>
      <c r="W52" t="s">
        <v>635</v>
      </c>
    </row>
    <row r="53" spans="6:23" x14ac:dyDescent="0.25">
      <c r="F53">
        <v>51</v>
      </c>
      <c r="G53" s="20" t="s">
        <v>113</v>
      </c>
      <c r="H53" s="9">
        <f t="shared" si="0"/>
        <v>42</v>
      </c>
      <c r="I53" s="38" t="s">
        <v>2</v>
      </c>
      <c r="J53" s="39" t="s">
        <v>4</v>
      </c>
      <c r="K53" s="48" t="s">
        <v>177</v>
      </c>
      <c r="L53" s="40" t="s">
        <v>178</v>
      </c>
      <c r="M53" s="41" t="s">
        <v>70</v>
      </c>
      <c r="N53" s="42" t="s">
        <v>179</v>
      </c>
      <c r="O53" s="43" t="str">
        <f>"Variación mensual de "&amp;B4&amp;""&amp;" de arándano por "&amp;Tabla1[[#This Row],[Variable]]</f>
        <v>Variación mensual de Importaciones en USD/Kg de arándano por Procesamiento</v>
      </c>
      <c r="P53" s="44"/>
      <c r="Q53" s="45">
        <v>0</v>
      </c>
      <c r="R53" s="46">
        <v>82</v>
      </c>
      <c r="V53" t="s">
        <v>638</v>
      </c>
      <c r="W53" t="s">
        <v>637</v>
      </c>
    </row>
    <row r="54" spans="6:23" x14ac:dyDescent="0.25">
      <c r="F54">
        <v>52</v>
      </c>
      <c r="G54" s="20" t="s">
        <v>114</v>
      </c>
      <c r="H54" s="9">
        <f t="shared" si="0"/>
        <v>43</v>
      </c>
      <c r="I54" s="38" t="s">
        <v>2</v>
      </c>
      <c r="J54" s="39" t="s">
        <v>4</v>
      </c>
      <c r="K54" s="48" t="s">
        <v>177</v>
      </c>
      <c r="L54" s="40" t="s">
        <v>618</v>
      </c>
      <c r="M54" s="41" t="s">
        <v>70</v>
      </c>
      <c r="N54" s="42" t="s">
        <v>179</v>
      </c>
      <c r="O54" s="43" t="str">
        <f>"Variación mensual de "&amp;B2&amp;""&amp;" de arándano por "&amp;Tabla1[[#This Row],[Variable]]</f>
        <v>Variación mensual de Importaciones en Kg de arándano por País de destino</v>
      </c>
      <c r="P54" s="44"/>
      <c r="Q54" s="45">
        <v>0</v>
      </c>
      <c r="R54" s="46">
        <v>82</v>
      </c>
      <c r="V54" t="s">
        <v>638</v>
      </c>
      <c r="W54" t="s">
        <v>636</v>
      </c>
    </row>
    <row r="55" spans="6:23" x14ac:dyDescent="0.25">
      <c r="F55">
        <v>53</v>
      </c>
      <c r="G55" s="20" t="s">
        <v>115</v>
      </c>
      <c r="H55" s="9">
        <f t="shared" si="0"/>
        <v>44</v>
      </c>
      <c r="I55" s="38" t="s">
        <v>2</v>
      </c>
      <c r="J55" s="39" t="s">
        <v>4</v>
      </c>
      <c r="K55" s="48" t="s">
        <v>177</v>
      </c>
      <c r="L55" s="40" t="s">
        <v>618</v>
      </c>
      <c r="M55" s="41" t="s">
        <v>70</v>
      </c>
      <c r="N55" s="42" t="s">
        <v>179</v>
      </c>
      <c r="O55" s="43" t="str">
        <f>"Variación mensual de "&amp;B3&amp;""&amp;" de arándano por "&amp;Tabla1[[#This Row],[Variable]]</f>
        <v>Variación mensual de Importaciones en USD de arándano por País de destino</v>
      </c>
      <c r="P55" s="44"/>
      <c r="Q55" s="45">
        <v>0</v>
      </c>
      <c r="R55" s="46">
        <v>82</v>
      </c>
      <c r="V55" t="s">
        <v>638</v>
      </c>
      <c r="W55" t="s">
        <v>635</v>
      </c>
    </row>
    <row r="56" spans="6:23" ht="15.75" thickBot="1" x14ac:dyDescent="0.3">
      <c r="F56">
        <v>54</v>
      </c>
      <c r="G56" s="20" t="s">
        <v>116</v>
      </c>
      <c r="H56" s="9">
        <f t="shared" si="0"/>
        <v>45</v>
      </c>
      <c r="I56" s="49" t="s">
        <v>2</v>
      </c>
      <c r="J56" s="50" t="s">
        <v>4</v>
      </c>
      <c r="K56" s="51" t="s">
        <v>177</v>
      </c>
      <c r="L56" s="52" t="s">
        <v>618</v>
      </c>
      <c r="M56" s="53" t="s">
        <v>70</v>
      </c>
      <c r="N56" s="42" t="s">
        <v>179</v>
      </c>
      <c r="O56" s="55" t="str">
        <f>"Variación mensual de "&amp;B4&amp;""&amp;" de arándano por "&amp;Tabla1[[#This Row],[Variable]]</f>
        <v>Variación mensual de Importaciones en USD/Kg de arándano por País de destino</v>
      </c>
      <c r="P56" s="56"/>
      <c r="Q56" s="57">
        <v>0</v>
      </c>
      <c r="R56" s="58">
        <v>82</v>
      </c>
      <c r="S56" s="15"/>
      <c r="V56" t="s">
        <v>638</v>
      </c>
      <c r="W56" t="s">
        <v>637</v>
      </c>
    </row>
    <row r="57" spans="6:23" ht="15.75" thickTop="1" x14ac:dyDescent="0.25">
      <c r="F57">
        <v>55</v>
      </c>
      <c r="G57" s="20" t="s">
        <v>117</v>
      </c>
      <c r="H57" s="9">
        <f t="shared" si="0"/>
        <v>46</v>
      </c>
      <c r="I57" s="38" t="s">
        <v>2</v>
      </c>
      <c r="J57" s="39" t="s">
        <v>4</v>
      </c>
      <c r="K57" s="39" t="s">
        <v>10</v>
      </c>
      <c r="L57" s="40" t="s">
        <v>70</v>
      </c>
      <c r="M57" s="41" t="s">
        <v>10</v>
      </c>
      <c r="N57" s="42" t="s">
        <v>179</v>
      </c>
      <c r="O57" s="43" t="str">
        <f>"Comparativo mensual de "&amp;B2&amp;""&amp;" de arándano por "&amp;Tabla1[[#This Row],[Variable]]</f>
        <v>Comparativo mensual de Importaciones en Kg de arándano por Cultivo</v>
      </c>
      <c r="P57" s="44"/>
      <c r="Q57" s="45">
        <v>0</v>
      </c>
      <c r="R57" s="46">
        <v>1</v>
      </c>
      <c r="V57" t="s">
        <v>638</v>
      </c>
      <c r="W57" t="s">
        <v>636</v>
      </c>
    </row>
    <row r="58" spans="6:23" x14ac:dyDescent="0.25">
      <c r="F58">
        <v>56</v>
      </c>
      <c r="G58" s="20" t="s">
        <v>118</v>
      </c>
      <c r="H58" s="9">
        <f t="shared" si="0"/>
        <v>47</v>
      </c>
      <c r="I58" s="38" t="s">
        <v>2</v>
      </c>
      <c r="J58" s="39" t="s">
        <v>4</v>
      </c>
      <c r="K58" s="39" t="s">
        <v>10</v>
      </c>
      <c r="L58" s="40" t="s">
        <v>70</v>
      </c>
      <c r="M58" s="41" t="s">
        <v>10</v>
      </c>
      <c r="N58" s="42" t="s">
        <v>179</v>
      </c>
      <c r="O58" s="43" t="str">
        <f>"Comparativo mensual de "&amp;B3&amp;""&amp;" de arándano por "&amp;Tabla1[[#This Row],[Variable]]</f>
        <v>Comparativo mensual de Importaciones en USD de arándano por Cultivo</v>
      </c>
      <c r="P58" s="44"/>
      <c r="Q58" s="45">
        <v>0</v>
      </c>
      <c r="R58" s="46">
        <v>1</v>
      </c>
      <c r="S58" s="15"/>
      <c r="V58" t="s">
        <v>638</v>
      </c>
      <c r="W58" t="s">
        <v>635</v>
      </c>
    </row>
    <row r="59" spans="6:23" x14ac:dyDescent="0.25">
      <c r="F59">
        <v>57</v>
      </c>
      <c r="G59" s="20" t="s">
        <v>119</v>
      </c>
      <c r="H59" s="9">
        <f t="shared" si="0"/>
        <v>48</v>
      </c>
      <c r="I59" s="38" t="s">
        <v>2</v>
      </c>
      <c r="J59" s="39" t="s">
        <v>4</v>
      </c>
      <c r="K59" s="39" t="s">
        <v>10</v>
      </c>
      <c r="L59" s="40" t="s">
        <v>70</v>
      </c>
      <c r="M59" s="41" t="s">
        <v>10</v>
      </c>
      <c r="N59" s="42" t="s">
        <v>179</v>
      </c>
      <c r="O59" s="43" t="str">
        <f>"Comparativo mensual de "&amp;B4&amp;""&amp;" de arándano por "&amp;Tabla1[[#This Row],[Variable]]</f>
        <v>Comparativo mensual de Importaciones en USD/Kg de arándano por Cultivo</v>
      </c>
      <c r="P59" s="44"/>
      <c r="Q59" s="45">
        <v>0</v>
      </c>
      <c r="R59" s="46">
        <v>1</v>
      </c>
      <c r="V59" t="s">
        <v>638</v>
      </c>
      <c r="W59" t="s">
        <v>637</v>
      </c>
    </row>
    <row r="60" spans="6:23" x14ac:dyDescent="0.25">
      <c r="F60">
        <v>58</v>
      </c>
      <c r="G60" s="20" t="s">
        <v>120</v>
      </c>
      <c r="H60" s="9">
        <f t="shared" si="0"/>
        <v>49</v>
      </c>
      <c r="I60" s="47" t="s">
        <v>2</v>
      </c>
      <c r="J60" s="39" t="s">
        <v>4</v>
      </c>
      <c r="K60" s="39" t="s">
        <v>10</v>
      </c>
      <c r="L60" s="40" t="s">
        <v>70</v>
      </c>
      <c r="M60" s="41" t="s">
        <v>69</v>
      </c>
      <c r="N60" s="42" t="s">
        <v>179</v>
      </c>
      <c r="O60" s="43" t="str">
        <f>"Comparativo mensual de "&amp;B2&amp;""&amp;" de berries por "&amp;Tabla1[[#This Row],[Variable]]</f>
        <v>Comparativo mensual de Importaciones en Kg de berries por Cultivo</v>
      </c>
      <c r="P60" s="44"/>
      <c r="Q60" s="45">
        <v>0</v>
      </c>
      <c r="R60" s="46">
        <v>7</v>
      </c>
      <c r="V60" t="s">
        <v>638</v>
      </c>
      <c r="W60" t="s">
        <v>636</v>
      </c>
    </row>
    <row r="61" spans="6:23" x14ac:dyDescent="0.25">
      <c r="F61">
        <v>59</v>
      </c>
      <c r="G61" s="20" t="s">
        <v>121</v>
      </c>
      <c r="H61" s="9">
        <f t="shared" si="0"/>
        <v>50</v>
      </c>
      <c r="I61" s="47" t="s">
        <v>2</v>
      </c>
      <c r="J61" s="39" t="s">
        <v>4</v>
      </c>
      <c r="K61" s="39" t="s">
        <v>10</v>
      </c>
      <c r="L61" s="40" t="s">
        <v>70</v>
      </c>
      <c r="M61" s="41" t="s">
        <v>69</v>
      </c>
      <c r="N61" s="42" t="s">
        <v>179</v>
      </c>
      <c r="O61" s="43" t="str">
        <f>"Comparativo mensual de "&amp;B3&amp;""&amp;" de berries por "&amp;Tabla1[[#This Row],[Variable]]</f>
        <v>Comparativo mensual de Importaciones en USD de berries por Cultivo</v>
      </c>
      <c r="P61" s="44"/>
      <c r="Q61" s="45">
        <v>0</v>
      </c>
      <c r="R61" s="46">
        <v>7</v>
      </c>
      <c r="S61" s="15"/>
      <c r="V61" t="s">
        <v>638</v>
      </c>
      <c r="W61" t="s">
        <v>635</v>
      </c>
    </row>
    <row r="62" spans="6:23" x14ac:dyDescent="0.25">
      <c r="F62">
        <v>60</v>
      </c>
      <c r="G62" s="20" t="s">
        <v>122</v>
      </c>
      <c r="H62" s="9">
        <f t="shared" si="0"/>
        <v>51</v>
      </c>
      <c r="I62" s="47" t="s">
        <v>2</v>
      </c>
      <c r="J62" s="39" t="s">
        <v>4</v>
      </c>
      <c r="K62" s="39" t="s">
        <v>10</v>
      </c>
      <c r="L62" s="40" t="s">
        <v>70</v>
      </c>
      <c r="M62" s="41" t="s">
        <v>69</v>
      </c>
      <c r="N62" s="42" t="s">
        <v>179</v>
      </c>
      <c r="O62" s="43" t="str">
        <f>"Comparativo mensual de "&amp;B4&amp;""&amp;" de berries por "&amp;Tabla1[[#This Row],[Variable]]</f>
        <v>Comparativo mensual de Importaciones en USD/Kg de berries por Cultivo</v>
      </c>
      <c r="P62" s="44"/>
      <c r="Q62" s="45">
        <v>0</v>
      </c>
      <c r="R62" s="46">
        <v>7</v>
      </c>
      <c r="V62" t="s">
        <v>638</v>
      </c>
      <c r="W62" t="s">
        <v>637</v>
      </c>
    </row>
    <row r="63" spans="6:23" x14ac:dyDescent="0.25">
      <c r="F63">
        <v>61</v>
      </c>
      <c r="G63" s="20" t="s">
        <v>123</v>
      </c>
      <c r="H63" s="9">
        <f t="shared" si="0"/>
        <v>52</v>
      </c>
      <c r="I63" s="47" t="s">
        <v>2</v>
      </c>
      <c r="J63" s="39" t="s">
        <v>4</v>
      </c>
      <c r="K63" s="39" t="s">
        <v>174</v>
      </c>
      <c r="L63" s="40" t="s">
        <v>70</v>
      </c>
      <c r="M63" s="41" t="s">
        <v>69</v>
      </c>
      <c r="N63" s="42" t="s">
        <v>179</v>
      </c>
      <c r="O63" s="43" t="str">
        <f>"Comparativo mensual de "&amp;B2&amp;""&amp;" de Berries por "&amp;Tabla1[[#This Row],[Variable]]&amp;" y "&amp;Tabla1[[#This Row],[Filtro Int]]</f>
        <v>Comparativo mensual de Importaciones en Kg de Berries por Cultivo y Tipo (Orgánico/No orgánico)</v>
      </c>
      <c r="P63" s="44"/>
      <c r="Q63" s="45">
        <v>0</v>
      </c>
      <c r="R63" s="46">
        <v>7</v>
      </c>
      <c r="V63" t="s">
        <v>638</v>
      </c>
      <c r="W63" t="s">
        <v>636</v>
      </c>
    </row>
    <row r="64" spans="6:23" x14ac:dyDescent="0.25">
      <c r="F64">
        <v>62</v>
      </c>
      <c r="G64" s="20" t="s">
        <v>124</v>
      </c>
      <c r="H64" s="9">
        <f t="shared" si="0"/>
        <v>53</v>
      </c>
      <c r="I64" s="47" t="s">
        <v>2</v>
      </c>
      <c r="J64" s="39" t="s">
        <v>4</v>
      </c>
      <c r="K64" s="39" t="s">
        <v>174</v>
      </c>
      <c r="L64" s="40" t="s">
        <v>70</v>
      </c>
      <c r="M64" s="41" t="s">
        <v>69</v>
      </c>
      <c r="N64" s="42" t="s">
        <v>179</v>
      </c>
      <c r="O64" s="43" t="str">
        <f>"Comparativo mensual de "&amp;B3&amp;""&amp;" de Berries por "&amp;Tabla1[[#This Row],[Variable]]&amp;" y "&amp;Tabla1[[#This Row],[Filtro Int]]</f>
        <v>Comparativo mensual de Importaciones en USD de Berries por Cultivo y Tipo (Orgánico/No orgánico)</v>
      </c>
      <c r="P64" s="44"/>
      <c r="Q64" s="45">
        <v>0</v>
      </c>
      <c r="R64" s="46">
        <v>7</v>
      </c>
      <c r="V64" t="s">
        <v>638</v>
      </c>
      <c r="W64" t="s">
        <v>635</v>
      </c>
    </row>
    <row r="65" spans="6:23" x14ac:dyDescent="0.25">
      <c r="F65">
        <v>63</v>
      </c>
      <c r="G65" s="20" t="s">
        <v>125</v>
      </c>
      <c r="H65" s="9">
        <f t="shared" si="0"/>
        <v>54</v>
      </c>
      <c r="I65" s="47" t="s">
        <v>2</v>
      </c>
      <c r="J65" s="39" t="s">
        <v>4</v>
      </c>
      <c r="K65" s="39" t="s">
        <v>174</v>
      </c>
      <c r="L65" s="40" t="s">
        <v>70</v>
      </c>
      <c r="M65" s="41" t="s">
        <v>69</v>
      </c>
      <c r="N65" s="42" t="s">
        <v>179</v>
      </c>
      <c r="O65" s="43" t="str">
        <f>"Comparativo mensual de "&amp;B4&amp;""&amp;" de Berries por "&amp;Tabla1[[#This Row],[Variable]]&amp;" y "&amp;Tabla1[[#This Row],[Filtro Int]]</f>
        <v>Comparativo mensual de Importaciones en USD/Kg de Berries por Cultivo y Tipo (Orgánico/No orgánico)</v>
      </c>
      <c r="P65" s="44"/>
      <c r="Q65" s="45">
        <v>0</v>
      </c>
      <c r="R65" s="46">
        <v>7</v>
      </c>
      <c r="V65" t="s">
        <v>638</v>
      </c>
      <c r="W65" t="s">
        <v>637</v>
      </c>
    </row>
    <row r="66" spans="6:23" x14ac:dyDescent="0.25">
      <c r="F66">
        <v>64</v>
      </c>
      <c r="G66" s="20" t="s">
        <v>126</v>
      </c>
      <c r="H66" s="9">
        <f t="shared" si="0"/>
        <v>55</v>
      </c>
      <c r="I66" s="47" t="s">
        <v>2</v>
      </c>
      <c r="J66" s="39" t="s">
        <v>4</v>
      </c>
      <c r="K66" s="39" t="s">
        <v>178</v>
      </c>
      <c r="L66" s="40" t="s">
        <v>70</v>
      </c>
      <c r="M66" s="41" t="s">
        <v>69</v>
      </c>
      <c r="N66" s="42" t="s">
        <v>179</v>
      </c>
      <c r="O66" s="43" t="str">
        <f>"Comparativo mensual de "&amp;B2&amp;""&amp;" de Berries por "&amp;Tabla1[[#This Row],[Variable]]&amp;" y "&amp;Tabla1[[#This Row],[Filtro Int]]</f>
        <v>Comparativo mensual de Importaciones en Kg de Berries por Cultivo y Procesamiento</v>
      </c>
      <c r="P66" s="44"/>
      <c r="Q66" s="45">
        <v>0</v>
      </c>
      <c r="R66" s="46">
        <v>7</v>
      </c>
      <c r="V66" t="s">
        <v>638</v>
      </c>
      <c r="W66" t="s">
        <v>636</v>
      </c>
    </row>
    <row r="67" spans="6:23" x14ac:dyDescent="0.25">
      <c r="F67">
        <v>65</v>
      </c>
      <c r="G67" s="20" t="s">
        <v>127</v>
      </c>
      <c r="H67" s="9">
        <f t="shared" si="0"/>
        <v>56</v>
      </c>
      <c r="I67" s="47" t="s">
        <v>2</v>
      </c>
      <c r="J67" s="39" t="s">
        <v>4</v>
      </c>
      <c r="K67" s="39" t="s">
        <v>178</v>
      </c>
      <c r="L67" s="40" t="s">
        <v>70</v>
      </c>
      <c r="M67" s="41" t="s">
        <v>69</v>
      </c>
      <c r="N67" s="42" t="s">
        <v>179</v>
      </c>
      <c r="O67" s="43" t="str">
        <f>"Comparativo mensual de "&amp;B3&amp;""&amp;" de Berries por "&amp;Tabla1[[#This Row],[Variable]]&amp;" y "&amp;Tabla1[[#This Row],[Filtro Int]]</f>
        <v>Comparativo mensual de Importaciones en USD de Berries por Cultivo y Procesamiento</v>
      </c>
      <c r="P67" s="44"/>
      <c r="Q67" s="45">
        <v>0</v>
      </c>
      <c r="R67" s="46">
        <v>7</v>
      </c>
      <c r="V67" t="s">
        <v>638</v>
      </c>
      <c r="W67" t="s">
        <v>635</v>
      </c>
    </row>
    <row r="68" spans="6:23" x14ac:dyDescent="0.25">
      <c r="F68">
        <v>66</v>
      </c>
      <c r="G68" s="20" t="s">
        <v>128</v>
      </c>
      <c r="H68" s="9">
        <f t="shared" si="0"/>
        <v>57</v>
      </c>
      <c r="I68" s="47" t="s">
        <v>2</v>
      </c>
      <c r="J68" s="39" t="s">
        <v>4</v>
      </c>
      <c r="K68" s="39" t="s">
        <v>178</v>
      </c>
      <c r="L68" s="40" t="s">
        <v>70</v>
      </c>
      <c r="M68" s="41" t="s">
        <v>69</v>
      </c>
      <c r="N68" s="42" t="s">
        <v>179</v>
      </c>
      <c r="O68" s="43" t="str">
        <f>"Comparativo mensual de "&amp;B4&amp;""&amp;" de Berries por "&amp;Tabla1[[#This Row],[Variable]]&amp;" y "&amp;Tabla1[[#This Row],[Filtro Int]]</f>
        <v>Comparativo mensual de Importaciones en USD/Kg de Berries por Cultivo y Procesamiento</v>
      </c>
      <c r="P68" s="44"/>
      <c r="Q68" s="45">
        <v>0</v>
      </c>
      <c r="R68" s="46">
        <v>7</v>
      </c>
      <c r="V68" t="s">
        <v>638</v>
      </c>
      <c r="W68" t="s">
        <v>637</v>
      </c>
    </row>
    <row r="69" spans="6:23" x14ac:dyDescent="0.25">
      <c r="F69">
        <v>70</v>
      </c>
      <c r="G69" s="20" t="s">
        <v>129</v>
      </c>
      <c r="H69" s="9">
        <f t="shared" si="0"/>
        <v>58</v>
      </c>
      <c r="I69" s="38" t="s">
        <v>2</v>
      </c>
      <c r="J69" s="39" t="s">
        <v>4</v>
      </c>
      <c r="K69" s="39" t="s">
        <v>175</v>
      </c>
      <c r="L69" s="40" t="s">
        <v>174</v>
      </c>
      <c r="M69" s="41" t="s">
        <v>70</v>
      </c>
      <c r="N69" s="42" t="s">
        <v>179</v>
      </c>
      <c r="O69" s="43" t="str">
        <f>"Comparativo mensual de "&amp;B2&amp;""&amp;" de arándano por "&amp;Tabla1[[#This Row],[Variable]]</f>
        <v>Comparativo mensual de Importaciones en Kg de arándano por Tipo (Orgánico/No orgánico)</v>
      </c>
      <c r="P69" s="44"/>
      <c r="Q69" s="45">
        <v>0</v>
      </c>
      <c r="R69" s="46">
        <v>82</v>
      </c>
      <c r="V69" t="s">
        <v>638</v>
      </c>
      <c r="W69" t="s">
        <v>636</v>
      </c>
    </row>
    <row r="70" spans="6:23" x14ac:dyDescent="0.25">
      <c r="F70">
        <v>71</v>
      </c>
      <c r="G70" s="20" t="s">
        <v>130</v>
      </c>
      <c r="H70" s="9">
        <f t="shared" si="0"/>
        <v>59</v>
      </c>
      <c r="I70" s="38" t="s">
        <v>2</v>
      </c>
      <c r="J70" s="39" t="s">
        <v>4</v>
      </c>
      <c r="K70" s="39" t="s">
        <v>175</v>
      </c>
      <c r="L70" s="40" t="s">
        <v>174</v>
      </c>
      <c r="M70" s="41" t="s">
        <v>70</v>
      </c>
      <c r="N70" s="42" t="s">
        <v>179</v>
      </c>
      <c r="O70" s="43" t="str">
        <f>"Comparativo mensual de "&amp;B3&amp;""&amp;" de arándano por "&amp;Tabla1[[#This Row],[Variable]]</f>
        <v>Comparativo mensual de Importaciones en USD de arándano por Tipo (Orgánico/No orgánico)</v>
      </c>
      <c r="P70" s="44"/>
      <c r="Q70" s="45">
        <v>0</v>
      </c>
      <c r="R70" s="46">
        <v>82</v>
      </c>
      <c r="V70" t="s">
        <v>638</v>
      </c>
      <c r="W70" t="s">
        <v>635</v>
      </c>
    </row>
    <row r="71" spans="6:23" x14ac:dyDescent="0.25">
      <c r="F71">
        <v>72</v>
      </c>
      <c r="G71" s="20" t="s">
        <v>131</v>
      </c>
      <c r="H71" s="9">
        <f t="shared" si="0"/>
        <v>60</v>
      </c>
      <c r="I71" s="38" t="s">
        <v>2</v>
      </c>
      <c r="J71" s="39" t="s">
        <v>4</v>
      </c>
      <c r="K71" s="39" t="s">
        <v>175</v>
      </c>
      <c r="L71" s="40" t="s">
        <v>174</v>
      </c>
      <c r="M71" s="41" t="s">
        <v>70</v>
      </c>
      <c r="N71" s="42" t="s">
        <v>179</v>
      </c>
      <c r="O71" s="43" t="str">
        <f>"Comparativo mensual de "&amp;B4&amp;""&amp;" de arándano por "&amp;Tabla1[[#This Row],[Variable]]</f>
        <v>Comparativo mensual de Importaciones en USD/Kg de arándano por Tipo (Orgánico/No orgánico)</v>
      </c>
      <c r="P71" s="44"/>
      <c r="Q71" s="45">
        <v>0</v>
      </c>
      <c r="R71" s="46">
        <v>82</v>
      </c>
      <c r="V71" t="s">
        <v>638</v>
      </c>
      <c r="W71" t="s">
        <v>637</v>
      </c>
    </row>
    <row r="72" spans="6:23" x14ac:dyDescent="0.25">
      <c r="F72">
        <v>73</v>
      </c>
      <c r="G72" s="20" t="s">
        <v>132</v>
      </c>
      <c r="H72" s="9">
        <f t="shared" si="0"/>
        <v>61</v>
      </c>
      <c r="I72" s="38" t="s">
        <v>2</v>
      </c>
      <c r="J72" s="39" t="s">
        <v>4</v>
      </c>
      <c r="K72" s="48" t="s">
        <v>177</v>
      </c>
      <c r="L72" s="40" t="s">
        <v>176</v>
      </c>
      <c r="M72" s="41" t="s">
        <v>70</v>
      </c>
      <c r="N72" s="42" t="s">
        <v>179</v>
      </c>
      <c r="O72" s="43" t="str">
        <f>"Comparativo mensual de "&amp;B2&amp;""&amp;" de arándano por "&amp;Tabla1[[#This Row],[Variable]]</f>
        <v>Comparativo mensual de Importaciones en Kg de arándano por Año</v>
      </c>
      <c r="P72" s="44"/>
      <c r="Q72" s="45">
        <v>0</v>
      </c>
      <c r="R72" s="46">
        <v>82</v>
      </c>
      <c r="V72" t="s">
        <v>638</v>
      </c>
      <c r="W72" t="s">
        <v>636</v>
      </c>
    </row>
    <row r="73" spans="6:23" x14ac:dyDescent="0.25">
      <c r="F73">
        <v>74</v>
      </c>
      <c r="G73" s="20" t="s">
        <v>133</v>
      </c>
      <c r="H73" s="9">
        <f t="shared" si="0"/>
        <v>62</v>
      </c>
      <c r="I73" s="38" t="s">
        <v>2</v>
      </c>
      <c r="J73" s="39" t="s">
        <v>4</v>
      </c>
      <c r="K73" s="48" t="s">
        <v>177</v>
      </c>
      <c r="L73" s="40" t="s">
        <v>176</v>
      </c>
      <c r="M73" s="41" t="s">
        <v>70</v>
      </c>
      <c r="N73" s="42" t="s">
        <v>179</v>
      </c>
      <c r="O73" s="43" t="str">
        <f>"Comparativo mensual de "&amp;B3&amp;""&amp;" de arándano por "&amp;Tabla1[[#This Row],[Variable]]</f>
        <v>Comparativo mensual de Importaciones en USD de arándano por Año</v>
      </c>
      <c r="P73" s="44"/>
      <c r="Q73" s="45">
        <v>0</v>
      </c>
      <c r="R73" s="46">
        <v>82</v>
      </c>
      <c r="V73" t="s">
        <v>638</v>
      </c>
      <c r="W73" t="s">
        <v>635</v>
      </c>
    </row>
    <row r="74" spans="6:23" x14ac:dyDescent="0.25">
      <c r="F74">
        <v>75</v>
      </c>
      <c r="G74" s="20" t="s">
        <v>134</v>
      </c>
      <c r="H74" s="9">
        <f t="shared" si="0"/>
        <v>63</v>
      </c>
      <c r="I74" s="38" t="s">
        <v>2</v>
      </c>
      <c r="J74" s="39" t="s">
        <v>4</v>
      </c>
      <c r="K74" s="48" t="s">
        <v>177</v>
      </c>
      <c r="L74" s="40" t="s">
        <v>176</v>
      </c>
      <c r="M74" s="41" t="s">
        <v>70</v>
      </c>
      <c r="N74" s="42" t="s">
        <v>179</v>
      </c>
      <c r="O74" s="43" t="str">
        <f>"Comparativo mensual de "&amp;B4&amp;""&amp;" de arándano por "&amp;Tabla1[[#This Row],[Variable]]</f>
        <v>Comparativo mensual de Importaciones en USD/Kg de arándano por Año</v>
      </c>
      <c r="P74" s="44"/>
      <c r="Q74" s="45">
        <v>0</v>
      </c>
      <c r="R74" s="46">
        <v>82</v>
      </c>
      <c r="V74" t="s">
        <v>638</v>
      </c>
      <c r="W74" t="s">
        <v>637</v>
      </c>
    </row>
    <row r="75" spans="6:23" x14ac:dyDescent="0.25">
      <c r="F75">
        <v>76</v>
      </c>
      <c r="G75" s="20" t="s">
        <v>135</v>
      </c>
      <c r="H75" s="9">
        <f t="shared" si="0"/>
        <v>64</v>
      </c>
      <c r="I75" s="38" t="s">
        <v>2</v>
      </c>
      <c r="J75" s="39" t="s">
        <v>4</v>
      </c>
      <c r="K75" s="48" t="s">
        <v>177</v>
      </c>
      <c r="L75" s="40" t="s">
        <v>178</v>
      </c>
      <c r="M75" s="41" t="s">
        <v>70</v>
      </c>
      <c r="N75" s="42" t="s">
        <v>179</v>
      </c>
      <c r="O75" s="43" t="str">
        <f>"Comparativo mensual de "&amp;B2&amp;""&amp;" de arándano por "&amp;Tabla1[[#This Row],[Variable]]</f>
        <v>Comparativo mensual de Importaciones en Kg de arándano por Procesamiento</v>
      </c>
      <c r="P75" s="44"/>
      <c r="Q75" s="45">
        <v>0</v>
      </c>
      <c r="R75" s="46">
        <v>82</v>
      </c>
      <c r="V75" t="s">
        <v>638</v>
      </c>
      <c r="W75" t="s">
        <v>636</v>
      </c>
    </row>
    <row r="76" spans="6:23" x14ac:dyDescent="0.25">
      <c r="F76">
        <v>77</v>
      </c>
      <c r="G76" s="20" t="s">
        <v>136</v>
      </c>
      <c r="H76" s="9">
        <f t="shared" ref="H76:H119" si="1">+ROW()-11</f>
        <v>65</v>
      </c>
      <c r="I76" s="38" t="s">
        <v>2</v>
      </c>
      <c r="J76" s="39" t="s">
        <v>4</v>
      </c>
      <c r="K76" s="48" t="s">
        <v>177</v>
      </c>
      <c r="L76" s="40" t="s">
        <v>178</v>
      </c>
      <c r="M76" s="41" t="s">
        <v>70</v>
      </c>
      <c r="N76" s="42" t="s">
        <v>179</v>
      </c>
      <c r="O76" s="43" t="str">
        <f>"Comparativo mensual de "&amp;B3&amp;""&amp;" de arándano por "&amp;Tabla1[[#This Row],[Variable]]</f>
        <v>Comparativo mensual de Importaciones en USD de arándano por Procesamiento</v>
      </c>
      <c r="P76" s="44"/>
      <c r="Q76" s="45">
        <v>0</v>
      </c>
      <c r="R76" s="46">
        <v>82</v>
      </c>
      <c r="V76" t="s">
        <v>638</v>
      </c>
      <c r="W76" t="s">
        <v>635</v>
      </c>
    </row>
    <row r="77" spans="6:23" x14ac:dyDescent="0.25">
      <c r="F77">
        <v>78</v>
      </c>
      <c r="G77" s="20" t="s">
        <v>137</v>
      </c>
      <c r="H77" s="9">
        <f t="shared" si="1"/>
        <v>66</v>
      </c>
      <c r="I77" s="38" t="s">
        <v>2</v>
      </c>
      <c r="J77" s="39" t="s">
        <v>4</v>
      </c>
      <c r="K77" s="48" t="s">
        <v>177</v>
      </c>
      <c r="L77" s="40" t="s">
        <v>178</v>
      </c>
      <c r="M77" s="41" t="s">
        <v>70</v>
      </c>
      <c r="N77" s="42" t="s">
        <v>179</v>
      </c>
      <c r="O77" s="43" t="str">
        <f>"Comparativo mensual de "&amp;B4&amp;""&amp;" de arándano por "&amp;Tabla1[[#This Row],[Variable]]</f>
        <v>Comparativo mensual de Importaciones en USD/Kg de arándano por Procesamiento</v>
      </c>
      <c r="P77" s="44"/>
      <c r="Q77" s="45">
        <v>0</v>
      </c>
      <c r="R77" s="46">
        <v>82</v>
      </c>
      <c r="V77" t="s">
        <v>638</v>
      </c>
      <c r="W77" t="s">
        <v>637</v>
      </c>
    </row>
    <row r="78" spans="6:23" x14ac:dyDescent="0.25">
      <c r="F78">
        <v>82</v>
      </c>
      <c r="G78" s="20" t="s">
        <v>138</v>
      </c>
      <c r="H78" s="9">
        <f t="shared" si="1"/>
        <v>67</v>
      </c>
      <c r="I78" s="38" t="s">
        <v>2</v>
      </c>
      <c r="J78" s="39" t="s">
        <v>4</v>
      </c>
      <c r="K78" s="39" t="s">
        <v>10</v>
      </c>
      <c r="L78" s="40" t="s">
        <v>70</v>
      </c>
      <c r="M78" s="41" t="s">
        <v>10</v>
      </c>
      <c r="N78" s="42" t="s">
        <v>624</v>
      </c>
      <c r="O78" s="43" t="str">
        <f>"Comparativo mensual últimos dos años de "&amp;B2&amp;""&amp;" de arándano por "&amp;Tabla1[[#This Row],[Variable]]</f>
        <v>Comparativo mensual últimos dos años de Importaciones en Kg de arándano por Cultivo</v>
      </c>
      <c r="P78" s="44"/>
      <c r="Q78" s="45">
        <v>0</v>
      </c>
      <c r="R78" s="46">
        <v>1</v>
      </c>
      <c r="V78" t="s">
        <v>638</v>
      </c>
      <c r="W78" t="s">
        <v>636</v>
      </c>
    </row>
    <row r="79" spans="6:23" x14ac:dyDescent="0.25">
      <c r="F79">
        <v>83</v>
      </c>
      <c r="G79" s="20" t="s">
        <v>139</v>
      </c>
      <c r="H79" s="9">
        <f t="shared" si="1"/>
        <v>68</v>
      </c>
      <c r="I79" s="38" t="s">
        <v>2</v>
      </c>
      <c r="J79" s="39" t="s">
        <v>4</v>
      </c>
      <c r="K79" s="39" t="s">
        <v>10</v>
      </c>
      <c r="L79" s="40" t="s">
        <v>70</v>
      </c>
      <c r="M79" s="41" t="s">
        <v>10</v>
      </c>
      <c r="N79" s="42" t="s">
        <v>624</v>
      </c>
      <c r="O79" s="43" t="str">
        <f>"Comparativo mensual últimos dos años de "&amp;B3&amp;""&amp;" de arándano por "&amp;Tabla1[[#This Row],[Variable]]</f>
        <v>Comparativo mensual últimos dos años de Importaciones en USD de arándano por Cultivo</v>
      </c>
      <c r="P79" s="44"/>
      <c r="Q79" s="45">
        <v>0</v>
      </c>
      <c r="R79" s="46">
        <v>1</v>
      </c>
      <c r="V79" t="s">
        <v>638</v>
      </c>
      <c r="W79" t="s">
        <v>635</v>
      </c>
    </row>
    <row r="80" spans="6:23" x14ac:dyDescent="0.25">
      <c r="F80">
        <v>84</v>
      </c>
      <c r="G80" s="20" t="s">
        <v>140</v>
      </c>
      <c r="H80" s="9">
        <f t="shared" si="1"/>
        <v>69</v>
      </c>
      <c r="I80" s="38" t="s">
        <v>2</v>
      </c>
      <c r="J80" s="39" t="s">
        <v>4</v>
      </c>
      <c r="K80" s="39" t="s">
        <v>10</v>
      </c>
      <c r="L80" s="40" t="s">
        <v>70</v>
      </c>
      <c r="M80" s="41" t="s">
        <v>10</v>
      </c>
      <c r="N80" s="42" t="s">
        <v>624</v>
      </c>
      <c r="O80" s="43" t="str">
        <f>"Comparativo mensual últimos dos años de "&amp;B4&amp;""&amp;" de arándano por "&amp;Tabla1[[#This Row],[Variable]]</f>
        <v>Comparativo mensual últimos dos años de Importaciones en USD/Kg de arándano por Cultivo</v>
      </c>
      <c r="P80" s="44"/>
      <c r="Q80" s="45">
        <v>0</v>
      </c>
      <c r="R80" s="46">
        <v>1</v>
      </c>
      <c r="V80" t="s">
        <v>638</v>
      </c>
      <c r="W80" t="s">
        <v>637</v>
      </c>
    </row>
    <row r="81" spans="6:23" x14ac:dyDescent="0.25">
      <c r="F81">
        <v>85</v>
      </c>
      <c r="G81" s="20" t="s">
        <v>141</v>
      </c>
      <c r="H81" s="9">
        <f t="shared" si="1"/>
        <v>70</v>
      </c>
      <c r="I81" s="47" t="s">
        <v>2</v>
      </c>
      <c r="J81" s="39" t="s">
        <v>4</v>
      </c>
      <c r="K81" s="39" t="s">
        <v>10</v>
      </c>
      <c r="L81" s="40" t="s">
        <v>70</v>
      </c>
      <c r="M81" s="41" t="s">
        <v>69</v>
      </c>
      <c r="N81" s="42" t="s">
        <v>624</v>
      </c>
      <c r="O81" s="43" t="str">
        <f>"Comparativo mensual últimos dos años de "&amp;B2&amp;""&amp;" de berries por "&amp;Tabla1[[#This Row],[Variable]]</f>
        <v>Comparativo mensual últimos dos años de Importaciones en Kg de berries por Cultivo</v>
      </c>
      <c r="P81" s="44"/>
      <c r="Q81" s="45">
        <v>0</v>
      </c>
      <c r="R81" s="46">
        <v>7</v>
      </c>
      <c r="V81" t="s">
        <v>638</v>
      </c>
      <c r="W81" t="s">
        <v>636</v>
      </c>
    </row>
    <row r="82" spans="6:23" x14ac:dyDescent="0.25">
      <c r="F82">
        <v>86</v>
      </c>
      <c r="G82" s="20" t="s">
        <v>142</v>
      </c>
      <c r="H82" s="9">
        <f t="shared" si="1"/>
        <v>71</v>
      </c>
      <c r="I82" s="47" t="s">
        <v>2</v>
      </c>
      <c r="J82" s="39" t="s">
        <v>4</v>
      </c>
      <c r="K82" s="39" t="s">
        <v>10</v>
      </c>
      <c r="L82" s="40" t="s">
        <v>70</v>
      </c>
      <c r="M82" s="41" t="s">
        <v>69</v>
      </c>
      <c r="N82" s="42" t="s">
        <v>624</v>
      </c>
      <c r="O82" s="43" t="str">
        <f>"Comparativo mensual últimos dos años de "&amp;B3&amp;""&amp;" de berries por "&amp;Tabla1[[#This Row],[Variable]]</f>
        <v>Comparativo mensual últimos dos años de Importaciones en USD de berries por Cultivo</v>
      </c>
      <c r="P82" s="44"/>
      <c r="Q82" s="45">
        <v>0</v>
      </c>
      <c r="R82" s="46">
        <v>7</v>
      </c>
      <c r="V82" t="s">
        <v>638</v>
      </c>
      <c r="W82" t="s">
        <v>635</v>
      </c>
    </row>
    <row r="83" spans="6:23" x14ac:dyDescent="0.25">
      <c r="F83">
        <v>87</v>
      </c>
      <c r="G83" s="20" t="s">
        <v>143</v>
      </c>
      <c r="H83" s="9">
        <f t="shared" si="1"/>
        <v>72</v>
      </c>
      <c r="I83" s="47" t="s">
        <v>2</v>
      </c>
      <c r="J83" s="39" t="s">
        <v>4</v>
      </c>
      <c r="K83" s="39" t="s">
        <v>10</v>
      </c>
      <c r="L83" s="40" t="s">
        <v>70</v>
      </c>
      <c r="M83" s="41" t="s">
        <v>69</v>
      </c>
      <c r="N83" s="42" t="s">
        <v>624</v>
      </c>
      <c r="O83" s="43" t="str">
        <f>"Comparativo mensual últimos dos años de "&amp;B4&amp;""&amp;" de berries por "&amp;Tabla1[[#This Row],[Variable]]</f>
        <v>Comparativo mensual últimos dos años de Importaciones en USD/Kg de berries por Cultivo</v>
      </c>
      <c r="P83" s="44"/>
      <c r="Q83" s="45">
        <v>0</v>
      </c>
      <c r="R83" s="46">
        <v>7</v>
      </c>
      <c r="V83" t="s">
        <v>638</v>
      </c>
      <c r="W83" t="s">
        <v>637</v>
      </c>
    </row>
    <row r="84" spans="6:23" x14ac:dyDescent="0.25">
      <c r="F84">
        <v>88</v>
      </c>
      <c r="G84" s="20" t="s">
        <v>144</v>
      </c>
      <c r="H84" s="9">
        <f t="shared" si="1"/>
        <v>73</v>
      </c>
      <c r="I84" s="47" t="s">
        <v>2</v>
      </c>
      <c r="J84" s="39" t="s">
        <v>4</v>
      </c>
      <c r="K84" s="39" t="s">
        <v>174</v>
      </c>
      <c r="L84" s="40" t="s">
        <v>70</v>
      </c>
      <c r="M84" s="41" t="s">
        <v>69</v>
      </c>
      <c r="N84" s="42" t="s">
        <v>624</v>
      </c>
      <c r="O84" s="43" t="str">
        <f>"Comparativo mensual últimos dos años de "&amp;B2&amp;""&amp;" de Berries por "&amp;Tabla1[[#This Row],[Variable]]&amp;" y "&amp;Tabla1[[#This Row],[Filtro Int]]</f>
        <v>Comparativo mensual últimos dos años de Importaciones en Kg de Berries por Cultivo y Tipo (Orgánico/No orgánico)</v>
      </c>
      <c r="P84" s="44"/>
      <c r="Q84" s="45">
        <v>0</v>
      </c>
      <c r="R84" s="46">
        <v>7</v>
      </c>
      <c r="V84" t="s">
        <v>638</v>
      </c>
      <c r="W84" t="s">
        <v>636</v>
      </c>
    </row>
    <row r="85" spans="6:23" x14ac:dyDescent="0.25">
      <c r="F85">
        <v>89</v>
      </c>
      <c r="G85" s="20" t="s">
        <v>145</v>
      </c>
      <c r="H85" s="9">
        <f t="shared" si="1"/>
        <v>74</v>
      </c>
      <c r="I85" s="47" t="s">
        <v>2</v>
      </c>
      <c r="J85" s="39" t="s">
        <v>4</v>
      </c>
      <c r="K85" s="39" t="s">
        <v>174</v>
      </c>
      <c r="L85" s="40" t="s">
        <v>70</v>
      </c>
      <c r="M85" s="41" t="s">
        <v>69</v>
      </c>
      <c r="N85" s="42" t="s">
        <v>624</v>
      </c>
      <c r="O85" s="43" t="str">
        <f>"Comparativo mensual últimos dos años de "&amp;B3&amp;""&amp;" de Berries por "&amp;Tabla1[[#This Row],[Variable]]&amp;" y "&amp;Tabla1[[#This Row],[Filtro Int]]</f>
        <v>Comparativo mensual últimos dos años de Importaciones en USD de Berries por Cultivo y Tipo (Orgánico/No orgánico)</v>
      </c>
      <c r="P85" s="44"/>
      <c r="Q85" s="45">
        <v>0</v>
      </c>
      <c r="R85" s="46">
        <v>7</v>
      </c>
      <c r="V85" t="s">
        <v>638</v>
      </c>
      <c r="W85" t="s">
        <v>635</v>
      </c>
    </row>
    <row r="86" spans="6:23" x14ac:dyDescent="0.25">
      <c r="F86">
        <v>90</v>
      </c>
      <c r="G86" s="20" t="s">
        <v>146</v>
      </c>
      <c r="H86" s="9">
        <f t="shared" si="1"/>
        <v>75</v>
      </c>
      <c r="I86" s="47" t="s">
        <v>2</v>
      </c>
      <c r="J86" s="39" t="s">
        <v>4</v>
      </c>
      <c r="K86" s="39" t="s">
        <v>174</v>
      </c>
      <c r="L86" s="40" t="s">
        <v>70</v>
      </c>
      <c r="M86" s="41" t="s">
        <v>69</v>
      </c>
      <c r="N86" s="42" t="s">
        <v>624</v>
      </c>
      <c r="O86" s="43" t="str">
        <f>"Comparativo mensual últimos dos años de "&amp;B4&amp;""&amp;" de Berries por "&amp;Tabla1[[#This Row],[Variable]]&amp;" y "&amp;Tabla1[[#This Row],[Filtro Int]]</f>
        <v>Comparativo mensual últimos dos años de Importaciones en USD/Kg de Berries por Cultivo y Tipo (Orgánico/No orgánico)</v>
      </c>
      <c r="P86" s="44"/>
      <c r="Q86" s="45">
        <v>0</v>
      </c>
      <c r="R86" s="46">
        <v>7</v>
      </c>
      <c r="V86" t="s">
        <v>638</v>
      </c>
      <c r="W86" t="s">
        <v>637</v>
      </c>
    </row>
    <row r="87" spans="6:23" x14ac:dyDescent="0.25">
      <c r="F87">
        <v>91</v>
      </c>
      <c r="G87" s="20" t="s">
        <v>147</v>
      </c>
      <c r="H87" s="9">
        <f t="shared" si="1"/>
        <v>76</v>
      </c>
      <c r="I87" s="47" t="s">
        <v>2</v>
      </c>
      <c r="J87" s="39" t="s">
        <v>4</v>
      </c>
      <c r="K87" s="39" t="s">
        <v>178</v>
      </c>
      <c r="L87" s="40" t="s">
        <v>70</v>
      </c>
      <c r="M87" s="41" t="s">
        <v>69</v>
      </c>
      <c r="N87" s="42" t="s">
        <v>624</v>
      </c>
      <c r="O87" s="43" t="str">
        <f>"Comparativo mensual últimos dos años de "&amp;B2&amp;""&amp;" de Berries por "&amp;Tabla1[[#This Row],[Variable]]&amp;" y "&amp;Tabla1[[#This Row],[Filtro Int]]</f>
        <v>Comparativo mensual últimos dos años de Importaciones en Kg de Berries por Cultivo y Procesamiento</v>
      </c>
      <c r="P87" s="44"/>
      <c r="Q87" s="45">
        <v>0</v>
      </c>
      <c r="R87" s="46">
        <v>7</v>
      </c>
      <c r="V87" t="s">
        <v>638</v>
      </c>
      <c r="W87" t="s">
        <v>636</v>
      </c>
    </row>
    <row r="88" spans="6:23" x14ac:dyDescent="0.25">
      <c r="F88">
        <v>92</v>
      </c>
      <c r="G88" s="20" t="s">
        <v>148</v>
      </c>
      <c r="H88" s="9">
        <f t="shared" si="1"/>
        <v>77</v>
      </c>
      <c r="I88" s="47" t="s">
        <v>2</v>
      </c>
      <c r="J88" s="39" t="s">
        <v>4</v>
      </c>
      <c r="K88" s="39" t="s">
        <v>178</v>
      </c>
      <c r="L88" s="40" t="s">
        <v>70</v>
      </c>
      <c r="M88" s="41" t="s">
        <v>69</v>
      </c>
      <c r="N88" s="42" t="s">
        <v>624</v>
      </c>
      <c r="O88" s="43" t="str">
        <f>"Comparativo mensual últimos dos años de "&amp;B3&amp;""&amp;" de Berries por "&amp;Tabla1[[#This Row],[Variable]]&amp;" y "&amp;Tabla1[[#This Row],[Filtro Int]]</f>
        <v>Comparativo mensual últimos dos años de Importaciones en USD de Berries por Cultivo y Procesamiento</v>
      </c>
      <c r="P88" s="44"/>
      <c r="Q88" s="45">
        <v>0</v>
      </c>
      <c r="R88" s="46">
        <v>7</v>
      </c>
      <c r="V88" t="s">
        <v>638</v>
      </c>
      <c r="W88" t="s">
        <v>635</v>
      </c>
    </row>
    <row r="89" spans="6:23" x14ac:dyDescent="0.25">
      <c r="F89">
        <v>93</v>
      </c>
      <c r="G89" s="20" t="s">
        <v>149</v>
      </c>
      <c r="H89" s="9">
        <f t="shared" si="1"/>
        <v>78</v>
      </c>
      <c r="I89" s="47" t="s">
        <v>2</v>
      </c>
      <c r="J89" s="39" t="s">
        <v>4</v>
      </c>
      <c r="K89" s="39" t="s">
        <v>178</v>
      </c>
      <c r="L89" s="40" t="s">
        <v>70</v>
      </c>
      <c r="M89" s="41" t="s">
        <v>69</v>
      </c>
      <c r="N89" s="42" t="s">
        <v>624</v>
      </c>
      <c r="O89" s="43" t="str">
        <f>"Comparativo mensual últimos dos años de "&amp;B4&amp;""&amp;" de Berries por "&amp;Tabla1[[#This Row],[Variable]]&amp;" y "&amp;Tabla1[[#This Row],[Filtro Int]]</f>
        <v>Comparativo mensual últimos dos años de Importaciones en USD/Kg de Berries por Cultivo y Procesamiento</v>
      </c>
      <c r="P89" s="44"/>
      <c r="Q89" s="45">
        <v>0</v>
      </c>
      <c r="R89" s="46">
        <v>7</v>
      </c>
      <c r="V89" t="s">
        <v>638</v>
      </c>
      <c r="W89" t="s">
        <v>637</v>
      </c>
    </row>
    <row r="90" spans="6:23" x14ac:dyDescent="0.25">
      <c r="F90">
        <v>97</v>
      </c>
      <c r="G90" s="20" t="s">
        <v>150</v>
      </c>
      <c r="H90" s="9">
        <f t="shared" si="1"/>
        <v>79</v>
      </c>
      <c r="I90" s="38" t="s">
        <v>2</v>
      </c>
      <c r="J90" s="39" t="s">
        <v>4</v>
      </c>
      <c r="K90" s="39" t="s">
        <v>175</v>
      </c>
      <c r="L90" s="40" t="s">
        <v>174</v>
      </c>
      <c r="M90" s="41" t="s">
        <v>70</v>
      </c>
      <c r="N90" s="42" t="s">
        <v>624</v>
      </c>
      <c r="O90" s="43" t="str">
        <f>"Comparativo mensual últimos dos años de "&amp;B2&amp;""&amp;" de arándano por "&amp;Tabla1[[#This Row],[Variable]]</f>
        <v>Comparativo mensual últimos dos años de Importaciones en Kg de arándano por Tipo (Orgánico/No orgánico)</v>
      </c>
      <c r="P90" s="44"/>
      <c r="Q90" s="45">
        <v>0</v>
      </c>
      <c r="R90" s="46">
        <v>82</v>
      </c>
      <c r="V90" t="s">
        <v>638</v>
      </c>
      <c r="W90" t="s">
        <v>636</v>
      </c>
    </row>
    <row r="91" spans="6:23" x14ac:dyDescent="0.25">
      <c r="F91">
        <v>98</v>
      </c>
      <c r="G91" s="20" t="s">
        <v>151</v>
      </c>
      <c r="H91" s="9">
        <f t="shared" si="1"/>
        <v>80</v>
      </c>
      <c r="I91" s="38" t="s">
        <v>2</v>
      </c>
      <c r="J91" s="39" t="s">
        <v>4</v>
      </c>
      <c r="K91" s="39" t="s">
        <v>175</v>
      </c>
      <c r="L91" s="40" t="s">
        <v>174</v>
      </c>
      <c r="M91" s="41" t="s">
        <v>70</v>
      </c>
      <c r="N91" s="42" t="s">
        <v>624</v>
      </c>
      <c r="O91" s="43" t="str">
        <f>"Comparativo mensual últimos dos años de "&amp;B3&amp;""&amp;" de arándano por "&amp;Tabla1[[#This Row],[Variable]]</f>
        <v>Comparativo mensual últimos dos años de Importaciones en USD de arándano por Tipo (Orgánico/No orgánico)</v>
      </c>
      <c r="P91" s="44"/>
      <c r="Q91" s="45">
        <v>0</v>
      </c>
      <c r="R91" s="46">
        <v>82</v>
      </c>
      <c r="V91" t="s">
        <v>638</v>
      </c>
      <c r="W91" t="s">
        <v>635</v>
      </c>
    </row>
    <row r="92" spans="6:23" x14ac:dyDescent="0.25">
      <c r="F92">
        <v>99</v>
      </c>
      <c r="G92" s="20" t="s">
        <v>152</v>
      </c>
      <c r="H92" s="9">
        <f t="shared" si="1"/>
        <v>81</v>
      </c>
      <c r="I92" s="38" t="s">
        <v>2</v>
      </c>
      <c r="J92" s="39" t="s">
        <v>4</v>
      </c>
      <c r="K92" s="39" t="s">
        <v>175</v>
      </c>
      <c r="L92" s="40" t="s">
        <v>174</v>
      </c>
      <c r="M92" s="41" t="s">
        <v>70</v>
      </c>
      <c r="N92" s="42" t="s">
        <v>624</v>
      </c>
      <c r="O92" s="43" t="str">
        <f>"Comparativo mensual últimos dos años de "&amp;B4&amp;""&amp;" de arándano por "&amp;Tabla1[[#This Row],[Variable]]</f>
        <v>Comparativo mensual últimos dos años de Importaciones en USD/Kg de arándano por Tipo (Orgánico/No orgánico)</v>
      </c>
      <c r="P92" s="44"/>
      <c r="Q92" s="45">
        <v>0</v>
      </c>
      <c r="R92" s="46">
        <v>82</v>
      </c>
      <c r="V92" t="s">
        <v>638</v>
      </c>
      <c r="W92" t="s">
        <v>637</v>
      </c>
    </row>
    <row r="93" spans="6:23" x14ac:dyDescent="0.25">
      <c r="F93">
        <v>100</v>
      </c>
      <c r="G93" s="20" t="s">
        <v>153</v>
      </c>
      <c r="H93" s="9">
        <f t="shared" si="1"/>
        <v>82</v>
      </c>
      <c r="I93" s="38" t="s">
        <v>2</v>
      </c>
      <c r="J93" s="39" t="s">
        <v>4</v>
      </c>
      <c r="K93" s="48" t="s">
        <v>177</v>
      </c>
      <c r="L93" s="40" t="s">
        <v>176</v>
      </c>
      <c r="M93" s="41" t="s">
        <v>70</v>
      </c>
      <c r="N93" s="42" t="s">
        <v>624</v>
      </c>
      <c r="O93" s="43" t="str">
        <f>"Comparativo mensual últimos dos años de "&amp;B2&amp;""&amp;" de arándano por "&amp;Tabla1[[#This Row],[Variable]]</f>
        <v>Comparativo mensual últimos dos años de Importaciones en Kg de arándano por Año</v>
      </c>
      <c r="P93" s="44"/>
      <c r="Q93" s="45">
        <v>0</v>
      </c>
      <c r="R93" s="46">
        <v>82</v>
      </c>
      <c r="V93" t="s">
        <v>638</v>
      </c>
      <c r="W93" t="s">
        <v>636</v>
      </c>
    </row>
    <row r="94" spans="6:23" x14ac:dyDescent="0.25">
      <c r="F94">
        <v>101</v>
      </c>
      <c r="G94" s="20" t="s">
        <v>154</v>
      </c>
      <c r="H94" s="9">
        <f t="shared" si="1"/>
        <v>83</v>
      </c>
      <c r="I94" s="38" t="s">
        <v>2</v>
      </c>
      <c r="J94" s="39" t="s">
        <v>4</v>
      </c>
      <c r="K94" s="48" t="s">
        <v>177</v>
      </c>
      <c r="L94" s="40" t="s">
        <v>176</v>
      </c>
      <c r="M94" s="41" t="s">
        <v>70</v>
      </c>
      <c r="N94" s="42" t="s">
        <v>624</v>
      </c>
      <c r="O94" s="43" t="str">
        <f>"Comparativo mensual últimos dos años de "&amp;B3&amp;""&amp;" de arándano por "&amp;Tabla1[[#This Row],[Variable]]</f>
        <v>Comparativo mensual últimos dos años de Importaciones en USD de arándano por Año</v>
      </c>
      <c r="P94" s="44"/>
      <c r="Q94" s="45">
        <v>0</v>
      </c>
      <c r="R94" s="46">
        <v>82</v>
      </c>
      <c r="V94" t="s">
        <v>638</v>
      </c>
      <c r="W94" t="s">
        <v>635</v>
      </c>
    </row>
    <row r="95" spans="6:23" x14ac:dyDescent="0.25">
      <c r="F95">
        <v>102</v>
      </c>
      <c r="G95" s="20" t="s">
        <v>155</v>
      </c>
      <c r="H95" s="9">
        <f t="shared" si="1"/>
        <v>84</v>
      </c>
      <c r="I95" s="38" t="s">
        <v>2</v>
      </c>
      <c r="J95" s="39" t="s">
        <v>4</v>
      </c>
      <c r="K95" s="48" t="s">
        <v>177</v>
      </c>
      <c r="L95" s="40" t="s">
        <v>176</v>
      </c>
      <c r="M95" s="41" t="s">
        <v>70</v>
      </c>
      <c r="N95" s="42" t="s">
        <v>624</v>
      </c>
      <c r="O95" s="43" t="str">
        <f>"Comparativo mensual últimos dos años de "&amp;B4&amp;""&amp;" de arándano por "&amp;Tabla1[[#This Row],[Variable]]</f>
        <v>Comparativo mensual últimos dos años de Importaciones en USD/Kg de arándano por Año</v>
      </c>
      <c r="P95" s="44"/>
      <c r="Q95" s="45">
        <v>0</v>
      </c>
      <c r="R95" s="46">
        <v>82</v>
      </c>
      <c r="V95" t="s">
        <v>638</v>
      </c>
      <c r="W95" t="s">
        <v>637</v>
      </c>
    </row>
    <row r="96" spans="6:23" x14ac:dyDescent="0.25">
      <c r="F96">
        <v>103</v>
      </c>
      <c r="G96" s="20" t="s">
        <v>156</v>
      </c>
      <c r="H96" s="9">
        <f t="shared" si="1"/>
        <v>85</v>
      </c>
      <c r="I96" s="38" t="s">
        <v>2</v>
      </c>
      <c r="J96" s="39" t="s">
        <v>4</v>
      </c>
      <c r="K96" s="48" t="s">
        <v>177</v>
      </c>
      <c r="L96" s="40" t="s">
        <v>178</v>
      </c>
      <c r="M96" s="41" t="s">
        <v>70</v>
      </c>
      <c r="N96" s="42" t="s">
        <v>624</v>
      </c>
      <c r="O96" s="43" t="str">
        <f>"Comparativo mensual últimos dos años de "&amp;B2&amp;""&amp;" de arándano por "&amp;Tabla1[[#This Row],[Variable]]</f>
        <v>Comparativo mensual últimos dos años de Importaciones en Kg de arándano por Procesamiento</v>
      </c>
      <c r="P96" s="44"/>
      <c r="Q96" s="45">
        <v>0</v>
      </c>
      <c r="R96" s="46">
        <v>82</v>
      </c>
      <c r="V96" t="s">
        <v>638</v>
      </c>
      <c r="W96" t="s">
        <v>636</v>
      </c>
    </row>
    <row r="97" spans="6:23" x14ac:dyDescent="0.25">
      <c r="F97">
        <v>104</v>
      </c>
      <c r="G97" s="20" t="s">
        <v>157</v>
      </c>
      <c r="H97" s="9">
        <f t="shared" si="1"/>
        <v>86</v>
      </c>
      <c r="I97" s="38" t="s">
        <v>2</v>
      </c>
      <c r="J97" s="39" t="s">
        <v>4</v>
      </c>
      <c r="K97" s="48" t="s">
        <v>177</v>
      </c>
      <c r="L97" s="40" t="s">
        <v>178</v>
      </c>
      <c r="M97" s="41" t="s">
        <v>70</v>
      </c>
      <c r="N97" s="42" t="s">
        <v>624</v>
      </c>
      <c r="O97" s="43" t="str">
        <f>"Comparativo mensual últimos dos años de "&amp;B3&amp;""&amp;" de arándano por "&amp;Tabla1[[#This Row],[Variable]]</f>
        <v>Comparativo mensual últimos dos años de Importaciones en USD de arándano por Procesamiento</v>
      </c>
      <c r="P97" s="44"/>
      <c r="Q97" s="45">
        <v>0</v>
      </c>
      <c r="R97" s="46">
        <v>82</v>
      </c>
      <c r="V97" t="s">
        <v>638</v>
      </c>
      <c r="W97" t="s">
        <v>635</v>
      </c>
    </row>
    <row r="98" spans="6:23" x14ac:dyDescent="0.25">
      <c r="F98">
        <v>105</v>
      </c>
      <c r="G98" s="20" t="s">
        <v>158</v>
      </c>
      <c r="H98" s="9">
        <f t="shared" si="1"/>
        <v>87</v>
      </c>
      <c r="I98" s="38" t="s">
        <v>2</v>
      </c>
      <c r="J98" s="39" t="s">
        <v>4</v>
      </c>
      <c r="K98" s="48" t="s">
        <v>177</v>
      </c>
      <c r="L98" s="40" t="s">
        <v>178</v>
      </c>
      <c r="M98" s="41" t="s">
        <v>70</v>
      </c>
      <c r="N98" s="42" t="s">
        <v>624</v>
      </c>
      <c r="O98" s="43" t="str">
        <f>"Comparativo mensual últimos dos años de "&amp;B4&amp;""&amp;" de arándano por "&amp;Tabla1[[#This Row],[Variable]]</f>
        <v>Comparativo mensual últimos dos años de Importaciones en USD/Kg de arándano por Procesamiento</v>
      </c>
      <c r="P98" s="44"/>
      <c r="Q98" s="45">
        <v>0</v>
      </c>
      <c r="R98" s="46">
        <v>82</v>
      </c>
      <c r="V98" t="s">
        <v>638</v>
      </c>
      <c r="W98" t="s">
        <v>637</v>
      </c>
    </row>
    <row r="99" spans="6:23" x14ac:dyDescent="0.25">
      <c r="F99">
        <v>108</v>
      </c>
      <c r="G99" s="20" t="s">
        <v>159</v>
      </c>
      <c r="H99" s="9">
        <f t="shared" si="1"/>
        <v>88</v>
      </c>
      <c r="I99" s="47" t="s">
        <v>2</v>
      </c>
      <c r="J99" s="39" t="s">
        <v>4</v>
      </c>
      <c r="K99" s="39" t="s">
        <v>10</v>
      </c>
      <c r="L99" s="40" t="s">
        <v>70</v>
      </c>
      <c r="M99" s="41" t="s">
        <v>10</v>
      </c>
      <c r="N99" s="42" t="s">
        <v>639</v>
      </c>
      <c r="O99" s="43" t="str">
        <f>"Volumen mensual de "&amp;B2&amp;""&amp;" de arándano por "&amp;Tabla1[[#This Row],[Variable]]</f>
        <v>Volumen mensual de Importaciones en Kg de arándano por Cultivo</v>
      </c>
      <c r="P99" s="44"/>
      <c r="Q99" s="45">
        <v>0</v>
      </c>
      <c r="R99" s="46">
        <v>1</v>
      </c>
      <c r="V99" t="s">
        <v>638</v>
      </c>
      <c r="W99" t="s">
        <v>636</v>
      </c>
    </row>
    <row r="100" spans="6:23" x14ac:dyDescent="0.25">
      <c r="F100">
        <v>109</v>
      </c>
      <c r="G100" s="20" t="s">
        <v>160</v>
      </c>
      <c r="H100" s="9">
        <f t="shared" si="1"/>
        <v>89</v>
      </c>
      <c r="I100" s="47" t="s">
        <v>2</v>
      </c>
      <c r="J100" s="39" t="s">
        <v>4</v>
      </c>
      <c r="K100" s="39" t="s">
        <v>10</v>
      </c>
      <c r="L100" s="40" t="s">
        <v>70</v>
      </c>
      <c r="M100" s="41" t="s">
        <v>10</v>
      </c>
      <c r="N100" s="42" t="s">
        <v>639</v>
      </c>
      <c r="O100" s="43" t="str">
        <f>"Valor mensual de "&amp;B3&amp;""&amp;" de arándano por "&amp;Tabla1[[#This Row],[Variable]]</f>
        <v>Valor mensual de Importaciones en USD de arándano por Cultivo</v>
      </c>
      <c r="P100" s="44"/>
      <c r="Q100" s="45">
        <v>0</v>
      </c>
      <c r="R100" s="46">
        <v>1</v>
      </c>
      <c r="V100" t="s">
        <v>638</v>
      </c>
      <c r="W100" t="s">
        <v>635</v>
      </c>
    </row>
    <row r="101" spans="6:23" x14ac:dyDescent="0.25">
      <c r="F101">
        <v>110</v>
      </c>
      <c r="G101" s="20" t="s">
        <v>161</v>
      </c>
      <c r="H101" s="9">
        <f t="shared" si="1"/>
        <v>90</v>
      </c>
      <c r="I101" s="47" t="s">
        <v>2</v>
      </c>
      <c r="J101" s="39" t="s">
        <v>4</v>
      </c>
      <c r="K101" s="39" t="s">
        <v>10</v>
      </c>
      <c r="L101" s="40" t="s">
        <v>70</v>
      </c>
      <c r="M101" s="41" t="s">
        <v>10</v>
      </c>
      <c r="N101" s="42" t="s">
        <v>639</v>
      </c>
      <c r="O101" s="43" t="str">
        <f>"Precio mensual de "&amp;B4&amp;""&amp;" de arándano por "&amp;Tabla1[[#This Row],[Variable]]</f>
        <v>Precio mensual de Importaciones en USD/Kg de arándano por Cultivo</v>
      </c>
      <c r="P101" s="44"/>
      <c r="Q101" s="45">
        <v>0</v>
      </c>
      <c r="R101" s="46">
        <v>1</v>
      </c>
      <c r="V101" t="s">
        <v>638</v>
      </c>
      <c r="W101" t="s">
        <v>637</v>
      </c>
    </row>
    <row r="102" spans="6:23" x14ac:dyDescent="0.25">
      <c r="F102">
        <v>111</v>
      </c>
      <c r="G102" s="20" t="s">
        <v>162</v>
      </c>
      <c r="H102" s="9">
        <f t="shared" si="1"/>
        <v>91</v>
      </c>
      <c r="I102" s="47" t="s">
        <v>2</v>
      </c>
      <c r="J102" s="39" t="s">
        <v>4</v>
      </c>
      <c r="K102" s="39" t="s">
        <v>174</v>
      </c>
      <c r="L102" s="40" t="s">
        <v>70</v>
      </c>
      <c r="M102" s="41" t="s">
        <v>69</v>
      </c>
      <c r="N102" s="42" t="s">
        <v>639</v>
      </c>
      <c r="O102" s="43" t="str">
        <f>"Valumen mensual de "&amp;B2&amp;""&amp;" de berries por "&amp;Tabla1[[#This Row],[Variable]]</f>
        <v>Valumen mensual de Importaciones en Kg de berries por Cultivo</v>
      </c>
      <c r="P102" s="44"/>
      <c r="Q102" s="45">
        <v>0</v>
      </c>
      <c r="R102" s="46">
        <v>7</v>
      </c>
      <c r="V102" t="s">
        <v>638</v>
      </c>
      <c r="W102" t="s">
        <v>636</v>
      </c>
    </row>
    <row r="103" spans="6:23" x14ac:dyDescent="0.25">
      <c r="F103">
        <v>112</v>
      </c>
      <c r="G103" s="20" t="s">
        <v>163</v>
      </c>
      <c r="H103" s="9">
        <f t="shared" si="1"/>
        <v>92</v>
      </c>
      <c r="I103" s="47" t="s">
        <v>2</v>
      </c>
      <c r="J103" s="39" t="s">
        <v>4</v>
      </c>
      <c r="K103" s="39" t="s">
        <v>174</v>
      </c>
      <c r="L103" s="40" t="s">
        <v>70</v>
      </c>
      <c r="M103" s="41" t="s">
        <v>69</v>
      </c>
      <c r="N103" s="42" t="s">
        <v>639</v>
      </c>
      <c r="O103" s="43" t="str">
        <f>"Valor mensual de "&amp;B3&amp;""&amp;" de berries por "&amp;Tabla1[[#This Row],[Variable]]</f>
        <v>Valor mensual de Importaciones en USD de berries por Cultivo</v>
      </c>
      <c r="P103" s="44"/>
      <c r="Q103" s="45">
        <v>0</v>
      </c>
      <c r="R103" s="46">
        <v>7</v>
      </c>
      <c r="V103" t="s">
        <v>638</v>
      </c>
      <c r="W103" t="s">
        <v>635</v>
      </c>
    </row>
    <row r="104" spans="6:23" x14ac:dyDescent="0.25">
      <c r="F104">
        <v>113</v>
      </c>
      <c r="G104" s="20" t="s">
        <v>164</v>
      </c>
      <c r="H104" s="9">
        <f t="shared" si="1"/>
        <v>93</v>
      </c>
      <c r="I104" s="47" t="s">
        <v>2</v>
      </c>
      <c r="J104" s="39" t="s">
        <v>4</v>
      </c>
      <c r="K104" s="39" t="s">
        <v>174</v>
      </c>
      <c r="L104" s="40" t="s">
        <v>70</v>
      </c>
      <c r="M104" s="41" t="s">
        <v>69</v>
      </c>
      <c r="N104" s="42" t="s">
        <v>639</v>
      </c>
      <c r="O104" s="43" t="str">
        <f>"Precio mensual de "&amp;B4&amp;""&amp;" de berries por "&amp;Tabla1[[#This Row],[Variable]]</f>
        <v>Precio mensual de Importaciones en USD/Kg de berries por Cultivo</v>
      </c>
      <c r="P104" s="44"/>
      <c r="Q104" s="45">
        <v>0</v>
      </c>
      <c r="R104" s="46">
        <v>7</v>
      </c>
      <c r="V104" t="s">
        <v>638</v>
      </c>
      <c r="W104" t="s">
        <v>637</v>
      </c>
    </row>
    <row r="105" spans="6:23" x14ac:dyDescent="0.25">
      <c r="F105">
        <v>114</v>
      </c>
      <c r="G105" s="20" t="s">
        <v>165</v>
      </c>
      <c r="H105" s="9">
        <f t="shared" si="1"/>
        <v>94</v>
      </c>
      <c r="I105" s="47" t="s">
        <v>2</v>
      </c>
      <c r="J105" s="39" t="s">
        <v>4</v>
      </c>
      <c r="K105" s="39" t="s">
        <v>178</v>
      </c>
      <c r="L105" s="40" t="s">
        <v>70</v>
      </c>
      <c r="M105" s="41" t="s">
        <v>69</v>
      </c>
      <c r="N105" s="42" t="s">
        <v>639</v>
      </c>
      <c r="O105" s="43" t="str">
        <f>"Volumen mensual de "&amp;B2&amp;""&amp;" de Berries por "&amp;Tabla1[[#This Row],[Variable]]&amp;" y "&amp;Tabla1[[#This Row],[Filtro Int]]</f>
        <v>Volumen mensual de Importaciones en Kg de Berries por Cultivo y Procesamiento</v>
      </c>
      <c r="P105" s="44"/>
      <c r="Q105" s="45">
        <v>0</v>
      </c>
      <c r="R105" s="46">
        <v>7</v>
      </c>
      <c r="V105" t="s">
        <v>638</v>
      </c>
      <c r="W105" t="s">
        <v>636</v>
      </c>
    </row>
    <row r="106" spans="6:23" x14ac:dyDescent="0.25">
      <c r="F106">
        <v>115</v>
      </c>
      <c r="G106" s="20" t="s">
        <v>166</v>
      </c>
      <c r="H106" s="9">
        <f t="shared" si="1"/>
        <v>95</v>
      </c>
      <c r="I106" s="47" t="s">
        <v>2</v>
      </c>
      <c r="J106" s="39" t="s">
        <v>4</v>
      </c>
      <c r="K106" s="39" t="s">
        <v>178</v>
      </c>
      <c r="L106" s="40" t="s">
        <v>70</v>
      </c>
      <c r="M106" s="41" t="s">
        <v>69</v>
      </c>
      <c r="N106" s="42" t="s">
        <v>639</v>
      </c>
      <c r="O106" s="43" t="str">
        <f>"Valor mensual de "&amp;B3&amp;""&amp;" de Berries por "&amp;Tabla1[[#This Row],[Variable]]&amp;" y "&amp;Tabla1[[#This Row],[Filtro Int]]</f>
        <v>Valor mensual de Importaciones en USD de Berries por Cultivo y Procesamiento</v>
      </c>
      <c r="P106" s="44"/>
      <c r="Q106" s="45">
        <v>0</v>
      </c>
      <c r="R106" s="46">
        <v>7</v>
      </c>
      <c r="V106" t="s">
        <v>638</v>
      </c>
      <c r="W106" t="s">
        <v>635</v>
      </c>
    </row>
    <row r="107" spans="6:23" x14ac:dyDescent="0.25">
      <c r="F107">
        <v>116</v>
      </c>
      <c r="G107" s="20" t="s">
        <v>167</v>
      </c>
      <c r="H107" s="9">
        <f t="shared" si="1"/>
        <v>96</v>
      </c>
      <c r="I107" s="47" t="s">
        <v>2</v>
      </c>
      <c r="J107" s="39" t="s">
        <v>4</v>
      </c>
      <c r="K107" s="39" t="s">
        <v>178</v>
      </c>
      <c r="L107" s="40" t="s">
        <v>70</v>
      </c>
      <c r="M107" s="41" t="s">
        <v>69</v>
      </c>
      <c r="N107" s="42" t="s">
        <v>639</v>
      </c>
      <c r="O107" s="43" t="str">
        <f>"Precio mensual de "&amp;B4&amp;""&amp;" de Berries por "&amp;Tabla1[[#This Row],[Variable]]&amp;" y "&amp;Tabla1[[#This Row],[Filtro Int]]</f>
        <v>Precio mensual de Importaciones en USD/Kg de Berries por Cultivo y Procesamiento</v>
      </c>
      <c r="P107" s="44"/>
      <c r="Q107" s="45">
        <v>0</v>
      </c>
      <c r="R107" s="46">
        <v>7</v>
      </c>
      <c r="V107" t="s">
        <v>638</v>
      </c>
      <c r="W107" t="s">
        <v>637</v>
      </c>
    </row>
    <row r="108" spans="6:23" x14ac:dyDescent="0.25">
      <c r="F108">
        <v>121</v>
      </c>
      <c r="G108" s="20" t="s">
        <v>168</v>
      </c>
      <c r="H108" s="9">
        <f t="shared" si="1"/>
        <v>97</v>
      </c>
      <c r="I108" s="47" t="s">
        <v>2</v>
      </c>
      <c r="J108" s="39" t="s">
        <v>4</v>
      </c>
      <c r="K108" s="39" t="s">
        <v>173</v>
      </c>
      <c r="L108" s="40" t="s">
        <v>174</v>
      </c>
      <c r="M108" s="41" t="s">
        <v>70</v>
      </c>
      <c r="N108" s="42" t="s">
        <v>639</v>
      </c>
      <c r="O108" s="43" t="str">
        <f>"Volumen mensual de "&amp;B2&amp;""&amp;" de arándano por "&amp;Tabla1[[#This Row],[Variable]]</f>
        <v>Volumen mensual de Importaciones en Kg de arándano por Tipo (Orgánico/No orgánico)</v>
      </c>
      <c r="P108" s="44"/>
      <c r="Q108" s="45">
        <v>0</v>
      </c>
      <c r="R108" s="46">
        <v>82</v>
      </c>
      <c r="V108" t="s">
        <v>638</v>
      </c>
      <c r="W108" t="s">
        <v>636</v>
      </c>
    </row>
    <row r="109" spans="6:23" x14ac:dyDescent="0.25">
      <c r="F109">
        <v>122</v>
      </c>
      <c r="G109" s="20" t="s">
        <v>169</v>
      </c>
      <c r="H109" s="9">
        <f t="shared" si="1"/>
        <v>98</v>
      </c>
      <c r="I109" s="47" t="s">
        <v>2</v>
      </c>
      <c r="J109" s="39" t="s">
        <v>4</v>
      </c>
      <c r="K109" s="39" t="s">
        <v>173</v>
      </c>
      <c r="L109" s="40" t="s">
        <v>174</v>
      </c>
      <c r="M109" s="41" t="s">
        <v>70</v>
      </c>
      <c r="N109" s="42" t="s">
        <v>639</v>
      </c>
      <c r="O109" s="43" t="str">
        <f>"Valor mensual de "&amp;B3&amp;""&amp;" de arándano por "&amp;Tabla1[[#This Row],[Variable]]</f>
        <v>Valor mensual de Importaciones en USD de arándano por Tipo (Orgánico/No orgánico)</v>
      </c>
      <c r="P109" s="44"/>
      <c r="Q109" s="45">
        <v>0</v>
      </c>
      <c r="R109" s="46">
        <v>82</v>
      </c>
      <c r="V109" t="s">
        <v>638</v>
      </c>
      <c r="W109" t="s">
        <v>635</v>
      </c>
    </row>
    <row r="110" spans="6:23" x14ac:dyDescent="0.25">
      <c r="F110">
        <v>123</v>
      </c>
      <c r="G110" s="20" t="s">
        <v>170</v>
      </c>
      <c r="H110" s="9">
        <f t="shared" si="1"/>
        <v>99</v>
      </c>
      <c r="I110" s="47" t="s">
        <v>2</v>
      </c>
      <c r="J110" s="39" t="s">
        <v>4</v>
      </c>
      <c r="K110" s="39" t="s">
        <v>173</v>
      </c>
      <c r="L110" s="40" t="s">
        <v>174</v>
      </c>
      <c r="M110" s="41" t="s">
        <v>70</v>
      </c>
      <c r="N110" s="42" t="s">
        <v>639</v>
      </c>
      <c r="O110" s="43" t="str">
        <f>"Precio mensual de "&amp;B4&amp;""&amp;" de arándano por "&amp;Tabla1[[#This Row],[Variable]]</f>
        <v>Precio mensual de Importaciones en USD/Kg de arándano por Tipo (Orgánico/No orgánico)</v>
      </c>
      <c r="P110" s="44"/>
      <c r="Q110" s="45">
        <v>0</v>
      </c>
      <c r="R110" s="46">
        <v>82</v>
      </c>
      <c r="V110" t="s">
        <v>638</v>
      </c>
      <c r="W110" t="s">
        <v>637</v>
      </c>
    </row>
    <row r="111" spans="6:23" x14ac:dyDescent="0.25">
      <c r="F111">
        <v>124</v>
      </c>
      <c r="G111" s="20" t="s">
        <v>625</v>
      </c>
      <c r="H111" s="9">
        <f t="shared" si="1"/>
        <v>100</v>
      </c>
      <c r="I111" s="47" t="s">
        <v>2</v>
      </c>
      <c r="J111" s="39" t="s">
        <v>4</v>
      </c>
      <c r="K111" s="48" t="s">
        <v>177</v>
      </c>
      <c r="L111" s="40" t="s">
        <v>178</v>
      </c>
      <c r="M111" s="41" t="s">
        <v>70</v>
      </c>
      <c r="N111" s="42" t="s">
        <v>639</v>
      </c>
      <c r="O111" s="43" t="str">
        <f>"Volumen mensual de "&amp;B2&amp;""&amp;" de arándano por "&amp;Tabla1[[#This Row],[Variable]]</f>
        <v>Volumen mensual de Importaciones en Kg de arándano por Procesamiento</v>
      </c>
      <c r="P111" s="44"/>
      <c r="Q111" s="45">
        <v>0</v>
      </c>
      <c r="R111" s="46">
        <v>82</v>
      </c>
      <c r="V111" t="s">
        <v>638</v>
      </c>
      <c r="W111" t="s">
        <v>636</v>
      </c>
    </row>
    <row r="112" spans="6:23" x14ac:dyDescent="0.25">
      <c r="F112">
        <v>125</v>
      </c>
      <c r="G112" s="20" t="s">
        <v>626</v>
      </c>
      <c r="H112" s="9">
        <f t="shared" si="1"/>
        <v>101</v>
      </c>
      <c r="I112" s="47" t="s">
        <v>2</v>
      </c>
      <c r="J112" s="39" t="s">
        <v>4</v>
      </c>
      <c r="K112" s="48" t="s">
        <v>177</v>
      </c>
      <c r="L112" s="40" t="s">
        <v>178</v>
      </c>
      <c r="M112" s="41" t="s">
        <v>70</v>
      </c>
      <c r="N112" s="42" t="s">
        <v>639</v>
      </c>
      <c r="O112" s="43" t="str">
        <f>"Valor mensual de "&amp;B3&amp;""&amp;" de arándano por "&amp;Tabla1[[#This Row],[Variable]]</f>
        <v>Valor mensual de Importaciones en USD de arándano por Procesamiento</v>
      </c>
      <c r="P112" s="44"/>
      <c r="Q112" s="45">
        <v>0</v>
      </c>
      <c r="R112" s="46">
        <v>82</v>
      </c>
      <c r="V112" t="s">
        <v>638</v>
      </c>
      <c r="W112" t="s">
        <v>635</v>
      </c>
    </row>
    <row r="113" spans="6:23" x14ac:dyDescent="0.25">
      <c r="F113">
        <v>126</v>
      </c>
      <c r="G113" s="20" t="s">
        <v>627</v>
      </c>
      <c r="H113" s="9">
        <f t="shared" si="1"/>
        <v>102</v>
      </c>
      <c r="I113" s="47" t="s">
        <v>2</v>
      </c>
      <c r="J113" s="39" t="s">
        <v>4</v>
      </c>
      <c r="K113" s="48" t="s">
        <v>177</v>
      </c>
      <c r="L113" s="40" t="s">
        <v>178</v>
      </c>
      <c r="M113" s="41" t="s">
        <v>70</v>
      </c>
      <c r="N113" s="42" t="s">
        <v>639</v>
      </c>
      <c r="O113" s="43" t="str">
        <f>"Precio mensual de "&amp;B4&amp;""&amp;" de arándano por "&amp;Tabla1[[#This Row],[Variable]]</f>
        <v>Precio mensual de Importaciones en USD/Kg de arándano por Procesamiento</v>
      </c>
      <c r="P113" s="44"/>
      <c r="Q113" s="45">
        <v>0</v>
      </c>
      <c r="R113" s="46">
        <v>82</v>
      </c>
      <c r="V113" t="s">
        <v>638</v>
      </c>
      <c r="W113" t="s">
        <v>637</v>
      </c>
    </row>
    <row r="114" spans="6:23" x14ac:dyDescent="0.25">
      <c r="F114">
        <v>130</v>
      </c>
      <c r="G114" s="20" t="s">
        <v>628</v>
      </c>
      <c r="H114" s="9">
        <f t="shared" si="1"/>
        <v>103</v>
      </c>
      <c r="I114" s="47" t="s">
        <v>2</v>
      </c>
      <c r="J114" s="39" t="s">
        <v>4</v>
      </c>
      <c r="K114" s="39" t="s">
        <v>10</v>
      </c>
      <c r="L114" s="40" t="s">
        <v>621</v>
      </c>
      <c r="M114" s="41" t="s">
        <v>178</v>
      </c>
      <c r="N114" s="42" t="s">
        <v>179</v>
      </c>
      <c r="O114" s="43" t="str">
        <f>"Comparativo mensual de "&amp;B2&amp;""&amp;" de congelados por "&amp;Tabla1[[#This Row],[Variable]]</f>
        <v>Comparativo mensual de Importaciones en Kg de congelados por Tipo de Cultivo</v>
      </c>
      <c r="P114" s="44"/>
      <c r="Q114" s="45">
        <v>0</v>
      </c>
      <c r="R114" s="46">
        <v>6</v>
      </c>
      <c r="S114" s="62"/>
      <c r="T114" s="62"/>
      <c r="U114" s="62"/>
      <c r="V114" t="s">
        <v>638</v>
      </c>
      <c r="W114" t="s">
        <v>636</v>
      </c>
    </row>
    <row r="115" spans="6:23" x14ac:dyDescent="0.25">
      <c r="F115">
        <v>131</v>
      </c>
      <c r="G115" s="20" t="s">
        <v>629</v>
      </c>
      <c r="H115" s="9">
        <f t="shared" si="1"/>
        <v>104</v>
      </c>
      <c r="I115" s="47" t="s">
        <v>2</v>
      </c>
      <c r="J115" s="39" t="s">
        <v>4</v>
      </c>
      <c r="K115" s="39" t="s">
        <v>10</v>
      </c>
      <c r="L115" s="40" t="s">
        <v>621</v>
      </c>
      <c r="M115" s="41" t="s">
        <v>178</v>
      </c>
      <c r="N115" s="42" t="s">
        <v>179</v>
      </c>
      <c r="O115" s="43" t="str">
        <f>"Comparativo mensual de "&amp;B3&amp;""&amp;" de congelados por "&amp;Tabla1[[#This Row],[Variable]]</f>
        <v>Comparativo mensual de Importaciones en USD de congelados por Tipo de Cultivo</v>
      </c>
      <c r="P115" s="44"/>
      <c r="Q115" s="45">
        <v>0</v>
      </c>
      <c r="R115" s="46">
        <v>6</v>
      </c>
      <c r="S115" s="62"/>
      <c r="T115" s="62"/>
      <c r="U115" s="62"/>
      <c r="V115" t="s">
        <v>638</v>
      </c>
      <c r="W115" t="s">
        <v>635</v>
      </c>
    </row>
    <row r="116" spans="6:23" x14ac:dyDescent="0.25">
      <c r="F116">
        <v>132</v>
      </c>
      <c r="G116" s="20" t="s">
        <v>630</v>
      </c>
      <c r="H116" s="9">
        <f t="shared" si="1"/>
        <v>105</v>
      </c>
      <c r="I116" s="47" t="s">
        <v>2</v>
      </c>
      <c r="J116" s="39" t="s">
        <v>4</v>
      </c>
      <c r="K116" s="39" t="s">
        <v>10</v>
      </c>
      <c r="L116" s="40" t="s">
        <v>621</v>
      </c>
      <c r="M116" s="41" t="s">
        <v>178</v>
      </c>
      <c r="N116" s="42" t="s">
        <v>179</v>
      </c>
      <c r="O116" s="43" t="str">
        <f>"Comparativo mensual de "&amp;B4&amp;""&amp;" de congelados por "&amp;Tabla1[[#This Row],[Variable]]</f>
        <v>Comparativo mensual de Importaciones en USD/Kg de congelados por Tipo de Cultivo</v>
      </c>
      <c r="P116" s="44"/>
      <c r="Q116" s="45">
        <v>0</v>
      </c>
      <c r="R116" s="46">
        <v>6</v>
      </c>
      <c r="S116" s="62"/>
      <c r="T116" s="62"/>
      <c r="U116" s="62"/>
      <c r="V116" t="s">
        <v>638</v>
      </c>
      <c r="W116" t="s">
        <v>637</v>
      </c>
    </row>
    <row r="117" spans="6:23" x14ac:dyDescent="0.25">
      <c r="F117">
        <v>133</v>
      </c>
      <c r="G117" s="20" t="s">
        <v>631</v>
      </c>
      <c r="H117" s="9">
        <f t="shared" si="1"/>
        <v>106</v>
      </c>
      <c r="I117" s="47" t="s">
        <v>2</v>
      </c>
      <c r="J117" s="39" t="s">
        <v>4</v>
      </c>
      <c r="K117" s="39" t="s">
        <v>174</v>
      </c>
      <c r="L117" s="40" t="s">
        <v>70</v>
      </c>
      <c r="M117" s="41" t="s">
        <v>178</v>
      </c>
      <c r="N117" s="42" t="s">
        <v>179</v>
      </c>
      <c r="O117" s="43" t="str">
        <f>"Comparativo mensual de "&amp;B2&amp;""&amp;" de congelados por "&amp;Tabla1[[#This Row],[Variable]]</f>
        <v>Comparativo mensual de Importaciones en Kg de congelados por Cultivo</v>
      </c>
      <c r="P117" s="44"/>
      <c r="Q117" s="45">
        <v>0</v>
      </c>
      <c r="R117" s="46">
        <v>6</v>
      </c>
      <c r="S117" s="62"/>
      <c r="T117" s="62"/>
      <c r="U117" s="62"/>
      <c r="V117" t="s">
        <v>638</v>
      </c>
      <c r="W117" t="s">
        <v>636</v>
      </c>
    </row>
    <row r="118" spans="6:23" x14ac:dyDescent="0.25">
      <c r="F118">
        <v>134</v>
      </c>
      <c r="G118" s="20" t="s">
        <v>632</v>
      </c>
      <c r="H118" s="9">
        <f t="shared" si="1"/>
        <v>107</v>
      </c>
      <c r="I118" s="47" t="s">
        <v>2</v>
      </c>
      <c r="J118" s="39" t="s">
        <v>4</v>
      </c>
      <c r="K118" s="39" t="s">
        <v>174</v>
      </c>
      <c r="L118" s="40" t="s">
        <v>70</v>
      </c>
      <c r="M118" s="41" t="s">
        <v>178</v>
      </c>
      <c r="N118" s="42" t="s">
        <v>179</v>
      </c>
      <c r="O118" s="43" t="str">
        <f>"Comparativo mensual de "&amp;B3&amp;""&amp;" de congelados por "&amp;Tabla1[[#This Row],[Variable]]</f>
        <v>Comparativo mensual de Importaciones en USD de congelados por Cultivo</v>
      </c>
      <c r="P118" s="44"/>
      <c r="Q118" s="45">
        <v>0</v>
      </c>
      <c r="R118" s="46">
        <v>6</v>
      </c>
      <c r="S118" s="62"/>
      <c r="T118" s="62"/>
      <c r="U118" s="62"/>
      <c r="V118" t="s">
        <v>638</v>
      </c>
      <c r="W118" t="s">
        <v>635</v>
      </c>
    </row>
    <row r="119" spans="6:23" ht="15.75" thickBot="1" x14ac:dyDescent="0.3">
      <c r="F119">
        <v>135</v>
      </c>
      <c r="G119" s="20" t="s">
        <v>633</v>
      </c>
      <c r="H119" s="9">
        <f t="shared" si="1"/>
        <v>108</v>
      </c>
      <c r="I119" s="61" t="s">
        <v>2</v>
      </c>
      <c r="J119" s="50" t="s">
        <v>4</v>
      </c>
      <c r="K119" s="50" t="s">
        <v>174</v>
      </c>
      <c r="L119" s="52" t="s">
        <v>70</v>
      </c>
      <c r="M119" s="53" t="s">
        <v>178</v>
      </c>
      <c r="N119" s="54" t="s">
        <v>179</v>
      </c>
      <c r="O119" s="55" t="str">
        <f>"Comparativo mensual de "&amp;B4&amp;""&amp;" de congelados por "&amp;Tabla1[[#This Row],[Variable]]</f>
        <v>Comparativo mensual de Importaciones en USD/Kg de congelados por Cultivo</v>
      </c>
      <c r="P119" s="56"/>
      <c r="Q119" s="57">
        <v>0</v>
      </c>
      <c r="R119" s="58">
        <v>6</v>
      </c>
      <c r="S119" s="62"/>
      <c r="T119" s="62"/>
      <c r="U119" s="62"/>
      <c r="V119" t="s">
        <v>638</v>
      </c>
      <c r="W119" t="s">
        <v>637</v>
      </c>
    </row>
    <row r="120" spans="6:23" ht="15.75" thickTop="1" x14ac:dyDescent="0.25"/>
  </sheetData>
  <phoneticPr fontId="9" type="noConversion"/>
  <hyperlinks>
    <hyperlink ref="S23" r:id="rId1" xr:uid="{510F560B-13FB-42F6-852E-767539F79631}"/>
    <hyperlink ref="S32" r:id="rId2" xr:uid="{51EC4B26-8833-45BF-89E0-02452A7872CB}"/>
  </hyperlinks>
  <pageMargins left="0.7" right="0.7" top="0.75" bottom="0.75" header="0.3" footer="0.3"/>
  <pageSetup orientation="portrait" r:id="rId3"/>
  <drawing r:id="rId4"/>
  <tableParts count="1"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B1E-0189-4AFF-A253-5255DEA11ACB}">
  <dimension ref="B2:L251"/>
  <sheetViews>
    <sheetView workbookViewId="0">
      <selection activeCell="C11" sqref="C11"/>
    </sheetView>
  </sheetViews>
  <sheetFormatPr baseColWidth="10" defaultRowHeight="15" x14ac:dyDescent="0.25"/>
  <cols>
    <col min="2" max="2" width="15.42578125" customWidth="1"/>
    <col min="7" max="7" width="13.7109375" customWidth="1"/>
    <col min="8" max="8" width="16.85546875" customWidth="1"/>
    <col min="9" max="9" width="13.7109375" customWidth="1"/>
    <col min="10" max="10" width="14.5703125" customWidth="1"/>
    <col min="11" max="11" width="14.140625" customWidth="1"/>
    <col min="12" max="12" width="19" customWidth="1"/>
  </cols>
  <sheetData>
    <row r="2" spans="2:12" x14ac:dyDescent="0.25">
      <c r="B2" s="23" t="s">
        <v>70</v>
      </c>
      <c r="C2" s="24" t="s">
        <v>617</v>
      </c>
      <c r="F2" t="s">
        <v>287</v>
      </c>
      <c r="G2" t="s">
        <v>70</v>
      </c>
      <c r="H2" t="s">
        <v>288</v>
      </c>
      <c r="I2" t="s">
        <v>178</v>
      </c>
      <c r="J2" t="s">
        <v>289</v>
      </c>
      <c r="K2" t="s">
        <v>290</v>
      </c>
      <c r="L2" t="s">
        <v>291</v>
      </c>
    </row>
    <row r="3" spans="2:12" x14ac:dyDescent="0.25">
      <c r="B3" s="25" t="s">
        <v>184</v>
      </c>
      <c r="C3" s="26">
        <v>100114016</v>
      </c>
      <c r="F3" s="22" t="s">
        <v>292</v>
      </c>
      <c r="G3" t="s">
        <v>180</v>
      </c>
      <c r="H3" t="s">
        <v>171</v>
      </c>
      <c r="I3" t="s">
        <v>293</v>
      </c>
      <c r="J3" t="s">
        <v>294</v>
      </c>
      <c r="K3" t="s">
        <v>295</v>
      </c>
      <c r="L3" t="s">
        <v>296</v>
      </c>
    </row>
    <row r="4" spans="2:12" x14ac:dyDescent="0.25">
      <c r="B4" s="31" t="s">
        <v>214</v>
      </c>
      <c r="C4" s="32">
        <v>100112009</v>
      </c>
      <c r="F4" s="22" t="s">
        <v>297</v>
      </c>
      <c r="G4" t="s">
        <v>180</v>
      </c>
      <c r="H4" t="s">
        <v>172</v>
      </c>
      <c r="I4" t="s">
        <v>293</v>
      </c>
      <c r="J4" t="s">
        <v>294</v>
      </c>
      <c r="K4" t="s">
        <v>295</v>
      </c>
      <c r="L4" t="s">
        <v>296</v>
      </c>
    </row>
    <row r="5" spans="2:12" x14ac:dyDescent="0.25">
      <c r="B5" s="25" t="s">
        <v>185</v>
      </c>
      <c r="C5" s="26">
        <v>100112010</v>
      </c>
      <c r="F5" s="22" t="s">
        <v>298</v>
      </c>
      <c r="G5" t="s">
        <v>180</v>
      </c>
      <c r="H5" t="s">
        <v>171</v>
      </c>
      <c r="I5" t="s">
        <v>293</v>
      </c>
      <c r="J5" t="s">
        <v>294</v>
      </c>
      <c r="K5" t="s">
        <v>295</v>
      </c>
      <c r="L5" t="s">
        <v>299</v>
      </c>
    </row>
    <row r="6" spans="2:12" x14ac:dyDescent="0.25">
      <c r="B6" s="25" t="s">
        <v>182</v>
      </c>
      <c r="C6" s="26">
        <v>100112021</v>
      </c>
      <c r="F6" s="22" t="s">
        <v>300</v>
      </c>
      <c r="G6" t="s">
        <v>180</v>
      </c>
      <c r="H6" t="s">
        <v>172</v>
      </c>
      <c r="I6" t="s">
        <v>293</v>
      </c>
      <c r="J6" t="s">
        <v>294</v>
      </c>
      <c r="K6" t="s">
        <v>295</v>
      </c>
      <c r="L6" t="s">
        <v>299</v>
      </c>
    </row>
    <row r="7" spans="2:12" x14ac:dyDescent="0.25">
      <c r="B7" s="25" t="s">
        <v>186</v>
      </c>
      <c r="C7" s="26">
        <v>100112003</v>
      </c>
      <c r="F7" s="22" t="s">
        <v>301</v>
      </c>
      <c r="G7" t="s">
        <v>180</v>
      </c>
      <c r="H7" t="s">
        <v>172</v>
      </c>
      <c r="I7" t="s">
        <v>302</v>
      </c>
      <c r="J7" t="s">
        <v>294</v>
      </c>
      <c r="K7" t="s">
        <v>295</v>
      </c>
      <c r="L7" t="s">
        <v>303</v>
      </c>
    </row>
    <row r="8" spans="2:12" x14ac:dyDescent="0.25">
      <c r="B8" s="25" t="s">
        <v>187</v>
      </c>
      <c r="C8" s="26">
        <v>100112013</v>
      </c>
      <c r="F8" s="22" t="s">
        <v>304</v>
      </c>
      <c r="G8" t="s">
        <v>180</v>
      </c>
      <c r="H8" t="s">
        <v>172</v>
      </c>
      <c r="I8" t="s">
        <v>305</v>
      </c>
      <c r="J8" t="s">
        <v>294</v>
      </c>
      <c r="K8" t="s">
        <v>295</v>
      </c>
      <c r="L8" t="s">
        <v>303</v>
      </c>
    </row>
    <row r="9" spans="2:12" x14ac:dyDescent="0.25">
      <c r="B9" s="25" t="s">
        <v>183</v>
      </c>
      <c r="C9" s="26">
        <v>100105001</v>
      </c>
      <c r="F9" s="22" t="s">
        <v>306</v>
      </c>
      <c r="G9" t="s">
        <v>180</v>
      </c>
      <c r="H9" t="s">
        <v>171</v>
      </c>
      <c r="I9" t="s">
        <v>307</v>
      </c>
      <c r="J9" t="s">
        <v>294</v>
      </c>
      <c r="K9" t="s">
        <v>295</v>
      </c>
      <c r="L9" t="s">
        <v>303</v>
      </c>
    </row>
    <row r="10" spans="2:12" x14ac:dyDescent="0.25">
      <c r="B10" s="25" t="s">
        <v>188</v>
      </c>
      <c r="C10" s="26">
        <v>100112017</v>
      </c>
      <c r="F10" s="22" t="s">
        <v>308</v>
      </c>
      <c r="G10" t="s">
        <v>180</v>
      </c>
      <c r="H10" t="s">
        <v>172</v>
      </c>
      <c r="I10" t="s">
        <v>307</v>
      </c>
      <c r="J10" t="s">
        <v>294</v>
      </c>
      <c r="K10" t="s">
        <v>295</v>
      </c>
      <c r="L10" t="s">
        <v>303</v>
      </c>
    </row>
    <row r="11" spans="2:12" x14ac:dyDescent="0.25">
      <c r="B11" s="25" t="s">
        <v>180</v>
      </c>
      <c r="C11" s="26">
        <v>100101001</v>
      </c>
      <c r="F11" s="22" t="s">
        <v>309</v>
      </c>
      <c r="G11" t="s">
        <v>180</v>
      </c>
      <c r="H11" t="s">
        <v>171</v>
      </c>
      <c r="I11" t="s">
        <v>310</v>
      </c>
      <c r="J11" t="s">
        <v>294</v>
      </c>
      <c r="K11" t="s">
        <v>295</v>
      </c>
      <c r="L11" t="s">
        <v>303</v>
      </c>
    </row>
    <row r="12" spans="2:12" x14ac:dyDescent="0.25">
      <c r="B12" s="31" t="s">
        <v>215</v>
      </c>
      <c r="C12" s="32">
        <v>100111001</v>
      </c>
      <c r="F12" s="22" t="s">
        <v>311</v>
      </c>
      <c r="G12" t="s">
        <v>180</v>
      </c>
      <c r="H12" t="s">
        <v>172</v>
      </c>
      <c r="I12" t="s">
        <v>310</v>
      </c>
      <c r="J12" t="s">
        <v>294</v>
      </c>
      <c r="K12" t="s">
        <v>295</v>
      </c>
      <c r="L12" t="s">
        <v>303</v>
      </c>
    </row>
    <row r="13" spans="2:12" x14ac:dyDescent="0.25">
      <c r="B13" s="31" t="s">
        <v>216</v>
      </c>
      <c r="C13" s="32">
        <v>100112022</v>
      </c>
      <c r="F13" s="22" t="s">
        <v>312</v>
      </c>
      <c r="G13" t="s">
        <v>263</v>
      </c>
      <c r="H13" t="s">
        <v>313</v>
      </c>
      <c r="I13" t="s">
        <v>293</v>
      </c>
      <c r="J13" t="s">
        <v>314</v>
      </c>
      <c r="K13" t="s">
        <v>315</v>
      </c>
      <c r="L13" t="s">
        <v>303</v>
      </c>
    </row>
    <row r="14" spans="2:12" x14ac:dyDescent="0.25">
      <c r="B14" s="25" t="s">
        <v>189</v>
      </c>
      <c r="C14" s="26">
        <v>100105002</v>
      </c>
      <c r="F14" s="22" t="s">
        <v>316</v>
      </c>
      <c r="G14" t="s">
        <v>263</v>
      </c>
      <c r="H14" t="s">
        <v>313</v>
      </c>
      <c r="I14" t="s">
        <v>293</v>
      </c>
      <c r="J14" t="s">
        <v>314</v>
      </c>
      <c r="K14" t="s">
        <v>315</v>
      </c>
      <c r="L14" t="s">
        <v>303</v>
      </c>
    </row>
    <row r="15" spans="2:12" x14ac:dyDescent="0.25">
      <c r="B15" s="31" t="s">
        <v>217</v>
      </c>
      <c r="C15" s="32">
        <v>100111005</v>
      </c>
      <c r="F15" s="22" t="s">
        <v>317</v>
      </c>
      <c r="G15" t="s">
        <v>263</v>
      </c>
      <c r="H15" t="s">
        <v>313</v>
      </c>
      <c r="I15" t="s">
        <v>293</v>
      </c>
      <c r="J15" t="s">
        <v>314</v>
      </c>
      <c r="K15" t="s">
        <v>315</v>
      </c>
      <c r="L15" t="s">
        <v>303</v>
      </c>
    </row>
    <row r="16" spans="2:12" x14ac:dyDescent="0.25">
      <c r="B16" s="25" t="s">
        <v>190</v>
      </c>
      <c r="C16" s="26">
        <v>100112001</v>
      </c>
      <c r="F16" s="22" t="s">
        <v>318</v>
      </c>
      <c r="G16" t="s">
        <v>279</v>
      </c>
      <c r="H16" t="s">
        <v>303</v>
      </c>
      <c r="I16" t="s">
        <v>293</v>
      </c>
      <c r="J16" t="s">
        <v>319</v>
      </c>
      <c r="K16" t="s">
        <v>315</v>
      </c>
      <c r="L16" t="s">
        <v>303</v>
      </c>
    </row>
    <row r="17" spans="2:12" x14ac:dyDescent="0.25">
      <c r="B17" s="31" t="s">
        <v>218</v>
      </c>
      <c r="C17" s="32">
        <v>100114014</v>
      </c>
      <c r="F17" s="22" t="s">
        <v>320</v>
      </c>
      <c r="G17" t="s">
        <v>196</v>
      </c>
      <c r="H17" t="s">
        <v>171</v>
      </c>
      <c r="I17" t="s">
        <v>293</v>
      </c>
      <c r="J17" t="s">
        <v>319</v>
      </c>
      <c r="K17" t="s">
        <v>315</v>
      </c>
      <c r="L17" t="s">
        <v>303</v>
      </c>
    </row>
    <row r="18" spans="2:12" x14ac:dyDescent="0.25">
      <c r="B18" s="25" t="s">
        <v>191</v>
      </c>
      <c r="C18" s="26">
        <v>100112023</v>
      </c>
      <c r="F18" s="22" t="s">
        <v>321</v>
      </c>
      <c r="G18" t="s">
        <v>196</v>
      </c>
      <c r="H18" t="s">
        <v>172</v>
      </c>
      <c r="I18" t="s">
        <v>293</v>
      </c>
      <c r="J18" t="s">
        <v>319</v>
      </c>
      <c r="K18" t="s">
        <v>315</v>
      </c>
      <c r="L18" t="s">
        <v>303</v>
      </c>
    </row>
    <row r="19" spans="2:12" x14ac:dyDescent="0.25">
      <c r="B19" s="25" t="s">
        <v>192</v>
      </c>
      <c r="C19" s="26">
        <v>100114018</v>
      </c>
      <c r="F19" s="22" t="s">
        <v>322</v>
      </c>
      <c r="G19" t="s">
        <v>221</v>
      </c>
      <c r="H19" t="s">
        <v>303</v>
      </c>
      <c r="I19" t="s">
        <v>293</v>
      </c>
      <c r="J19" t="s">
        <v>319</v>
      </c>
      <c r="K19" t="s">
        <v>315</v>
      </c>
      <c r="L19" t="s">
        <v>303</v>
      </c>
    </row>
    <row r="20" spans="2:12" x14ac:dyDescent="0.25">
      <c r="B20" s="31" t="s">
        <v>219</v>
      </c>
      <c r="C20" s="32">
        <v>100112015</v>
      </c>
      <c r="F20" s="22" t="s">
        <v>323</v>
      </c>
      <c r="G20" t="s">
        <v>186</v>
      </c>
      <c r="H20" t="s">
        <v>171</v>
      </c>
      <c r="I20" t="s">
        <v>293</v>
      </c>
      <c r="J20" t="s">
        <v>319</v>
      </c>
      <c r="K20" t="s">
        <v>315</v>
      </c>
      <c r="L20" t="s">
        <v>303</v>
      </c>
    </row>
    <row r="21" spans="2:12" x14ac:dyDescent="0.25">
      <c r="B21" s="25" t="s">
        <v>193</v>
      </c>
      <c r="C21" s="26">
        <v>100114002</v>
      </c>
      <c r="F21" s="22" t="s">
        <v>324</v>
      </c>
      <c r="G21" t="s">
        <v>186</v>
      </c>
      <c r="H21" t="s">
        <v>325</v>
      </c>
      <c r="I21" t="s">
        <v>293</v>
      </c>
      <c r="J21" t="s">
        <v>319</v>
      </c>
      <c r="K21" t="s">
        <v>315</v>
      </c>
      <c r="L21" t="s">
        <v>303</v>
      </c>
    </row>
    <row r="22" spans="2:12" x14ac:dyDescent="0.25">
      <c r="B22" s="25" t="s">
        <v>194</v>
      </c>
      <c r="C22" s="26">
        <v>100107001</v>
      </c>
      <c r="F22" s="22" t="s">
        <v>326</v>
      </c>
      <c r="G22" t="s">
        <v>327</v>
      </c>
      <c r="H22" t="s">
        <v>303</v>
      </c>
      <c r="I22" t="s">
        <v>293</v>
      </c>
      <c r="J22" t="s">
        <v>319</v>
      </c>
      <c r="K22" t="s">
        <v>315</v>
      </c>
      <c r="L22" t="s">
        <v>303</v>
      </c>
    </row>
    <row r="23" spans="2:12" x14ac:dyDescent="0.25">
      <c r="B23" s="25" t="s">
        <v>195</v>
      </c>
      <c r="C23" s="26">
        <v>100105003</v>
      </c>
      <c r="F23" s="22" t="s">
        <v>328</v>
      </c>
      <c r="G23" t="s">
        <v>202</v>
      </c>
      <c r="H23" t="s">
        <v>303</v>
      </c>
      <c r="I23" t="s">
        <v>293</v>
      </c>
      <c r="J23" t="s">
        <v>319</v>
      </c>
      <c r="K23" t="s">
        <v>315</v>
      </c>
      <c r="L23" t="s">
        <v>303</v>
      </c>
    </row>
    <row r="24" spans="2:12" x14ac:dyDescent="0.25">
      <c r="B24" s="31" t="s">
        <v>220</v>
      </c>
      <c r="C24" s="32">
        <v>100111004</v>
      </c>
      <c r="F24" s="22" t="s">
        <v>329</v>
      </c>
      <c r="G24" t="s">
        <v>223</v>
      </c>
      <c r="H24" t="s">
        <v>303</v>
      </c>
      <c r="I24" t="s">
        <v>293</v>
      </c>
      <c r="J24" t="s">
        <v>319</v>
      </c>
      <c r="K24" t="s">
        <v>315</v>
      </c>
      <c r="L24" t="s">
        <v>303</v>
      </c>
    </row>
    <row r="25" spans="2:12" x14ac:dyDescent="0.25">
      <c r="B25" s="25" t="s">
        <v>196</v>
      </c>
      <c r="C25" s="26">
        <v>100112004</v>
      </c>
      <c r="F25" s="22" t="s">
        <v>330</v>
      </c>
      <c r="G25" t="s">
        <v>258</v>
      </c>
      <c r="H25" t="s">
        <v>303</v>
      </c>
      <c r="I25" t="s">
        <v>293</v>
      </c>
      <c r="J25" t="s">
        <v>319</v>
      </c>
      <c r="K25" t="s">
        <v>315</v>
      </c>
      <c r="L25" t="s">
        <v>303</v>
      </c>
    </row>
    <row r="26" spans="2:12" x14ac:dyDescent="0.25">
      <c r="B26" s="25" t="s">
        <v>197</v>
      </c>
      <c r="C26" s="26">
        <v>100103001</v>
      </c>
      <c r="F26" s="22" t="s">
        <v>331</v>
      </c>
      <c r="G26" t="s">
        <v>228</v>
      </c>
      <c r="H26" t="s">
        <v>303</v>
      </c>
      <c r="I26" t="s">
        <v>293</v>
      </c>
      <c r="J26" t="s">
        <v>319</v>
      </c>
      <c r="K26" t="s">
        <v>315</v>
      </c>
      <c r="L26" t="s">
        <v>303</v>
      </c>
    </row>
    <row r="27" spans="2:12" x14ac:dyDescent="0.25">
      <c r="B27" s="25" t="s">
        <v>221</v>
      </c>
      <c r="C27" s="26">
        <v>100114019</v>
      </c>
      <c r="F27" s="22" t="s">
        <v>332</v>
      </c>
      <c r="G27" t="s">
        <v>228</v>
      </c>
      <c r="H27" t="s">
        <v>303</v>
      </c>
      <c r="I27" t="s">
        <v>293</v>
      </c>
      <c r="J27" t="s">
        <v>319</v>
      </c>
      <c r="K27" t="s">
        <v>315</v>
      </c>
      <c r="L27" t="s">
        <v>303</v>
      </c>
    </row>
    <row r="28" spans="2:12" x14ac:dyDescent="0.25">
      <c r="B28" s="25" t="s">
        <v>198</v>
      </c>
      <c r="C28" s="26">
        <v>100107002</v>
      </c>
      <c r="F28" s="22" t="s">
        <v>333</v>
      </c>
      <c r="G28" t="s">
        <v>207</v>
      </c>
      <c r="H28" t="s">
        <v>303</v>
      </c>
      <c r="I28" t="s">
        <v>293</v>
      </c>
      <c r="J28" t="s">
        <v>319</v>
      </c>
      <c r="K28" t="s">
        <v>315</v>
      </c>
      <c r="L28" t="s">
        <v>303</v>
      </c>
    </row>
    <row r="29" spans="2:12" x14ac:dyDescent="0.25">
      <c r="B29" s="31" t="s">
        <v>222</v>
      </c>
      <c r="C29" s="32">
        <v>100112024</v>
      </c>
      <c r="F29" s="22" t="s">
        <v>334</v>
      </c>
      <c r="G29" t="s">
        <v>335</v>
      </c>
      <c r="H29" t="s">
        <v>303</v>
      </c>
      <c r="I29" t="s">
        <v>293</v>
      </c>
      <c r="J29" t="s">
        <v>319</v>
      </c>
      <c r="K29" t="s">
        <v>315</v>
      </c>
      <c r="L29" t="s">
        <v>303</v>
      </c>
    </row>
    <row r="30" spans="2:12" x14ac:dyDescent="0.25">
      <c r="B30" s="25" t="s">
        <v>199</v>
      </c>
      <c r="C30" s="26">
        <v>100103002</v>
      </c>
      <c r="F30" s="22" t="s">
        <v>336</v>
      </c>
      <c r="G30" t="s">
        <v>185</v>
      </c>
      <c r="H30" t="s">
        <v>303</v>
      </c>
      <c r="I30" t="s">
        <v>293</v>
      </c>
      <c r="J30" t="s">
        <v>319</v>
      </c>
      <c r="K30" t="s">
        <v>315</v>
      </c>
      <c r="L30" t="s">
        <v>303</v>
      </c>
    </row>
    <row r="31" spans="2:12" x14ac:dyDescent="0.25">
      <c r="B31" s="25" t="s">
        <v>200</v>
      </c>
      <c r="C31" s="26">
        <v>100114020</v>
      </c>
      <c r="F31" s="22" t="s">
        <v>337</v>
      </c>
      <c r="G31" t="s">
        <v>283</v>
      </c>
      <c r="H31" t="s">
        <v>303</v>
      </c>
      <c r="I31" t="s">
        <v>293</v>
      </c>
      <c r="J31" t="s">
        <v>319</v>
      </c>
      <c r="K31" t="s">
        <v>315</v>
      </c>
      <c r="L31" t="s">
        <v>303</v>
      </c>
    </row>
    <row r="32" spans="2:12" x14ac:dyDescent="0.25">
      <c r="B32" s="25" t="s">
        <v>201</v>
      </c>
      <c r="C32" s="26">
        <v>100108007</v>
      </c>
      <c r="F32" s="22" t="s">
        <v>338</v>
      </c>
      <c r="G32" t="s">
        <v>273</v>
      </c>
      <c r="H32" t="s">
        <v>303</v>
      </c>
      <c r="I32" t="s">
        <v>293</v>
      </c>
      <c r="J32" t="s">
        <v>319</v>
      </c>
      <c r="K32" t="s">
        <v>315</v>
      </c>
      <c r="L32" t="s">
        <v>303</v>
      </c>
    </row>
    <row r="33" spans="2:12" x14ac:dyDescent="0.25">
      <c r="B33" s="25" t="s">
        <v>223</v>
      </c>
      <c r="C33" s="26">
        <v>100114021</v>
      </c>
      <c r="F33" s="22" t="s">
        <v>339</v>
      </c>
      <c r="G33" t="s">
        <v>265</v>
      </c>
      <c r="H33" t="s">
        <v>303</v>
      </c>
      <c r="I33" t="s">
        <v>293</v>
      </c>
      <c r="J33" t="s">
        <v>319</v>
      </c>
      <c r="K33" t="s">
        <v>315</v>
      </c>
      <c r="L33" t="s">
        <v>340</v>
      </c>
    </row>
    <row r="34" spans="2:12" x14ac:dyDescent="0.25">
      <c r="B34" s="27" t="s">
        <v>202</v>
      </c>
      <c r="C34" s="26">
        <v>100112008</v>
      </c>
      <c r="D34">
        <f>110-28</f>
        <v>82</v>
      </c>
      <c r="F34" s="22" t="s">
        <v>341</v>
      </c>
      <c r="G34" t="s">
        <v>216</v>
      </c>
      <c r="H34" t="s">
        <v>303</v>
      </c>
      <c r="I34" t="s">
        <v>293</v>
      </c>
      <c r="J34" t="s">
        <v>319</v>
      </c>
      <c r="K34" t="s">
        <v>315</v>
      </c>
      <c r="L34" t="s">
        <v>303</v>
      </c>
    </row>
    <row r="35" spans="2:12" x14ac:dyDescent="0.25">
      <c r="B35" s="25" t="s">
        <v>203</v>
      </c>
      <c r="C35" s="26">
        <v>100114022</v>
      </c>
      <c r="F35" s="22" t="s">
        <v>342</v>
      </c>
      <c r="G35" t="s">
        <v>272</v>
      </c>
      <c r="H35" t="s">
        <v>303</v>
      </c>
      <c r="I35" t="s">
        <v>293</v>
      </c>
      <c r="J35" t="s">
        <v>319</v>
      </c>
      <c r="K35" t="s">
        <v>315</v>
      </c>
      <c r="L35" t="s">
        <v>303</v>
      </c>
    </row>
    <row r="36" spans="2:12" x14ac:dyDescent="0.25">
      <c r="B36" s="25" t="s">
        <v>204</v>
      </c>
      <c r="C36" s="26">
        <v>100103003</v>
      </c>
      <c r="F36" s="22" t="s">
        <v>343</v>
      </c>
      <c r="G36" t="s">
        <v>254</v>
      </c>
      <c r="H36" t="s">
        <v>303</v>
      </c>
      <c r="I36" t="s">
        <v>293</v>
      </c>
      <c r="J36" t="s">
        <v>319</v>
      </c>
      <c r="K36" t="s">
        <v>315</v>
      </c>
      <c r="L36" t="s">
        <v>303</v>
      </c>
    </row>
    <row r="37" spans="2:12" x14ac:dyDescent="0.25">
      <c r="B37" s="25" t="s">
        <v>205</v>
      </c>
      <c r="C37" s="26">
        <v>100114023</v>
      </c>
      <c r="F37" s="22" t="s">
        <v>344</v>
      </c>
      <c r="G37" t="s">
        <v>208</v>
      </c>
      <c r="H37" t="s">
        <v>171</v>
      </c>
      <c r="I37" t="s">
        <v>293</v>
      </c>
      <c r="J37" t="s">
        <v>319</v>
      </c>
      <c r="K37" t="s">
        <v>315</v>
      </c>
      <c r="L37" t="s">
        <v>303</v>
      </c>
    </row>
    <row r="38" spans="2:12" x14ac:dyDescent="0.25">
      <c r="B38" s="25" t="s">
        <v>206</v>
      </c>
      <c r="C38" s="26">
        <v>100103004</v>
      </c>
      <c r="F38" s="22" t="s">
        <v>345</v>
      </c>
      <c r="G38" t="s">
        <v>208</v>
      </c>
      <c r="H38" t="s">
        <v>325</v>
      </c>
      <c r="I38" t="s">
        <v>293</v>
      </c>
      <c r="J38" t="s">
        <v>319</v>
      </c>
      <c r="K38" t="s">
        <v>315</v>
      </c>
      <c r="L38" t="s">
        <v>303</v>
      </c>
    </row>
    <row r="39" spans="2:12" x14ac:dyDescent="0.25">
      <c r="B39" s="25" t="s">
        <v>207</v>
      </c>
      <c r="C39" s="26">
        <v>100114024</v>
      </c>
      <c r="F39" s="22" t="s">
        <v>346</v>
      </c>
      <c r="G39" t="s">
        <v>190</v>
      </c>
      <c r="H39" t="s">
        <v>303</v>
      </c>
      <c r="I39" t="s">
        <v>293</v>
      </c>
      <c r="J39" t="s">
        <v>319</v>
      </c>
      <c r="K39" t="s">
        <v>315</v>
      </c>
      <c r="L39" t="s">
        <v>303</v>
      </c>
    </row>
    <row r="40" spans="2:12" x14ac:dyDescent="0.25">
      <c r="B40" s="25" t="s">
        <v>208</v>
      </c>
      <c r="C40" s="26">
        <v>100112018</v>
      </c>
      <c r="F40" s="22" t="s">
        <v>347</v>
      </c>
      <c r="G40" t="s">
        <v>188</v>
      </c>
      <c r="H40" t="s">
        <v>303</v>
      </c>
      <c r="I40" t="s">
        <v>293</v>
      </c>
      <c r="J40" t="s">
        <v>319</v>
      </c>
      <c r="K40" t="s">
        <v>315</v>
      </c>
      <c r="L40" t="s">
        <v>303</v>
      </c>
    </row>
    <row r="41" spans="2:12" x14ac:dyDescent="0.25">
      <c r="B41" s="25" t="s">
        <v>209</v>
      </c>
      <c r="C41" s="26">
        <v>100112012</v>
      </c>
      <c r="F41" s="22" t="s">
        <v>348</v>
      </c>
      <c r="G41" t="s">
        <v>267</v>
      </c>
      <c r="H41" t="s">
        <v>303</v>
      </c>
      <c r="I41" t="s">
        <v>293</v>
      </c>
      <c r="J41" t="s">
        <v>319</v>
      </c>
      <c r="K41" t="s">
        <v>315</v>
      </c>
      <c r="L41" t="s">
        <v>303</v>
      </c>
    </row>
    <row r="42" spans="2:12" x14ac:dyDescent="0.25">
      <c r="B42" s="25" t="s">
        <v>210</v>
      </c>
      <c r="C42" s="26">
        <v>100101004</v>
      </c>
      <c r="F42" s="22" t="s">
        <v>349</v>
      </c>
      <c r="G42" t="s">
        <v>182</v>
      </c>
      <c r="H42" t="s">
        <v>303</v>
      </c>
      <c r="I42" t="s">
        <v>293</v>
      </c>
      <c r="J42" t="s">
        <v>319</v>
      </c>
      <c r="K42" t="s">
        <v>315</v>
      </c>
      <c r="L42" t="s">
        <v>303</v>
      </c>
    </row>
    <row r="43" spans="2:12" x14ac:dyDescent="0.25">
      <c r="B43" s="25" t="s">
        <v>211</v>
      </c>
      <c r="C43" s="26">
        <v>100112025</v>
      </c>
      <c r="F43" s="22" t="s">
        <v>350</v>
      </c>
      <c r="G43" t="s">
        <v>209</v>
      </c>
      <c r="H43" t="s">
        <v>303</v>
      </c>
      <c r="I43" t="s">
        <v>293</v>
      </c>
      <c r="J43" t="s">
        <v>319</v>
      </c>
      <c r="K43" t="s">
        <v>315</v>
      </c>
      <c r="L43" t="s">
        <v>303</v>
      </c>
    </row>
    <row r="44" spans="2:12" x14ac:dyDescent="0.25">
      <c r="B44" t="s">
        <v>212</v>
      </c>
      <c r="C44" s="26">
        <v>100110005</v>
      </c>
      <c r="F44" s="22" t="s">
        <v>351</v>
      </c>
      <c r="G44" t="s">
        <v>187</v>
      </c>
      <c r="H44" t="s">
        <v>303</v>
      </c>
      <c r="I44" t="s">
        <v>293</v>
      </c>
      <c r="J44" t="s">
        <v>319</v>
      </c>
      <c r="K44" t="s">
        <v>315</v>
      </c>
      <c r="L44" t="s">
        <v>303</v>
      </c>
    </row>
    <row r="45" spans="2:12" x14ac:dyDescent="0.25">
      <c r="B45" s="25" t="s">
        <v>213</v>
      </c>
      <c r="C45" s="26">
        <v>100114026</v>
      </c>
      <c r="F45" s="22" t="s">
        <v>352</v>
      </c>
      <c r="G45" t="s">
        <v>184</v>
      </c>
      <c r="H45" t="s">
        <v>303</v>
      </c>
      <c r="I45" t="s">
        <v>293</v>
      </c>
      <c r="J45" t="s">
        <v>319</v>
      </c>
      <c r="K45" t="s">
        <v>315</v>
      </c>
      <c r="L45" t="s">
        <v>303</v>
      </c>
    </row>
    <row r="46" spans="2:12" x14ac:dyDescent="0.25">
      <c r="B46" s="25" t="s">
        <v>225</v>
      </c>
      <c r="C46" s="26">
        <v>100112026</v>
      </c>
      <c r="F46" s="22" t="s">
        <v>353</v>
      </c>
      <c r="G46" t="s">
        <v>284</v>
      </c>
      <c r="H46" t="s">
        <v>303</v>
      </c>
      <c r="I46" t="s">
        <v>293</v>
      </c>
      <c r="J46" t="s">
        <v>319</v>
      </c>
      <c r="K46" t="s">
        <v>315</v>
      </c>
      <c r="L46" t="s">
        <v>354</v>
      </c>
    </row>
    <row r="47" spans="2:12" x14ac:dyDescent="0.25">
      <c r="B47" s="25" t="s">
        <v>226</v>
      </c>
      <c r="C47" s="26">
        <v>100101006</v>
      </c>
      <c r="F47" s="22" t="s">
        <v>355</v>
      </c>
      <c r="G47" t="s">
        <v>284</v>
      </c>
      <c r="H47" t="s">
        <v>303</v>
      </c>
      <c r="I47" t="s">
        <v>293</v>
      </c>
      <c r="J47" t="s">
        <v>319</v>
      </c>
      <c r="K47" t="s">
        <v>315</v>
      </c>
      <c r="L47" t="s">
        <v>356</v>
      </c>
    </row>
    <row r="48" spans="2:12" x14ac:dyDescent="0.25">
      <c r="B48" s="25" t="s">
        <v>227</v>
      </c>
      <c r="C48" s="26">
        <v>100101007</v>
      </c>
      <c r="F48" s="22" t="s">
        <v>357</v>
      </c>
      <c r="G48" t="s">
        <v>284</v>
      </c>
      <c r="H48" t="s">
        <v>303</v>
      </c>
      <c r="I48" t="s">
        <v>293</v>
      </c>
      <c r="J48" t="s">
        <v>319</v>
      </c>
      <c r="K48" t="s">
        <v>315</v>
      </c>
      <c r="L48" t="s">
        <v>303</v>
      </c>
    </row>
    <row r="49" spans="2:12" x14ac:dyDescent="0.25">
      <c r="B49" s="25" t="s">
        <v>228</v>
      </c>
      <c r="C49" s="26">
        <v>100112033</v>
      </c>
      <c r="F49" s="22" t="s">
        <v>358</v>
      </c>
      <c r="G49" t="s">
        <v>192</v>
      </c>
      <c r="H49" t="s">
        <v>303</v>
      </c>
      <c r="I49" t="s">
        <v>293</v>
      </c>
      <c r="J49" t="s">
        <v>319</v>
      </c>
      <c r="K49" t="s">
        <v>315</v>
      </c>
      <c r="L49" t="s">
        <v>303</v>
      </c>
    </row>
    <row r="50" spans="2:12" x14ac:dyDescent="0.25">
      <c r="B50" s="25" t="s">
        <v>229</v>
      </c>
      <c r="C50" s="26">
        <v>100110003</v>
      </c>
      <c r="F50" s="22" t="s">
        <v>359</v>
      </c>
      <c r="G50" t="s">
        <v>263</v>
      </c>
      <c r="H50" t="s">
        <v>303</v>
      </c>
      <c r="I50" t="s">
        <v>310</v>
      </c>
      <c r="J50" t="s">
        <v>314</v>
      </c>
      <c r="K50" t="s">
        <v>315</v>
      </c>
      <c r="L50" t="s">
        <v>303</v>
      </c>
    </row>
    <row r="51" spans="2:12" x14ac:dyDescent="0.25">
      <c r="B51" s="25" t="s">
        <v>230</v>
      </c>
      <c r="C51" s="26">
        <v>100114027</v>
      </c>
      <c r="F51" s="22" t="s">
        <v>360</v>
      </c>
      <c r="G51" t="s">
        <v>216</v>
      </c>
      <c r="H51" t="s">
        <v>303</v>
      </c>
      <c r="I51" t="s">
        <v>310</v>
      </c>
      <c r="J51" t="s">
        <v>319</v>
      </c>
      <c r="K51" t="s">
        <v>315</v>
      </c>
      <c r="L51" t="s">
        <v>303</v>
      </c>
    </row>
    <row r="52" spans="2:12" x14ac:dyDescent="0.25">
      <c r="B52" s="25" t="s">
        <v>231</v>
      </c>
      <c r="C52" s="26">
        <v>100102003</v>
      </c>
      <c r="F52" s="22" t="s">
        <v>361</v>
      </c>
      <c r="G52" t="s">
        <v>272</v>
      </c>
      <c r="H52" t="s">
        <v>303</v>
      </c>
      <c r="I52" t="s">
        <v>310</v>
      </c>
      <c r="J52" t="s">
        <v>319</v>
      </c>
      <c r="K52" t="s">
        <v>315</v>
      </c>
      <c r="L52" t="s">
        <v>303</v>
      </c>
    </row>
    <row r="53" spans="2:12" x14ac:dyDescent="0.25">
      <c r="B53" s="25" t="s">
        <v>232</v>
      </c>
      <c r="C53" s="26">
        <v>100113001</v>
      </c>
      <c r="F53" s="22" t="s">
        <v>362</v>
      </c>
      <c r="G53" t="s">
        <v>363</v>
      </c>
      <c r="H53" t="s">
        <v>303</v>
      </c>
      <c r="I53" t="s">
        <v>310</v>
      </c>
      <c r="J53" t="s">
        <v>319</v>
      </c>
      <c r="K53" t="s">
        <v>315</v>
      </c>
      <c r="L53" t="s">
        <v>303</v>
      </c>
    </row>
    <row r="54" spans="2:12" x14ac:dyDescent="0.25">
      <c r="B54" s="31" t="s">
        <v>233</v>
      </c>
      <c r="C54" s="32">
        <v>100114015</v>
      </c>
      <c r="F54" s="22" t="s">
        <v>364</v>
      </c>
      <c r="G54" t="s">
        <v>254</v>
      </c>
      <c r="H54" t="s">
        <v>303</v>
      </c>
      <c r="I54" t="s">
        <v>310</v>
      </c>
      <c r="J54" t="s">
        <v>319</v>
      </c>
      <c r="K54" t="s">
        <v>315</v>
      </c>
      <c r="L54" t="s">
        <v>303</v>
      </c>
    </row>
    <row r="55" spans="2:12" x14ac:dyDescent="0.25">
      <c r="B55" s="25" t="s">
        <v>234</v>
      </c>
      <c r="C55" s="26">
        <v>100114041</v>
      </c>
      <c r="F55" s="22" t="s">
        <v>365</v>
      </c>
      <c r="G55" t="s">
        <v>209</v>
      </c>
      <c r="H55" t="s">
        <v>303</v>
      </c>
      <c r="I55" t="s">
        <v>310</v>
      </c>
      <c r="J55" t="s">
        <v>319</v>
      </c>
      <c r="K55" t="s">
        <v>315</v>
      </c>
      <c r="L55" t="s">
        <v>303</v>
      </c>
    </row>
    <row r="56" spans="2:12" x14ac:dyDescent="0.25">
      <c r="B56" s="31" t="s">
        <v>235</v>
      </c>
      <c r="C56" s="32">
        <v>100102004</v>
      </c>
      <c r="F56" s="22" t="s">
        <v>366</v>
      </c>
      <c r="G56" t="s">
        <v>233</v>
      </c>
      <c r="H56" t="s">
        <v>303</v>
      </c>
      <c r="I56" t="s">
        <v>310</v>
      </c>
      <c r="J56" t="s">
        <v>319</v>
      </c>
      <c r="K56" t="s">
        <v>315</v>
      </c>
      <c r="L56" t="s">
        <v>367</v>
      </c>
    </row>
    <row r="57" spans="2:12" x14ac:dyDescent="0.25">
      <c r="B57" s="25" t="s">
        <v>236</v>
      </c>
      <c r="C57" s="26">
        <v>100114040</v>
      </c>
      <c r="F57" s="22" t="s">
        <v>368</v>
      </c>
      <c r="G57" t="s">
        <v>202</v>
      </c>
      <c r="H57" t="s">
        <v>303</v>
      </c>
      <c r="I57" t="s">
        <v>310</v>
      </c>
      <c r="J57" t="s">
        <v>319</v>
      </c>
      <c r="K57" t="s">
        <v>315</v>
      </c>
      <c r="L57" t="s">
        <v>303</v>
      </c>
    </row>
    <row r="58" spans="2:12" x14ac:dyDescent="0.25">
      <c r="B58" s="31" t="s">
        <v>237</v>
      </c>
      <c r="C58" s="32">
        <v>100108002</v>
      </c>
      <c r="F58" s="22" t="s">
        <v>369</v>
      </c>
      <c r="G58" t="s">
        <v>191</v>
      </c>
      <c r="H58" t="s">
        <v>303</v>
      </c>
      <c r="I58" t="s">
        <v>310</v>
      </c>
      <c r="J58" t="s">
        <v>319</v>
      </c>
      <c r="K58" t="s">
        <v>315</v>
      </c>
      <c r="L58" t="s">
        <v>303</v>
      </c>
    </row>
    <row r="59" spans="2:12" x14ac:dyDescent="0.25">
      <c r="B59" s="25" t="s">
        <v>238</v>
      </c>
      <c r="C59" s="26">
        <v>100104002</v>
      </c>
      <c r="F59" s="22" t="s">
        <v>370</v>
      </c>
      <c r="G59" t="s">
        <v>208</v>
      </c>
      <c r="H59" t="s">
        <v>171</v>
      </c>
      <c r="I59" t="s">
        <v>310</v>
      </c>
      <c r="J59" t="s">
        <v>319</v>
      </c>
      <c r="K59" t="s">
        <v>315</v>
      </c>
      <c r="L59" t="s">
        <v>303</v>
      </c>
    </row>
    <row r="60" spans="2:12" x14ac:dyDescent="0.25">
      <c r="B60" s="25" t="s">
        <v>239</v>
      </c>
      <c r="C60" s="26">
        <v>100114028</v>
      </c>
      <c r="F60" s="22" t="s">
        <v>371</v>
      </c>
      <c r="G60" t="s">
        <v>208</v>
      </c>
      <c r="H60" t="s">
        <v>325</v>
      </c>
      <c r="I60" t="s">
        <v>310</v>
      </c>
      <c r="J60" t="s">
        <v>319</v>
      </c>
      <c r="K60" t="s">
        <v>315</v>
      </c>
      <c r="L60" t="s">
        <v>303</v>
      </c>
    </row>
    <row r="61" spans="2:12" x14ac:dyDescent="0.25">
      <c r="B61" s="31" t="s">
        <v>240</v>
      </c>
      <c r="C61" s="32">
        <v>100113002</v>
      </c>
      <c r="F61" s="22" t="s">
        <v>372</v>
      </c>
      <c r="G61" t="s">
        <v>184</v>
      </c>
      <c r="H61" t="s">
        <v>303</v>
      </c>
      <c r="I61" t="s">
        <v>305</v>
      </c>
      <c r="J61" t="s">
        <v>319</v>
      </c>
      <c r="K61" t="s">
        <v>315</v>
      </c>
      <c r="L61" t="s">
        <v>303</v>
      </c>
    </row>
    <row r="62" spans="2:12" x14ac:dyDescent="0.25">
      <c r="B62" s="25" t="s">
        <v>241</v>
      </c>
      <c r="C62" s="26">
        <v>100112027</v>
      </c>
      <c r="F62" s="22" t="s">
        <v>373</v>
      </c>
      <c r="G62" t="s">
        <v>184</v>
      </c>
      <c r="H62" t="s">
        <v>303</v>
      </c>
      <c r="I62" t="s">
        <v>305</v>
      </c>
      <c r="J62" t="s">
        <v>319</v>
      </c>
      <c r="K62" t="s">
        <v>315</v>
      </c>
      <c r="L62" t="s">
        <v>303</v>
      </c>
    </row>
    <row r="63" spans="2:12" x14ac:dyDescent="0.25">
      <c r="B63" s="25" t="s">
        <v>242</v>
      </c>
      <c r="C63" s="26">
        <v>100104003</v>
      </c>
      <c r="F63" s="22" t="s">
        <v>374</v>
      </c>
      <c r="G63" t="s">
        <v>265</v>
      </c>
      <c r="H63" t="s">
        <v>303</v>
      </c>
      <c r="I63" t="s">
        <v>305</v>
      </c>
      <c r="J63" t="s">
        <v>319</v>
      </c>
      <c r="K63" t="s">
        <v>315</v>
      </c>
      <c r="L63" t="s">
        <v>340</v>
      </c>
    </row>
    <row r="64" spans="2:12" x14ac:dyDescent="0.25">
      <c r="B64" s="25" t="s">
        <v>243</v>
      </c>
      <c r="C64" s="26">
        <v>100114029</v>
      </c>
      <c r="F64" s="22" t="s">
        <v>375</v>
      </c>
      <c r="G64" t="s">
        <v>265</v>
      </c>
      <c r="H64" t="s">
        <v>303</v>
      </c>
      <c r="I64" t="s">
        <v>305</v>
      </c>
      <c r="J64" t="s">
        <v>319</v>
      </c>
      <c r="K64" t="s">
        <v>315</v>
      </c>
      <c r="L64" t="s">
        <v>340</v>
      </c>
    </row>
    <row r="65" spans="2:12" x14ac:dyDescent="0.25">
      <c r="B65" s="25" t="s">
        <v>244</v>
      </c>
      <c r="C65" s="26">
        <v>100101008</v>
      </c>
      <c r="F65" s="22" t="s">
        <v>376</v>
      </c>
      <c r="G65" t="s">
        <v>196</v>
      </c>
      <c r="H65" t="s">
        <v>303</v>
      </c>
      <c r="I65" t="s">
        <v>307</v>
      </c>
      <c r="J65" t="s">
        <v>319</v>
      </c>
      <c r="K65" t="s">
        <v>315</v>
      </c>
      <c r="L65" t="s">
        <v>303</v>
      </c>
    </row>
    <row r="66" spans="2:12" x14ac:dyDescent="0.25">
      <c r="B66" s="25" t="s">
        <v>245</v>
      </c>
      <c r="C66" s="26">
        <v>100114030</v>
      </c>
      <c r="F66" s="22" t="s">
        <v>377</v>
      </c>
      <c r="G66" t="s">
        <v>327</v>
      </c>
      <c r="H66" t="s">
        <v>303</v>
      </c>
      <c r="I66" t="s">
        <v>307</v>
      </c>
      <c r="J66" t="s">
        <v>319</v>
      </c>
      <c r="K66" t="s">
        <v>315</v>
      </c>
      <c r="L66" t="s">
        <v>303</v>
      </c>
    </row>
    <row r="67" spans="2:12" x14ac:dyDescent="0.25">
      <c r="B67" s="31" t="s">
        <v>246</v>
      </c>
      <c r="C67" s="32">
        <v>100102005</v>
      </c>
      <c r="F67" s="22" t="s">
        <v>378</v>
      </c>
      <c r="G67" t="s">
        <v>279</v>
      </c>
      <c r="H67" t="s">
        <v>171</v>
      </c>
      <c r="I67" t="s">
        <v>307</v>
      </c>
      <c r="J67" t="s">
        <v>319</v>
      </c>
      <c r="K67" t="s">
        <v>315</v>
      </c>
      <c r="L67" t="s">
        <v>303</v>
      </c>
    </row>
    <row r="68" spans="2:12" x14ac:dyDescent="0.25">
      <c r="B68" s="25" t="s">
        <v>247</v>
      </c>
      <c r="C68" s="26">
        <v>100103006</v>
      </c>
      <c r="F68" s="22" t="s">
        <v>379</v>
      </c>
      <c r="G68" t="s">
        <v>279</v>
      </c>
      <c r="H68" t="s">
        <v>325</v>
      </c>
      <c r="I68" t="s">
        <v>307</v>
      </c>
      <c r="J68" t="s">
        <v>319</v>
      </c>
      <c r="K68" t="s">
        <v>315</v>
      </c>
      <c r="L68" t="s">
        <v>303</v>
      </c>
    </row>
    <row r="69" spans="2:12" x14ac:dyDescent="0.25">
      <c r="B69" s="25" t="s">
        <v>248</v>
      </c>
      <c r="C69" s="26">
        <v>100114031</v>
      </c>
      <c r="F69" s="22" t="s">
        <v>380</v>
      </c>
      <c r="G69" t="s">
        <v>188</v>
      </c>
      <c r="H69" t="s">
        <v>303</v>
      </c>
      <c r="I69" t="s">
        <v>307</v>
      </c>
      <c r="J69" t="s">
        <v>319</v>
      </c>
      <c r="K69" t="s">
        <v>315</v>
      </c>
      <c r="L69" t="s">
        <v>303</v>
      </c>
    </row>
    <row r="70" spans="2:12" x14ac:dyDescent="0.25">
      <c r="B70" s="25" t="s">
        <v>181</v>
      </c>
      <c r="C70" s="26">
        <v>100105004</v>
      </c>
      <c r="F70" s="22" t="s">
        <v>381</v>
      </c>
      <c r="G70" t="s">
        <v>186</v>
      </c>
      <c r="H70" t="s">
        <v>303</v>
      </c>
      <c r="I70" t="s">
        <v>307</v>
      </c>
      <c r="J70" t="s">
        <v>319</v>
      </c>
      <c r="K70" t="s">
        <v>315</v>
      </c>
      <c r="L70" t="s">
        <v>303</v>
      </c>
    </row>
    <row r="71" spans="2:12" x14ac:dyDescent="0.25">
      <c r="B71" s="31" t="s">
        <v>249</v>
      </c>
      <c r="C71" s="32">
        <v>100106001</v>
      </c>
      <c r="F71" s="22" t="s">
        <v>382</v>
      </c>
      <c r="G71" t="s">
        <v>284</v>
      </c>
      <c r="H71" t="s">
        <v>171</v>
      </c>
      <c r="I71" t="s">
        <v>307</v>
      </c>
      <c r="J71" t="s">
        <v>319</v>
      </c>
      <c r="K71" t="s">
        <v>315</v>
      </c>
      <c r="L71" t="s">
        <v>303</v>
      </c>
    </row>
    <row r="72" spans="2:12" x14ac:dyDescent="0.25">
      <c r="B72" s="31" t="s">
        <v>250</v>
      </c>
      <c r="C72" s="32">
        <v>100112029</v>
      </c>
      <c r="F72" s="22" t="s">
        <v>383</v>
      </c>
      <c r="G72" t="s">
        <v>284</v>
      </c>
      <c r="H72" t="s">
        <v>325</v>
      </c>
      <c r="I72" t="s">
        <v>307</v>
      </c>
      <c r="J72" t="s">
        <v>319</v>
      </c>
      <c r="K72" t="s">
        <v>315</v>
      </c>
      <c r="L72" t="s">
        <v>303</v>
      </c>
    </row>
    <row r="73" spans="2:12" x14ac:dyDescent="0.25">
      <c r="B73" s="25" t="s">
        <v>251</v>
      </c>
      <c r="C73" s="26">
        <v>100112054</v>
      </c>
      <c r="F73" s="22" t="s">
        <v>384</v>
      </c>
      <c r="G73" t="s">
        <v>233</v>
      </c>
      <c r="H73" t="s">
        <v>313</v>
      </c>
      <c r="I73" t="s">
        <v>307</v>
      </c>
      <c r="J73" t="s">
        <v>319</v>
      </c>
      <c r="K73" t="s">
        <v>315</v>
      </c>
      <c r="L73" t="s">
        <v>367</v>
      </c>
    </row>
    <row r="74" spans="2:12" x14ac:dyDescent="0.25">
      <c r="B74" s="31" t="s">
        <v>252</v>
      </c>
      <c r="C74" s="32">
        <v>100113006</v>
      </c>
      <c r="F74" s="22" t="s">
        <v>385</v>
      </c>
      <c r="G74" t="s">
        <v>233</v>
      </c>
      <c r="H74" t="s">
        <v>386</v>
      </c>
      <c r="I74" t="s">
        <v>307</v>
      </c>
      <c r="J74" t="s">
        <v>319</v>
      </c>
      <c r="K74" t="s">
        <v>315</v>
      </c>
      <c r="L74" t="s">
        <v>367</v>
      </c>
    </row>
    <row r="75" spans="2:12" x14ac:dyDescent="0.25">
      <c r="B75" s="31" t="s">
        <v>253</v>
      </c>
      <c r="C75" s="32">
        <v>100110007</v>
      </c>
      <c r="F75" s="22" t="s">
        <v>387</v>
      </c>
      <c r="G75" t="s">
        <v>233</v>
      </c>
      <c r="H75" t="s">
        <v>303</v>
      </c>
      <c r="I75" t="s">
        <v>307</v>
      </c>
      <c r="J75" t="s">
        <v>319</v>
      </c>
      <c r="K75" t="s">
        <v>315</v>
      </c>
      <c r="L75" t="s">
        <v>367</v>
      </c>
    </row>
    <row r="76" spans="2:12" x14ac:dyDescent="0.25">
      <c r="B76" s="25" t="s">
        <v>254</v>
      </c>
      <c r="C76" s="26">
        <v>100114032</v>
      </c>
      <c r="F76" s="22" t="s">
        <v>388</v>
      </c>
      <c r="G76" t="s">
        <v>389</v>
      </c>
      <c r="H76" t="s">
        <v>171</v>
      </c>
      <c r="I76" t="s">
        <v>307</v>
      </c>
      <c r="J76" t="s">
        <v>319</v>
      </c>
      <c r="K76" t="s">
        <v>315</v>
      </c>
      <c r="L76" t="s">
        <v>303</v>
      </c>
    </row>
    <row r="77" spans="2:12" x14ac:dyDescent="0.25">
      <c r="B77" s="31" t="s">
        <v>255</v>
      </c>
      <c r="C77" s="32">
        <v>100101011</v>
      </c>
      <c r="F77" s="22" t="s">
        <v>390</v>
      </c>
      <c r="G77" t="s">
        <v>389</v>
      </c>
      <c r="H77" t="s">
        <v>172</v>
      </c>
      <c r="I77" t="s">
        <v>307</v>
      </c>
      <c r="J77" t="s">
        <v>319</v>
      </c>
      <c r="K77" t="s">
        <v>315</v>
      </c>
      <c r="L77" t="s">
        <v>303</v>
      </c>
    </row>
    <row r="78" spans="2:12" x14ac:dyDescent="0.25">
      <c r="B78" s="31" t="s">
        <v>256</v>
      </c>
      <c r="C78" s="32">
        <v>100111011</v>
      </c>
      <c r="F78" s="22" t="s">
        <v>391</v>
      </c>
      <c r="G78" t="s">
        <v>216</v>
      </c>
      <c r="H78" t="s">
        <v>313</v>
      </c>
      <c r="I78" t="s">
        <v>307</v>
      </c>
      <c r="J78" t="s">
        <v>392</v>
      </c>
      <c r="K78" t="s">
        <v>315</v>
      </c>
      <c r="L78" t="s">
        <v>303</v>
      </c>
    </row>
    <row r="79" spans="2:12" x14ac:dyDescent="0.25">
      <c r="B79" s="25" t="s">
        <v>257</v>
      </c>
      <c r="C79" s="26">
        <v>100102008</v>
      </c>
      <c r="F79" s="22" t="s">
        <v>393</v>
      </c>
      <c r="G79" t="s">
        <v>216</v>
      </c>
      <c r="H79" t="s">
        <v>386</v>
      </c>
      <c r="I79" t="s">
        <v>307</v>
      </c>
      <c r="J79" t="s">
        <v>392</v>
      </c>
      <c r="K79" t="s">
        <v>315</v>
      </c>
      <c r="L79" t="s">
        <v>303</v>
      </c>
    </row>
    <row r="80" spans="2:12" x14ac:dyDescent="0.25">
      <c r="B80" s="28" t="s">
        <v>258</v>
      </c>
      <c r="C80" s="29">
        <v>100114033</v>
      </c>
      <c r="F80" s="22" t="s">
        <v>394</v>
      </c>
      <c r="G80" t="s">
        <v>212</v>
      </c>
      <c r="H80" t="s">
        <v>303</v>
      </c>
      <c r="I80" t="s">
        <v>307</v>
      </c>
      <c r="J80" t="s">
        <v>392</v>
      </c>
      <c r="K80" t="s">
        <v>315</v>
      </c>
      <c r="L80" t="s">
        <v>303</v>
      </c>
    </row>
    <row r="81" spans="2:12" x14ac:dyDescent="0.25">
      <c r="B81" s="31" t="s">
        <v>259</v>
      </c>
      <c r="C81" s="32">
        <v>100107012</v>
      </c>
      <c r="F81" s="22" t="s">
        <v>395</v>
      </c>
      <c r="G81" t="s">
        <v>272</v>
      </c>
      <c r="H81" t="s">
        <v>313</v>
      </c>
      <c r="I81" t="s">
        <v>307</v>
      </c>
      <c r="J81" t="s">
        <v>392</v>
      </c>
      <c r="K81" t="s">
        <v>315</v>
      </c>
      <c r="L81" t="s">
        <v>396</v>
      </c>
    </row>
    <row r="82" spans="2:12" x14ac:dyDescent="0.25">
      <c r="B82" s="31" t="s">
        <v>260</v>
      </c>
      <c r="C82" s="32">
        <v>100105006</v>
      </c>
      <c r="F82" s="22" t="s">
        <v>397</v>
      </c>
      <c r="G82" t="s">
        <v>272</v>
      </c>
      <c r="H82" t="s">
        <v>386</v>
      </c>
      <c r="I82" t="s">
        <v>307</v>
      </c>
      <c r="J82" t="s">
        <v>392</v>
      </c>
      <c r="K82" t="s">
        <v>315</v>
      </c>
      <c r="L82" t="s">
        <v>396</v>
      </c>
    </row>
    <row r="83" spans="2:12" x14ac:dyDescent="0.25">
      <c r="B83" s="25" t="s">
        <v>261</v>
      </c>
      <c r="C83" s="26">
        <v>100114034</v>
      </c>
      <c r="F83" s="22" t="s">
        <v>398</v>
      </c>
      <c r="G83" t="s">
        <v>272</v>
      </c>
      <c r="H83" t="s">
        <v>313</v>
      </c>
      <c r="I83" t="s">
        <v>307</v>
      </c>
      <c r="J83" t="s">
        <v>392</v>
      </c>
      <c r="K83" t="s">
        <v>315</v>
      </c>
      <c r="L83" t="s">
        <v>399</v>
      </c>
    </row>
    <row r="84" spans="2:12" x14ac:dyDescent="0.25">
      <c r="B84" s="25" t="s">
        <v>262</v>
      </c>
      <c r="C84" s="26">
        <v>100106002</v>
      </c>
      <c r="F84" s="22" t="s">
        <v>400</v>
      </c>
      <c r="G84" t="s">
        <v>272</v>
      </c>
      <c r="H84" t="s">
        <v>386</v>
      </c>
      <c r="I84" t="s">
        <v>307</v>
      </c>
      <c r="J84" t="s">
        <v>392</v>
      </c>
      <c r="K84" t="s">
        <v>315</v>
      </c>
      <c r="L84" t="s">
        <v>399</v>
      </c>
    </row>
    <row r="85" spans="2:12" x14ac:dyDescent="0.25">
      <c r="B85" s="25" t="s">
        <v>263</v>
      </c>
      <c r="C85" s="26">
        <v>100114001</v>
      </c>
      <c r="F85" s="22" t="s">
        <v>401</v>
      </c>
      <c r="G85" t="s">
        <v>229</v>
      </c>
      <c r="H85" t="s">
        <v>303</v>
      </c>
      <c r="I85" t="s">
        <v>307</v>
      </c>
      <c r="J85" t="s">
        <v>392</v>
      </c>
      <c r="K85" t="s">
        <v>315</v>
      </c>
      <c r="L85" t="s">
        <v>303</v>
      </c>
    </row>
    <row r="86" spans="2:12" x14ac:dyDescent="0.25">
      <c r="B86" s="25" t="s">
        <v>264</v>
      </c>
      <c r="C86" s="26">
        <v>100108004</v>
      </c>
      <c r="F86" s="22" t="s">
        <v>402</v>
      </c>
      <c r="G86" t="s">
        <v>363</v>
      </c>
      <c r="H86" t="s">
        <v>313</v>
      </c>
      <c r="I86" t="s">
        <v>307</v>
      </c>
      <c r="J86" t="s">
        <v>392</v>
      </c>
      <c r="K86" t="s">
        <v>315</v>
      </c>
      <c r="L86" t="s">
        <v>303</v>
      </c>
    </row>
    <row r="87" spans="2:12" x14ac:dyDescent="0.25">
      <c r="B87" s="25" t="s">
        <v>265</v>
      </c>
      <c r="C87" s="26">
        <v>100112016</v>
      </c>
      <c r="F87" s="22" t="s">
        <v>403</v>
      </c>
      <c r="G87" t="s">
        <v>363</v>
      </c>
      <c r="H87" t="s">
        <v>386</v>
      </c>
      <c r="I87" t="s">
        <v>307</v>
      </c>
      <c r="J87" t="s">
        <v>392</v>
      </c>
      <c r="K87" t="s">
        <v>315</v>
      </c>
      <c r="L87" t="s">
        <v>303</v>
      </c>
    </row>
    <row r="88" spans="2:12" x14ac:dyDescent="0.25">
      <c r="B88" s="28" t="s">
        <v>266</v>
      </c>
      <c r="C88" s="26">
        <v>100104005</v>
      </c>
      <c r="F88" s="22" t="s">
        <v>404</v>
      </c>
      <c r="G88" t="s">
        <v>216</v>
      </c>
      <c r="H88" t="s">
        <v>386</v>
      </c>
      <c r="I88" t="s">
        <v>307</v>
      </c>
      <c r="J88" t="s">
        <v>392</v>
      </c>
      <c r="K88" t="s">
        <v>315</v>
      </c>
      <c r="L88" t="s">
        <v>303</v>
      </c>
    </row>
    <row r="89" spans="2:12" x14ac:dyDescent="0.25">
      <c r="B89" s="25" t="s">
        <v>267</v>
      </c>
      <c r="C89" s="26">
        <v>100112002</v>
      </c>
      <c r="F89" s="22" t="s">
        <v>405</v>
      </c>
      <c r="G89" t="s">
        <v>236</v>
      </c>
      <c r="H89" t="s">
        <v>386</v>
      </c>
      <c r="I89" t="s">
        <v>307</v>
      </c>
      <c r="J89" t="s">
        <v>314</v>
      </c>
      <c r="K89" t="s">
        <v>315</v>
      </c>
      <c r="L89" t="s">
        <v>303</v>
      </c>
    </row>
    <row r="90" spans="2:12" x14ac:dyDescent="0.25">
      <c r="B90" s="25" t="s">
        <v>268</v>
      </c>
      <c r="C90" s="26">
        <v>100108005</v>
      </c>
      <c r="F90" s="22" t="s">
        <v>406</v>
      </c>
      <c r="G90" t="s">
        <v>193</v>
      </c>
      <c r="H90" t="s">
        <v>386</v>
      </c>
      <c r="I90" t="s">
        <v>307</v>
      </c>
      <c r="J90" t="s">
        <v>314</v>
      </c>
      <c r="K90" t="s">
        <v>315</v>
      </c>
      <c r="L90" t="s">
        <v>303</v>
      </c>
    </row>
    <row r="91" spans="2:12" x14ac:dyDescent="0.25">
      <c r="B91" s="25" t="s">
        <v>269</v>
      </c>
      <c r="C91" s="26">
        <v>100105005</v>
      </c>
      <c r="F91" s="22" t="s">
        <v>407</v>
      </c>
      <c r="G91" t="s">
        <v>408</v>
      </c>
      <c r="H91" t="s">
        <v>386</v>
      </c>
      <c r="I91" t="s">
        <v>307</v>
      </c>
      <c r="J91" t="s">
        <v>314</v>
      </c>
      <c r="K91" t="s">
        <v>315</v>
      </c>
      <c r="L91" t="s">
        <v>303</v>
      </c>
    </row>
    <row r="92" spans="2:12" x14ac:dyDescent="0.25">
      <c r="B92" s="25" t="s">
        <v>270</v>
      </c>
      <c r="C92" s="26">
        <v>100108006</v>
      </c>
      <c r="F92" s="22" t="s">
        <v>409</v>
      </c>
      <c r="G92" t="s">
        <v>410</v>
      </c>
      <c r="H92" t="s">
        <v>386</v>
      </c>
      <c r="I92" t="s">
        <v>307</v>
      </c>
      <c r="J92" t="s">
        <v>314</v>
      </c>
      <c r="K92" t="s">
        <v>315</v>
      </c>
      <c r="L92" t="s">
        <v>303</v>
      </c>
    </row>
    <row r="93" spans="2:12" x14ac:dyDescent="0.25">
      <c r="B93" s="25" t="s">
        <v>579</v>
      </c>
      <c r="C93" s="26">
        <v>100107013</v>
      </c>
      <c r="F93" s="22" t="s">
        <v>411</v>
      </c>
      <c r="G93" t="s">
        <v>234</v>
      </c>
      <c r="H93" t="s">
        <v>386</v>
      </c>
      <c r="I93" t="s">
        <v>307</v>
      </c>
      <c r="J93" t="s">
        <v>314</v>
      </c>
      <c r="K93" t="s">
        <v>315</v>
      </c>
      <c r="L93" t="s">
        <v>303</v>
      </c>
    </row>
    <row r="94" spans="2:12" x14ac:dyDescent="0.25">
      <c r="B94" s="25" t="s">
        <v>271</v>
      </c>
      <c r="C94" s="26">
        <v>100102006</v>
      </c>
      <c r="F94" s="22" t="s">
        <v>412</v>
      </c>
      <c r="G94" t="s">
        <v>261</v>
      </c>
      <c r="H94" t="s">
        <v>386</v>
      </c>
      <c r="I94" t="s">
        <v>307</v>
      </c>
      <c r="J94" t="s">
        <v>314</v>
      </c>
      <c r="K94" t="s">
        <v>315</v>
      </c>
      <c r="L94" t="s">
        <v>303</v>
      </c>
    </row>
    <row r="95" spans="2:12" x14ac:dyDescent="0.25">
      <c r="B95" s="25" t="s">
        <v>272</v>
      </c>
      <c r="C95" s="26">
        <v>100110002</v>
      </c>
      <c r="F95" s="22" t="s">
        <v>413</v>
      </c>
      <c r="G95" t="s">
        <v>201</v>
      </c>
      <c r="H95" t="s">
        <v>303</v>
      </c>
      <c r="I95" t="s">
        <v>307</v>
      </c>
      <c r="J95" t="s">
        <v>414</v>
      </c>
      <c r="K95" t="s">
        <v>295</v>
      </c>
      <c r="L95" t="s">
        <v>303</v>
      </c>
    </row>
    <row r="96" spans="2:12" x14ac:dyDescent="0.25">
      <c r="B96" s="25" t="s">
        <v>327</v>
      </c>
      <c r="C96" s="26">
        <v>100114035</v>
      </c>
      <c r="F96" s="22" t="s">
        <v>415</v>
      </c>
      <c r="G96" t="s">
        <v>201</v>
      </c>
      <c r="H96" t="s">
        <v>416</v>
      </c>
      <c r="I96" t="s">
        <v>307</v>
      </c>
      <c r="J96" t="s">
        <v>414</v>
      </c>
      <c r="K96" t="s">
        <v>295</v>
      </c>
      <c r="L96" t="s">
        <v>303</v>
      </c>
    </row>
    <row r="97" spans="2:12" x14ac:dyDescent="0.25">
      <c r="B97" s="25" t="s">
        <v>273</v>
      </c>
      <c r="C97" s="26">
        <v>100114036</v>
      </c>
      <c r="F97" s="22" t="s">
        <v>417</v>
      </c>
      <c r="G97" t="s">
        <v>201</v>
      </c>
      <c r="H97" t="s">
        <v>303</v>
      </c>
      <c r="I97" t="s">
        <v>307</v>
      </c>
      <c r="J97" t="s">
        <v>414</v>
      </c>
      <c r="K97" t="s">
        <v>295</v>
      </c>
      <c r="L97" t="s">
        <v>303</v>
      </c>
    </row>
    <row r="98" spans="2:12" x14ac:dyDescent="0.25">
      <c r="B98" s="25" t="s">
        <v>335</v>
      </c>
      <c r="C98" s="26">
        <v>100114037</v>
      </c>
      <c r="F98" s="22" t="s">
        <v>418</v>
      </c>
      <c r="G98" t="s">
        <v>181</v>
      </c>
      <c r="H98" t="s">
        <v>416</v>
      </c>
      <c r="I98" t="s">
        <v>307</v>
      </c>
      <c r="J98" t="s">
        <v>419</v>
      </c>
      <c r="K98" t="s">
        <v>295</v>
      </c>
      <c r="L98" t="s">
        <v>420</v>
      </c>
    </row>
    <row r="99" spans="2:12" x14ac:dyDescent="0.25">
      <c r="B99" s="31" t="s">
        <v>274</v>
      </c>
      <c r="C99" s="32">
        <v>100113003</v>
      </c>
      <c r="F99" s="22" t="s">
        <v>421</v>
      </c>
      <c r="G99" t="s">
        <v>181</v>
      </c>
      <c r="H99" t="s">
        <v>422</v>
      </c>
      <c r="I99" t="s">
        <v>307</v>
      </c>
      <c r="J99" t="s">
        <v>419</v>
      </c>
      <c r="K99" t="s">
        <v>295</v>
      </c>
      <c r="L99" t="s">
        <v>420</v>
      </c>
    </row>
    <row r="100" spans="2:12" x14ac:dyDescent="0.25">
      <c r="B100" s="31" t="s">
        <v>275</v>
      </c>
      <c r="C100" s="32">
        <v>100113004</v>
      </c>
      <c r="F100" s="22" t="s">
        <v>423</v>
      </c>
      <c r="G100" t="s">
        <v>181</v>
      </c>
      <c r="H100" t="s">
        <v>416</v>
      </c>
      <c r="I100" t="s">
        <v>307</v>
      </c>
      <c r="J100" t="s">
        <v>419</v>
      </c>
      <c r="K100" t="s">
        <v>295</v>
      </c>
      <c r="L100" t="s">
        <v>424</v>
      </c>
    </row>
    <row r="101" spans="2:12" x14ac:dyDescent="0.25">
      <c r="B101" s="31" t="s">
        <v>276</v>
      </c>
      <c r="C101" s="32">
        <v>100112006</v>
      </c>
      <c r="F101" s="22" t="s">
        <v>425</v>
      </c>
      <c r="G101" t="s">
        <v>181</v>
      </c>
      <c r="H101" t="s">
        <v>422</v>
      </c>
      <c r="I101" t="s">
        <v>307</v>
      </c>
      <c r="J101" t="s">
        <v>419</v>
      </c>
      <c r="K101" t="s">
        <v>295</v>
      </c>
      <c r="L101" t="s">
        <v>424</v>
      </c>
    </row>
    <row r="102" spans="2:12" x14ac:dyDescent="0.25">
      <c r="B102" s="25" t="s">
        <v>277</v>
      </c>
      <c r="C102" s="26">
        <v>100112028</v>
      </c>
      <c r="F102" s="22" t="s">
        <v>426</v>
      </c>
      <c r="G102" t="s">
        <v>183</v>
      </c>
      <c r="H102" t="s">
        <v>416</v>
      </c>
      <c r="I102" t="s">
        <v>307</v>
      </c>
      <c r="J102" t="s">
        <v>419</v>
      </c>
      <c r="K102" t="s">
        <v>295</v>
      </c>
      <c r="L102" t="s">
        <v>303</v>
      </c>
    </row>
    <row r="103" spans="2:12" x14ac:dyDescent="0.25">
      <c r="B103" s="25" t="s">
        <v>278</v>
      </c>
      <c r="C103" s="26">
        <v>100113005</v>
      </c>
      <c r="F103" s="22" t="s">
        <v>427</v>
      </c>
      <c r="G103" t="s">
        <v>183</v>
      </c>
      <c r="H103" t="s">
        <v>422</v>
      </c>
      <c r="I103" t="s">
        <v>307</v>
      </c>
      <c r="J103" t="s">
        <v>419</v>
      </c>
      <c r="K103" t="s">
        <v>295</v>
      </c>
      <c r="L103" t="s">
        <v>303</v>
      </c>
    </row>
    <row r="104" spans="2:12" x14ac:dyDescent="0.25">
      <c r="B104" s="25" t="s">
        <v>279</v>
      </c>
      <c r="C104" s="26">
        <v>100112020</v>
      </c>
      <c r="F104" s="22" t="s">
        <v>428</v>
      </c>
      <c r="G104" t="s">
        <v>183</v>
      </c>
      <c r="H104" t="s">
        <v>422</v>
      </c>
      <c r="I104" t="s">
        <v>307</v>
      </c>
      <c r="J104" t="s">
        <v>419</v>
      </c>
      <c r="K104" t="s">
        <v>295</v>
      </c>
      <c r="L104" t="s">
        <v>303</v>
      </c>
    </row>
    <row r="105" spans="2:12" x14ac:dyDescent="0.25">
      <c r="B105" s="31" t="s">
        <v>280</v>
      </c>
      <c r="C105" s="32">
        <v>100111002</v>
      </c>
      <c r="F105" s="22" t="s">
        <v>429</v>
      </c>
      <c r="G105" t="s">
        <v>189</v>
      </c>
      <c r="H105" t="s">
        <v>416</v>
      </c>
      <c r="I105" t="s">
        <v>307</v>
      </c>
      <c r="J105" t="s">
        <v>419</v>
      </c>
      <c r="K105" t="s">
        <v>295</v>
      </c>
      <c r="L105" t="s">
        <v>303</v>
      </c>
    </row>
    <row r="106" spans="2:12" x14ac:dyDescent="0.25">
      <c r="B106" s="31" t="s">
        <v>281</v>
      </c>
      <c r="C106" s="32">
        <v>100111012</v>
      </c>
      <c r="F106" s="22" t="s">
        <v>430</v>
      </c>
      <c r="G106" t="s">
        <v>189</v>
      </c>
      <c r="H106" t="s">
        <v>422</v>
      </c>
      <c r="I106" t="s">
        <v>307</v>
      </c>
      <c r="J106" t="s">
        <v>419</v>
      </c>
      <c r="K106" t="s">
        <v>295</v>
      </c>
      <c r="L106" t="s">
        <v>303</v>
      </c>
    </row>
    <row r="107" spans="2:12" x14ac:dyDescent="0.25">
      <c r="B107" s="25" t="s">
        <v>282</v>
      </c>
      <c r="C107" s="26">
        <v>100109001</v>
      </c>
      <c r="F107" s="22" t="s">
        <v>431</v>
      </c>
      <c r="G107" t="s">
        <v>181</v>
      </c>
      <c r="H107" t="s">
        <v>416</v>
      </c>
      <c r="I107" t="s">
        <v>307</v>
      </c>
      <c r="J107" t="s">
        <v>419</v>
      </c>
      <c r="K107" t="s">
        <v>295</v>
      </c>
      <c r="L107" t="s">
        <v>432</v>
      </c>
    </row>
    <row r="108" spans="2:12" x14ac:dyDescent="0.25">
      <c r="B108" s="28" t="s">
        <v>283</v>
      </c>
      <c r="C108" s="26">
        <v>100114013</v>
      </c>
      <c r="F108" s="22" t="s">
        <v>433</v>
      </c>
      <c r="G108" t="s">
        <v>181</v>
      </c>
      <c r="H108" t="s">
        <v>422</v>
      </c>
      <c r="I108" t="s">
        <v>307</v>
      </c>
      <c r="J108" t="s">
        <v>419</v>
      </c>
      <c r="K108" t="s">
        <v>295</v>
      </c>
      <c r="L108" t="s">
        <v>432</v>
      </c>
    </row>
    <row r="109" spans="2:12" x14ac:dyDescent="0.25">
      <c r="B109" s="25" t="s">
        <v>284</v>
      </c>
      <c r="C109" s="26">
        <v>100112032</v>
      </c>
      <c r="F109" s="22" t="s">
        <v>434</v>
      </c>
      <c r="G109" t="s">
        <v>181</v>
      </c>
      <c r="H109" t="s">
        <v>422</v>
      </c>
      <c r="I109" t="s">
        <v>307</v>
      </c>
      <c r="J109" t="s">
        <v>419</v>
      </c>
      <c r="K109" t="s">
        <v>295</v>
      </c>
      <c r="L109" t="s">
        <v>432</v>
      </c>
    </row>
    <row r="110" spans="2:12" x14ac:dyDescent="0.25">
      <c r="B110" s="25" t="s">
        <v>285</v>
      </c>
      <c r="C110" s="26">
        <v>100114038</v>
      </c>
      <c r="F110" s="22" t="s">
        <v>435</v>
      </c>
      <c r="G110" t="s">
        <v>195</v>
      </c>
      <c r="H110" t="s">
        <v>416</v>
      </c>
      <c r="I110" t="s">
        <v>307</v>
      </c>
      <c r="J110" t="s">
        <v>419</v>
      </c>
      <c r="K110" t="s">
        <v>295</v>
      </c>
      <c r="L110" t="s">
        <v>303</v>
      </c>
    </row>
    <row r="111" spans="2:12" x14ac:dyDescent="0.25">
      <c r="B111" s="25" t="s">
        <v>286</v>
      </c>
      <c r="C111" s="26">
        <v>100114039</v>
      </c>
      <c r="F111" s="22" t="s">
        <v>436</v>
      </c>
      <c r="G111" t="s">
        <v>195</v>
      </c>
      <c r="H111" t="s">
        <v>422</v>
      </c>
      <c r="I111" t="s">
        <v>307</v>
      </c>
      <c r="J111" t="s">
        <v>419</v>
      </c>
      <c r="K111" t="s">
        <v>295</v>
      </c>
      <c r="L111" t="s">
        <v>303</v>
      </c>
    </row>
    <row r="112" spans="2:12" x14ac:dyDescent="0.25">
      <c r="B112" s="25"/>
      <c r="C112" s="26"/>
      <c r="F112" s="22" t="s">
        <v>437</v>
      </c>
      <c r="G112" t="s">
        <v>269</v>
      </c>
      <c r="H112" t="s">
        <v>416</v>
      </c>
      <c r="I112" t="s">
        <v>307</v>
      </c>
      <c r="J112" t="s">
        <v>419</v>
      </c>
      <c r="K112" t="s">
        <v>295</v>
      </c>
      <c r="L112" t="s">
        <v>303</v>
      </c>
    </row>
    <row r="113" spans="6:12" x14ac:dyDescent="0.25">
      <c r="F113" s="22" t="s">
        <v>438</v>
      </c>
      <c r="G113" t="s">
        <v>269</v>
      </c>
      <c r="H113" t="s">
        <v>422</v>
      </c>
      <c r="I113" t="s">
        <v>307</v>
      </c>
      <c r="J113" t="s">
        <v>419</v>
      </c>
      <c r="K113" t="s">
        <v>295</v>
      </c>
      <c r="L113" t="s">
        <v>303</v>
      </c>
    </row>
    <row r="114" spans="6:12" x14ac:dyDescent="0.25">
      <c r="F114" s="22" t="s">
        <v>439</v>
      </c>
      <c r="G114" t="s">
        <v>181</v>
      </c>
      <c r="H114" t="s">
        <v>416</v>
      </c>
      <c r="I114" t="s">
        <v>307</v>
      </c>
      <c r="J114" t="s">
        <v>419</v>
      </c>
      <c r="K114" t="s">
        <v>295</v>
      </c>
      <c r="L114" t="s">
        <v>440</v>
      </c>
    </row>
    <row r="115" spans="6:12" x14ac:dyDescent="0.25">
      <c r="F115" s="22" t="s">
        <v>441</v>
      </c>
      <c r="G115" t="s">
        <v>181</v>
      </c>
      <c r="H115" t="s">
        <v>422</v>
      </c>
      <c r="I115" t="s">
        <v>307</v>
      </c>
      <c r="J115" t="s">
        <v>419</v>
      </c>
      <c r="K115" t="s">
        <v>295</v>
      </c>
      <c r="L115" t="s">
        <v>440</v>
      </c>
    </row>
    <row r="116" spans="6:12" x14ac:dyDescent="0.25">
      <c r="F116" s="22" t="s">
        <v>442</v>
      </c>
      <c r="G116" t="s">
        <v>181</v>
      </c>
      <c r="H116" t="s">
        <v>303</v>
      </c>
      <c r="I116" t="s">
        <v>307</v>
      </c>
      <c r="J116" t="s">
        <v>419</v>
      </c>
      <c r="K116" t="s">
        <v>295</v>
      </c>
      <c r="L116" t="s">
        <v>443</v>
      </c>
    </row>
    <row r="117" spans="6:12" x14ac:dyDescent="0.25">
      <c r="F117" s="22" t="s">
        <v>444</v>
      </c>
      <c r="G117" t="s">
        <v>181</v>
      </c>
      <c r="H117" t="s">
        <v>303</v>
      </c>
      <c r="I117" t="s">
        <v>307</v>
      </c>
      <c r="J117" t="s">
        <v>419</v>
      </c>
      <c r="K117" t="s">
        <v>295</v>
      </c>
      <c r="L117" t="s">
        <v>445</v>
      </c>
    </row>
    <row r="118" spans="6:12" x14ac:dyDescent="0.25">
      <c r="F118" s="22" t="s">
        <v>446</v>
      </c>
      <c r="G118" t="s">
        <v>181</v>
      </c>
      <c r="H118" t="s">
        <v>303</v>
      </c>
      <c r="I118" t="s">
        <v>307</v>
      </c>
      <c r="J118" t="s">
        <v>419</v>
      </c>
      <c r="K118" t="s">
        <v>295</v>
      </c>
      <c r="L118" t="s">
        <v>447</v>
      </c>
    </row>
    <row r="119" spans="6:12" x14ac:dyDescent="0.25">
      <c r="F119" s="22" t="s">
        <v>448</v>
      </c>
      <c r="G119" t="s">
        <v>270</v>
      </c>
      <c r="H119" t="s">
        <v>303</v>
      </c>
      <c r="I119" t="s">
        <v>303</v>
      </c>
      <c r="J119" t="s">
        <v>414</v>
      </c>
      <c r="K119" t="s">
        <v>295</v>
      </c>
      <c r="L119" t="s">
        <v>303</v>
      </c>
    </row>
    <row r="120" spans="6:12" x14ac:dyDescent="0.25">
      <c r="F120" s="22" t="s">
        <v>449</v>
      </c>
      <c r="G120" t="s">
        <v>270</v>
      </c>
      <c r="H120" t="s">
        <v>303</v>
      </c>
      <c r="I120" t="s">
        <v>303</v>
      </c>
      <c r="J120" t="s">
        <v>414</v>
      </c>
      <c r="K120" t="s">
        <v>295</v>
      </c>
      <c r="L120" t="s">
        <v>303</v>
      </c>
    </row>
    <row r="121" spans="6:12" x14ac:dyDescent="0.25">
      <c r="F121" s="22" t="s">
        <v>450</v>
      </c>
      <c r="G121" t="s">
        <v>205</v>
      </c>
      <c r="H121" t="s">
        <v>303</v>
      </c>
      <c r="I121" t="s">
        <v>303</v>
      </c>
      <c r="J121" t="s">
        <v>414</v>
      </c>
      <c r="K121" t="s">
        <v>295</v>
      </c>
      <c r="L121" t="s">
        <v>303</v>
      </c>
    </row>
    <row r="122" spans="6:12" x14ac:dyDescent="0.25">
      <c r="F122" s="22" t="s">
        <v>451</v>
      </c>
      <c r="G122" t="s">
        <v>226</v>
      </c>
      <c r="H122" t="s">
        <v>303</v>
      </c>
      <c r="I122" t="s">
        <v>303</v>
      </c>
      <c r="J122" t="s">
        <v>294</v>
      </c>
      <c r="K122" t="s">
        <v>295</v>
      </c>
      <c r="L122" t="s">
        <v>303</v>
      </c>
    </row>
    <row r="123" spans="6:12" x14ac:dyDescent="0.25">
      <c r="F123" s="22" t="s">
        <v>452</v>
      </c>
      <c r="G123" t="s">
        <v>268</v>
      </c>
      <c r="H123" t="s">
        <v>303</v>
      </c>
      <c r="I123" t="s">
        <v>303</v>
      </c>
      <c r="J123" t="s">
        <v>414</v>
      </c>
      <c r="K123" t="s">
        <v>295</v>
      </c>
      <c r="L123" t="s">
        <v>303</v>
      </c>
    </row>
    <row r="124" spans="6:12" x14ac:dyDescent="0.25">
      <c r="F124" s="22" t="s">
        <v>453</v>
      </c>
      <c r="G124" t="s">
        <v>262</v>
      </c>
      <c r="H124" t="s">
        <v>171</v>
      </c>
      <c r="I124" t="s">
        <v>303</v>
      </c>
      <c r="J124" t="s">
        <v>454</v>
      </c>
      <c r="K124" t="s">
        <v>295</v>
      </c>
      <c r="L124" t="s">
        <v>455</v>
      </c>
    </row>
    <row r="125" spans="6:12" x14ac:dyDescent="0.25">
      <c r="F125" s="22" t="s">
        <v>456</v>
      </c>
      <c r="G125" t="s">
        <v>262</v>
      </c>
      <c r="H125" t="s">
        <v>172</v>
      </c>
      <c r="I125" t="s">
        <v>303</v>
      </c>
      <c r="J125" t="s">
        <v>454</v>
      </c>
      <c r="K125" t="s">
        <v>295</v>
      </c>
      <c r="L125" t="s">
        <v>455</v>
      </c>
    </row>
    <row r="126" spans="6:12" x14ac:dyDescent="0.25">
      <c r="F126" s="22" t="s">
        <v>457</v>
      </c>
      <c r="G126" t="s">
        <v>262</v>
      </c>
      <c r="H126" t="s">
        <v>303</v>
      </c>
      <c r="I126" t="s">
        <v>303</v>
      </c>
      <c r="J126" t="s">
        <v>454</v>
      </c>
      <c r="K126" t="s">
        <v>295</v>
      </c>
      <c r="L126" t="s">
        <v>458</v>
      </c>
    </row>
    <row r="127" spans="6:12" x14ac:dyDescent="0.25">
      <c r="F127" s="22" t="s">
        <v>459</v>
      </c>
      <c r="G127" t="s">
        <v>262</v>
      </c>
      <c r="H127" t="s">
        <v>171</v>
      </c>
      <c r="I127" t="s">
        <v>303</v>
      </c>
      <c r="J127" t="s">
        <v>454</v>
      </c>
      <c r="K127" t="s">
        <v>295</v>
      </c>
      <c r="L127" t="s">
        <v>303</v>
      </c>
    </row>
    <row r="128" spans="6:12" x14ac:dyDescent="0.25">
      <c r="F128" s="22" t="s">
        <v>460</v>
      </c>
      <c r="G128" t="s">
        <v>262</v>
      </c>
      <c r="H128" t="s">
        <v>172</v>
      </c>
      <c r="I128" t="s">
        <v>303</v>
      </c>
      <c r="J128" t="s">
        <v>454</v>
      </c>
      <c r="K128" t="s">
        <v>295</v>
      </c>
      <c r="L128" t="s">
        <v>303</v>
      </c>
    </row>
    <row r="129" spans="6:12" x14ac:dyDescent="0.25">
      <c r="F129" s="22" t="s">
        <v>461</v>
      </c>
      <c r="G129" t="s">
        <v>237</v>
      </c>
      <c r="H129" t="s">
        <v>303</v>
      </c>
      <c r="I129" t="s">
        <v>303</v>
      </c>
      <c r="J129" t="s">
        <v>414</v>
      </c>
      <c r="K129" t="s">
        <v>295</v>
      </c>
      <c r="L129" t="s">
        <v>224</v>
      </c>
    </row>
    <row r="130" spans="6:12" x14ac:dyDescent="0.25">
      <c r="F130" s="22" t="s">
        <v>462</v>
      </c>
      <c r="G130" t="s">
        <v>246</v>
      </c>
      <c r="H130" t="s">
        <v>303</v>
      </c>
      <c r="I130" t="s">
        <v>303</v>
      </c>
      <c r="J130" t="s">
        <v>463</v>
      </c>
      <c r="K130" t="s">
        <v>295</v>
      </c>
      <c r="L130" t="s">
        <v>303</v>
      </c>
    </row>
    <row r="131" spans="6:12" x14ac:dyDescent="0.25">
      <c r="F131" s="22" t="s">
        <v>464</v>
      </c>
      <c r="G131" t="s">
        <v>235</v>
      </c>
      <c r="H131" t="s">
        <v>303</v>
      </c>
      <c r="I131" t="s">
        <v>303</v>
      </c>
      <c r="J131" t="s">
        <v>463</v>
      </c>
      <c r="K131" t="s">
        <v>295</v>
      </c>
      <c r="L131" t="s">
        <v>303</v>
      </c>
    </row>
    <row r="132" spans="6:12" x14ac:dyDescent="0.25">
      <c r="F132" s="22" t="s">
        <v>465</v>
      </c>
      <c r="G132" t="s">
        <v>200</v>
      </c>
      <c r="H132" t="s">
        <v>303</v>
      </c>
      <c r="I132" t="s">
        <v>303</v>
      </c>
      <c r="J132" t="s">
        <v>463</v>
      </c>
      <c r="K132" t="s">
        <v>295</v>
      </c>
      <c r="L132" t="s">
        <v>303</v>
      </c>
    </row>
    <row r="133" spans="6:12" x14ac:dyDescent="0.25">
      <c r="F133" s="22" t="s">
        <v>466</v>
      </c>
      <c r="G133" t="s">
        <v>257</v>
      </c>
      <c r="H133" t="s">
        <v>303</v>
      </c>
      <c r="I133" t="s">
        <v>303</v>
      </c>
      <c r="J133" t="s">
        <v>463</v>
      </c>
      <c r="K133" t="s">
        <v>295</v>
      </c>
      <c r="L133" t="s">
        <v>303</v>
      </c>
    </row>
    <row r="134" spans="6:12" x14ac:dyDescent="0.25">
      <c r="F134" s="22" t="s">
        <v>467</v>
      </c>
      <c r="G134" t="s">
        <v>271</v>
      </c>
      <c r="H134" t="s">
        <v>303</v>
      </c>
      <c r="I134" t="s">
        <v>303</v>
      </c>
      <c r="J134" t="s">
        <v>463</v>
      </c>
      <c r="K134" t="s">
        <v>295</v>
      </c>
      <c r="L134" t="s">
        <v>303</v>
      </c>
    </row>
    <row r="135" spans="6:12" x14ac:dyDescent="0.25">
      <c r="F135" s="22" t="s">
        <v>468</v>
      </c>
      <c r="G135" t="s">
        <v>231</v>
      </c>
      <c r="H135" t="s">
        <v>303</v>
      </c>
      <c r="I135" t="s">
        <v>303</v>
      </c>
      <c r="J135" t="s">
        <v>463</v>
      </c>
      <c r="K135" t="s">
        <v>295</v>
      </c>
      <c r="L135" t="s">
        <v>303</v>
      </c>
    </row>
    <row r="136" spans="6:12" x14ac:dyDescent="0.25">
      <c r="F136" s="22" t="s">
        <v>469</v>
      </c>
      <c r="G136" t="s">
        <v>230</v>
      </c>
      <c r="H136" t="s">
        <v>303</v>
      </c>
      <c r="I136" t="s">
        <v>303</v>
      </c>
      <c r="J136" t="s">
        <v>463</v>
      </c>
      <c r="K136" t="s">
        <v>295</v>
      </c>
      <c r="L136" t="s">
        <v>303</v>
      </c>
    </row>
    <row r="137" spans="6:12" x14ac:dyDescent="0.25">
      <c r="F137" s="22" t="s">
        <v>470</v>
      </c>
      <c r="G137" t="s">
        <v>231</v>
      </c>
      <c r="H137" t="s">
        <v>303</v>
      </c>
      <c r="I137" t="s">
        <v>303</v>
      </c>
      <c r="J137" t="s">
        <v>463</v>
      </c>
      <c r="K137" t="s">
        <v>295</v>
      </c>
      <c r="L137" t="s">
        <v>303</v>
      </c>
    </row>
    <row r="138" spans="6:12" x14ac:dyDescent="0.25">
      <c r="F138" s="22" t="s">
        <v>471</v>
      </c>
      <c r="G138" t="s">
        <v>257</v>
      </c>
      <c r="H138" t="s">
        <v>303</v>
      </c>
      <c r="I138" t="s">
        <v>303</v>
      </c>
      <c r="J138" t="s">
        <v>463</v>
      </c>
      <c r="K138" t="s">
        <v>295</v>
      </c>
      <c r="L138" t="s">
        <v>303</v>
      </c>
    </row>
    <row r="139" spans="6:12" x14ac:dyDescent="0.25">
      <c r="F139" s="22" t="s">
        <v>472</v>
      </c>
      <c r="G139" t="s">
        <v>282</v>
      </c>
      <c r="H139" t="s">
        <v>171</v>
      </c>
      <c r="I139" t="s">
        <v>293</v>
      </c>
      <c r="J139" t="s">
        <v>282</v>
      </c>
      <c r="K139" t="s">
        <v>295</v>
      </c>
      <c r="L139" t="s">
        <v>473</v>
      </c>
    </row>
    <row r="140" spans="6:12" x14ac:dyDescent="0.25">
      <c r="F140" s="22" t="s">
        <v>474</v>
      </c>
      <c r="G140" t="s">
        <v>282</v>
      </c>
      <c r="H140" t="s">
        <v>172</v>
      </c>
      <c r="I140" t="s">
        <v>293</v>
      </c>
      <c r="J140" t="s">
        <v>282</v>
      </c>
      <c r="K140" t="s">
        <v>295</v>
      </c>
      <c r="L140" t="s">
        <v>473</v>
      </c>
    </row>
    <row r="141" spans="6:12" x14ac:dyDescent="0.25">
      <c r="F141" s="22" t="s">
        <v>475</v>
      </c>
      <c r="G141" t="s">
        <v>282</v>
      </c>
      <c r="H141" t="s">
        <v>171</v>
      </c>
      <c r="I141" t="s">
        <v>293</v>
      </c>
      <c r="J141" t="s">
        <v>282</v>
      </c>
      <c r="K141" t="s">
        <v>295</v>
      </c>
      <c r="L141" t="s">
        <v>476</v>
      </c>
    </row>
    <row r="142" spans="6:12" x14ac:dyDescent="0.25">
      <c r="F142" s="22" t="s">
        <v>477</v>
      </c>
      <c r="G142" t="s">
        <v>282</v>
      </c>
      <c r="H142" t="s">
        <v>172</v>
      </c>
      <c r="I142" t="s">
        <v>293</v>
      </c>
      <c r="J142" t="s">
        <v>282</v>
      </c>
      <c r="K142" t="s">
        <v>295</v>
      </c>
      <c r="L142" t="s">
        <v>476</v>
      </c>
    </row>
    <row r="143" spans="6:12" x14ac:dyDescent="0.25">
      <c r="F143" s="22" t="s">
        <v>478</v>
      </c>
      <c r="G143" t="s">
        <v>282</v>
      </c>
      <c r="H143" t="s">
        <v>171</v>
      </c>
      <c r="I143" t="s">
        <v>293</v>
      </c>
      <c r="J143" t="s">
        <v>282</v>
      </c>
      <c r="K143" t="s">
        <v>295</v>
      </c>
      <c r="L143" t="s">
        <v>479</v>
      </c>
    </row>
    <row r="144" spans="6:12" x14ac:dyDescent="0.25">
      <c r="F144" s="22" t="s">
        <v>480</v>
      </c>
      <c r="G144" t="s">
        <v>282</v>
      </c>
      <c r="H144" t="s">
        <v>172</v>
      </c>
      <c r="I144" t="s">
        <v>293</v>
      </c>
      <c r="J144" t="s">
        <v>282</v>
      </c>
      <c r="K144" t="s">
        <v>295</v>
      </c>
      <c r="L144" t="s">
        <v>479</v>
      </c>
    </row>
    <row r="145" spans="6:12" x14ac:dyDescent="0.25">
      <c r="F145" s="22" t="s">
        <v>481</v>
      </c>
      <c r="G145" t="s">
        <v>282</v>
      </c>
      <c r="H145" t="s">
        <v>171</v>
      </c>
      <c r="I145" t="s">
        <v>293</v>
      </c>
      <c r="J145" t="s">
        <v>282</v>
      </c>
      <c r="K145" t="s">
        <v>295</v>
      </c>
      <c r="L145" t="s">
        <v>482</v>
      </c>
    </row>
    <row r="146" spans="6:12" x14ac:dyDescent="0.25">
      <c r="F146" s="22" t="s">
        <v>483</v>
      </c>
      <c r="G146" t="s">
        <v>282</v>
      </c>
      <c r="H146" t="s">
        <v>172</v>
      </c>
      <c r="I146" t="s">
        <v>293</v>
      </c>
      <c r="J146" t="s">
        <v>282</v>
      </c>
      <c r="K146" t="s">
        <v>295</v>
      </c>
      <c r="L146" t="s">
        <v>482</v>
      </c>
    </row>
    <row r="147" spans="6:12" x14ac:dyDescent="0.25">
      <c r="F147" s="22" t="s">
        <v>484</v>
      </c>
      <c r="G147" t="s">
        <v>282</v>
      </c>
      <c r="H147" t="s">
        <v>171</v>
      </c>
      <c r="I147" t="s">
        <v>293</v>
      </c>
      <c r="J147" t="s">
        <v>282</v>
      </c>
      <c r="K147" t="s">
        <v>295</v>
      </c>
      <c r="L147" t="s">
        <v>485</v>
      </c>
    </row>
    <row r="148" spans="6:12" x14ac:dyDescent="0.25">
      <c r="F148" s="22" t="s">
        <v>486</v>
      </c>
      <c r="G148" t="s">
        <v>282</v>
      </c>
      <c r="H148" t="s">
        <v>172</v>
      </c>
      <c r="I148" t="s">
        <v>293</v>
      </c>
      <c r="J148" t="s">
        <v>282</v>
      </c>
      <c r="K148" t="s">
        <v>295</v>
      </c>
      <c r="L148" t="s">
        <v>485</v>
      </c>
    </row>
    <row r="149" spans="6:12" x14ac:dyDescent="0.25">
      <c r="F149" s="22" t="s">
        <v>487</v>
      </c>
      <c r="G149" t="s">
        <v>282</v>
      </c>
      <c r="H149" t="s">
        <v>171</v>
      </c>
      <c r="I149" t="s">
        <v>293</v>
      </c>
      <c r="J149" t="s">
        <v>282</v>
      </c>
      <c r="K149" t="s">
        <v>295</v>
      </c>
      <c r="L149" t="s">
        <v>488</v>
      </c>
    </row>
    <row r="150" spans="6:12" x14ac:dyDescent="0.25">
      <c r="F150" s="22" t="s">
        <v>489</v>
      </c>
      <c r="G150" t="s">
        <v>282</v>
      </c>
      <c r="H150" t="s">
        <v>172</v>
      </c>
      <c r="I150" t="s">
        <v>293</v>
      </c>
      <c r="J150" t="s">
        <v>282</v>
      </c>
      <c r="K150" t="s">
        <v>295</v>
      </c>
      <c r="L150" t="s">
        <v>488</v>
      </c>
    </row>
    <row r="151" spans="6:12" x14ac:dyDescent="0.25">
      <c r="F151" s="22" t="s">
        <v>490</v>
      </c>
      <c r="G151" t="s">
        <v>282</v>
      </c>
      <c r="H151" t="s">
        <v>171</v>
      </c>
      <c r="I151" t="s">
        <v>293</v>
      </c>
      <c r="J151" t="s">
        <v>282</v>
      </c>
      <c r="K151" t="s">
        <v>295</v>
      </c>
      <c r="L151" t="s">
        <v>491</v>
      </c>
    </row>
    <row r="152" spans="6:12" x14ac:dyDescent="0.25">
      <c r="F152" s="22" t="s">
        <v>492</v>
      </c>
      <c r="G152" t="s">
        <v>282</v>
      </c>
      <c r="H152" t="s">
        <v>172</v>
      </c>
      <c r="I152" t="s">
        <v>293</v>
      </c>
      <c r="J152" t="s">
        <v>282</v>
      </c>
      <c r="K152" t="s">
        <v>295</v>
      </c>
      <c r="L152" t="s">
        <v>491</v>
      </c>
    </row>
    <row r="153" spans="6:12" x14ac:dyDescent="0.25">
      <c r="F153" s="22" t="s">
        <v>493</v>
      </c>
      <c r="G153" t="s">
        <v>282</v>
      </c>
      <c r="H153" t="s">
        <v>171</v>
      </c>
      <c r="I153" t="s">
        <v>293</v>
      </c>
      <c r="J153" t="s">
        <v>282</v>
      </c>
      <c r="K153" t="s">
        <v>295</v>
      </c>
      <c r="L153" t="s">
        <v>494</v>
      </c>
    </row>
    <row r="154" spans="6:12" x14ac:dyDescent="0.25">
      <c r="F154" s="22" t="s">
        <v>495</v>
      </c>
      <c r="G154" t="s">
        <v>282</v>
      </c>
      <c r="H154" t="s">
        <v>172</v>
      </c>
      <c r="I154" t="s">
        <v>293</v>
      </c>
      <c r="J154" t="s">
        <v>282</v>
      </c>
      <c r="K154" t="s">
        <v>295</v>
      </c>
      <c r="L154" t="s">
        <v>494</v>
      </c>
    </row>
    <row r="155" spans="6:12" x14ac:dyDescent="0.25">
      <c r="F155" s="22" t="s">
        <v>496</v>
      </c>
      <c r="G155" t="s">
        <v>282</v>
      </c>
      <c r="H155" t="s">
        <v>171</v>
      </c>
      <c r="I155" t="s">
        <v>293</v>
      </c>
      <c r="J155" t="s">
        <v>282</v>
      </c>
      <c r="K155" t="s">
        <v>295</v>
      </c>
      <c r="L155" t="s">
        <v>303</v>
      </c>
    </row>
    <row r="156" spans="6:12" x14ac:dyDescent="0.25">
      <c r="F156" s="22" t="s">
        <v>497</v>
      </c>
      <c r="G156" t="s">
        <v>282</v>
      </c>
      <c r="H156" t="s">
        <v>172</v>
      </c>
      <c r="I156" t="s">
        <v>293</v>
      </c>
      <c r="J156" t="s">
        <v>282</v>
      </c>
      <c r="K156" t="s">
        <v>295</v>
      </c>
      <c r="L156" t="s">
        <v>303</v>
      </c>
    </row>
    <row r="157" spans="6:12" x14ac:dyDescent="0.25">
      <c r="F157" s="22" t="s">
        <v>498</v>
      </c>
      <c r="G157" t="s">
        <v>282</v>
      </c>
      <c r="H157" t="s">
        <v>303</v>
      </c>
      <c r="I157" t="s">
        <v>307</v>
      </c>
      <c r="J157" t="s">
        <v>282</v>
      </c>
      <c r="K157" t="s">
        <v>295</v>
      </c>
      <c r="L157" t="s">
        <v>303</v>
      </c>
    </row>
    <row r="158" spans="6:12" x14ac:dyDescent="0.25">
      <c r="F158" s="22" t="s">
        <v>499</v>
      </c>
      <c r="G158" t="s">
        <v>282</v>
      </c>
      <c r="H158" t="s">
        <v>303</v>
      </c>
      <c r="I158" t="s">
        <v>307</v>
      </c>
      <c r="J158" t="s">
        <v>282</v>
      </c>
      <c r="K158" t="s">
        <v>295</v>
      </c>
      <c r="L158" t="s">
        <v>303</v>
      </c>
    </row>
    <row r="159" spans="6:12" x14ac:dyDescent="0.25">
      <c r="F159" s="22" t="s">
        <v>500</v>
      </c>
      <c r="G159" t="s">
        <v>277</v>
      </c>
      <c r="H159" t="s">
        <v>303</v>
      </c>
      <c r="I159" t="s">
        <v>293</v>
      </c>
      <c r="J159" t="s">
        <v>501</v>
      </c>
      <c r="K159" t="s">
        <v>295</v>
      </c>
      <c r="L159" t="s">
        <v>303</v>
      </c>
    </row>
    <row r="160" spans="6:12" x14ac:dyDescent="0.25">
      <c r="F160" s="22" t="s">
        <v>502</v>
      </c>
      <c r="G160" t="s">
        <v>241</v>
      </c>
      <c r="H160" t="s">
        <v>303</v>
      </c>
      <c r="I160" t="s">
        <v>293</v>
      </c>
      <c r="J160" t="s">
        <v>501</v>
      </c>
      <c r="K160" t="s">
        <v>295</v>
      </c>
      <c r="L160" t="s">
        <v>303</v>
      </c>
    </row>
    <row r="161" spans="6:12" x14ac:dyDescent="0.25">
      <c r="F161" s="22" t="s">
        <v>503</v>
      </c>
      <c r="G161" t="s">
        <v>264</v>
      </c>
      <c r="H161" t="s">
        <v>303</v>
      </c>
      <c r="I161" t="s">
        <v>293</v>
      </c>
      <c r="J161" t="s">
        <v>414</v>
      </c>
      <c r="K161" t="s">
        <v>295</v>
      </c>
      <c r="L161" t="s">
        <v>303</v>
      </c>
    </row>
    <row r="162" spans="6:12" x14ac:dyDescent="0.25">
      <c r="F162" s="22" t="s">
        <v>504</v>
      </c>
      <c r="G162" t="s">
        <v>238</v>
      </c>
      <c r="H162" t="s">
        <v>303</v>
      </c>
      <c r="I162" t="s">
        <v>293</v>
      </c>
      <c r="J162" t="s">
        <v>505</v>
      </c>
      <c r="K162" t="s">
        <v>295</v>
      </c>
      <c r="L162" t="s">
        <v>506</v>
      </c>
    </row>
    <row r="163" spans="6:12" x14ac:dyDescent="0.25">
      <c r="F163" s="22" t="s">
        <v>507</v>
      </c>
      <c r="G163" t="s">
        <v>238</v>
      </c>
      <c r="H163" t="s">
        <v>171</v>
      </c>
      <c r="I163" t="s">
        <v>293</v>
      </c>
      <c r="J163" t="s">
        <v>505</v>
      </c>
      <c r="K163" t="s">
        <v>295</v>
      </c>
      <c r="L163" t="s">
        <v>508</v>
      </c>
    </row>
    <row r="164" spans="6:12" x14ac:dyDescent="0.25">
      <c r="F164" s="22" t="s">
        <v>509</v>
      </c>
      <c r="G164" t="s">
        <v>238</v>
      </c>
      <c r="H164" t="s">
        <v>172</v>
      </c>
      <c r="I164" t="s">
        <v>293</v>
      </c>
      <c r="J164" t="s">
        <v>505</v>
      </c>
      <c r="K164" t="s">
        <v>295</v>
      </c>
      <c r="L164" t="s">
        <v>508</v>
      </c>
    </row>
    <row r="165" spans="6:12" x14ac:dyDescent="0.25">
      <c r="F165" s="22" t="s">
        <v>510</v>
      </c>
      <c r="G165" t="s">
        <v>238</v>
      </c>
      <c r="H165" t="s">
        <v>303</v>
      </c>
      <c r="I165" t="s">
        <v>293</v>
      </c>
      <c r="J165" t="s">
        <v>505</v>
      </c>
      <c r="K165" t="s">
        <v>295</v>
      </c>
      <c r="L165" t="s">
        <v>511</v>
      </c>
    </row>
    <row r="166" spans="6:12" x14ac:dyDescent="0.25">
      <c r="F166" s="22" t="s">
        <v>512</v>
      </c>
      <c r="G166" t="s">
        <v>238</v>
      </c>
      <c r="H166" t="s">
        <v>171</v>
      </c>
      <c r="I166" t="s">
        <v>293</v>
      </c>
      <c r="J166" t="s">
        <v>505</v>
      </c>
      <c r="K166" t="s">
        <v>295</v>
      </c>
      <c r="L166" t="s">
        <v>513</v>
      </c>
    </row>
    <row r="167" spans="6:12" x14ac:dyDescent="0.25">
      <c r="F167" s="22" t="s">
        <v>514</v>
      </c>
      <c r="G167" t="s">
        <v>238</v>
      </c>
      <c r="H167" t="s">
        <v>172</v>
      </c>
      <c r="I167" t="s">
        <v>293</v>
      </c>
      <c r="J167" t="s">
        <v>505</v>
      </c>
      <c r="K167" t="s">
        <v>295</v>
      </c>
      <c r="L167" t="s">
        <v>513</v>
      </c>
    </row>
    <row r="168" spans="6:12" x14ac:dyDescent="0.25">
      <c r="F168" s="22" t="s">
        <v>515</v>
      </c>
      <c r="G168" t="s">
        <v>238</v>
      </c>
      <c r="H168" t="s">
        <v>171</v>
      </c>
      <c r="I168" t="s">
        <v>293</v>
      </c>
      <c r="J168" t="s">
        <v>505</v>
      </c>
      <c r="K168" t="s">
        <v>295</v>
      </c>
      <c r="L168" t="s">
        <v>516</v>
      </c>
    </row>
    <row r="169" spans="6:12" x14ac:dyDescent="0.25">
      <c r="F169" s="22" t="s">
        <v>517</v>
      </c>
      <c r="G169" t="s">
        <v>238</v>
      </c>
      <c r="H169" t="s">
        <v>172</v>
      </c>
      <c r="I169" t="s">
        <v>293</v>
      </c>
      <c r="J169" t="s">
        <v>505</v>
      </c>
      <c r="K169" t="s">
        <v>295</v>
      </c>
      <c r="L169" t="s">
        <v>516</v>
      </c>
    </row>
    <row r="170" spans="6:12" x14ac:dyDescent="0.25">
      <c r="F170" s="22" t="s">
        <v>518</v>
      </c>
      <c r="G170" t="s">
        <v>238</v>
      </c>
      <c r="H170" t="s">
        <v>171</v>
      </c>
      <c r="I170" t="s">
        <v>293</v>
      </c>
      <c r="J170" t="s">
        <v>505</v>
      </c>
      <c r="K170" t="s">
        <v>295</v>
      </c>
      <c r="L170" t="s">
        <v>519</v>
      </c>
    </row>
    <row r="171" spans="6:12" x14ac:dyDescent="0.25">
      <c r="F171" s="22" t="s">
        <v>520</v>
      </c>
      <c r="G171" t="s">
        <v>238</v>
      </c>
      <c r="H171" t="s">
        <v>172</v>
      </c>
      <c r="I171" t="s">
        <v>293</v>
      </c>
      <c r="J171" t="s">
        <v>505</v>
      </c>
      <c r="K171" t="s">
        <v>295</v>
      </c>
      <c r="L171" t="s">
        <v>519</v>
      </c>
    </row>
    <row r="172" spans="6:12" x14ac:dyDescent="0.25">
      <c r="F172" s="22" t="s">
        <v>521</v>
      </c>
      <c r="G172" t="s">
        <v>238</v>
      </c>
      <c r="H172" t="s">
        <v>303</v>
      </c>
      <c r="I172" t="s">
        <v>293</v>
      </c>
      <c r="J172" t="s">
        <v>505</v>
      </c>
      <c r="K172" t="s">
        <v>295</v>
      </c>
      <c r="L172" t="s">
        <v>522</v>
      </c>
    </row>
    <row r="173" spans="6:12" x14ac:dyDescent="0.25">
      <c r="F173" s="22" t="s">
        <v>523</v>
      </c>
      <c r="G173" t="s">
        <v>238</v>
      </c>
      <c r="H173" t="s">
        <v>171</v>
      </c>
      <c r="I173" t="s">
        <v>293</v>
      </c>
      <c r="J173" t="s">
        <v>505</v>
      </c>
      <c r="K173" t="s">
        <v>295</v>
      </c>
      <c r="L173" t="s">
        <v>303</v>
      </c>
    </row>
    <row r="174" spans="6:12" x14ac:dyDescent="0.25">
      <c r="F174" s="22" t="s">
        <v>524</v>
      </c>
      <c r="G174" t="s">
        <v>238</v>
      </c>
      <c r="H174" t="s">
        <v>172</v>
      </c>
      <c r="I174" t="s">
        <v>293</v>
      </c>
      <c r="J174" t="s">
        <v>505</v>
      </c>
      <c r="K174" t="s">
        <v>295</v>
      </c>
      <c r="L174" t="s">
        <v>303</v>
      </c>
    </row>
    <row r="175" spans="6:12" x14ac:dyDescent="0.25">
      <c r="F175" s="22" t="s">
        <v>525</v>
      </c>
      <c r="G175" t="s">
        <v>266</v>
      </c>
      <c r="H175" t="s">
        <v>303</v>
      </c>
      <c r="I175" t="s">
        <v>293</v>
      </c>
      <c r="J175" t="s">
        <v>505</v>
      </c>
      <c r="K175" t="s">
        <v>295</v>
      </c>
      <c r="L175" t="s">
        <v>526</v>
      </c>
    </row>
    <row r="176" spans="6:12" x14ac:dyDescent="0.25">
      <c r="F176" s="22" t="s">
        <v>527</v>
      </c>
      <c r="G176" t="s">
        <v>266</v>
      </c>
      <c r="H176" t="s">
        <v>303</v>
      </c>
      <c r="I176" t="s">
        <v>293</v>
      </c>
      <c r="J176" t="s">
        <v>505</v>
      </c>
      <c r="K176" t="s">
        <v>295</v>
      </c>
      <c r="L176" t="s">
        <v>528</v>
      </c>
    </row>
    <row r="177" spans="6:12" x14ac:dyDescent="0.25">
      <c r="F177" s="22" t="s">
        <v>529</v>
      </c>
      <c r="G177" t="s">
        <v>266</v>
      </c>
      <c r="H177" t="s">
        <v>303</v>
      </c>
      <c r="I177" t="s">
        <v>293</v>
      </c>
      <c r="J177" t="s">
        <v>505</v>
      </c>
      <c r="K177" t="s">
        <v>295</v>
      </c>
      <c r="L177" t="s">
        <v>530</v>
      </c>
    </row>
    <row r="178" spans="6:12" x14ac:dyDescent="0.25">
      <c r="F178" s="22" t="s">
        <v>531</v>
      </c>
      <c r="G178" t="s">
        <v>266</v>
      </c>
      <c r="H178" t="s">
        <v>303</v>
      </c>
      <c r="I178" t="s">
        <v>293</v>
      </c>
      <c r="J178" t="s">
        <v>505</v>
      </c>
      <c r="K178" t="s">
        <v>295</v>
      </c>
      <c r="L178" t="s">
        <v>532</v>
      </c>
    </row>
    <row r="179" spans="6:12" x14ac:dyDescent="0.25">
      <c r="F179" s="22" t="s">
        <v>533</v>
      </c>
      <c r="G179" t="s">
        <v>266</v>
      </c>
      <c r="H179" t="s">
        <v>303</v>
      </c>
      <c r="I179" t="s">
        <v>293</v>
      </c>
      <c r="J179" t="s">
        <v>505</v>
      </c>
      <c r="K179" t="s">
        <v>295</v>
      </c>
      <c r="L179" t="s">
        <v>534</v>
      </c>
    </row>
    <row r="180" spans="6:12" x14ac:dyDescent="0.25">
      <c r="F180" s="22" t="s">
        <v>535</v>
      </c>
      <c r="G180" t="s">
        <v>266</v>
      </c>
      <c r="H180" t="s">
        <v>303</v>
      </c>
      <c r="I180" t="s">
        <v>293</v>
      </c>
      <c r="J180" t="s">
        <v>505</v>
      </c>
      <c r="K180" t="s">
        <v>295</v>
      </c>
      <c r="L180" t="s">
        <v>536</v>
      </c>
    </row>
    <row r="181" spans="6:12" x14ac:dyDescent="0.25">
      <c r="F181" s="22" t="s">
        <v>537</v>
      </c>
      <c r="G181" t="s">
        <v>266</v>
      </c>
      <c r="H181" t="s">
        <v>303</v>
      </c>
      <c r="I181" t="s">
        <v>293</v>
      </c>
      <c r="J181" t="s">
        <v>505</v>
      </c>
      <c r="K181" t="s">
        <v>295</v>
      </c>
      <c r="L181" t="s">
        <v>538</v>
      </c>
    </row>
    <row r="182" spans="6:12" x14ac:dyDescent="0.25">
      <c r="F182" s="22" t="s">
        <v>539</v>
      </c>
      <c r="G182" t="s">
        <v>266</v>
      </c>
      <c r="H182" t="s">
        <v>303</v>
      </c>
      <c r="I182" t="s">
        <v>293</v>
      </c>
      <c r="J182" t="s">
        <v>505</v>
      </c>
      <c r="K182" t="s">
        <v>295</v>
      </c>
      <c r="L182" t="s">
        <v>303</v>
      </c>
    </row>
    <row r="183" spans="6:12" x14ac:dyDescent="0.25">
      <c r="F183" s="22" t="s">
        <v>540</v>
      </c>
      <c r="G183" t="s">
        <v>242</v>
      </c>
      <c r="H183" t="s">
        <v>303</v>
      </c>
      <c r="I183" t="s">
        <v>293</v>
      </c>
      <c r="J183" t="s">
        <v>505</v>
      </c>
      <c r="K183" t="s">
        <v>295</v>
      </c>
      <c r="L183" t="s">
        <v>303</v>
      </c>
    </row>
    <row r="184" spans="6:12" x14ac:dyDescent="0.25">
      <c r="F184" s="22" t="s">
        <v>541</v>
      </c>
      <c r="G184" t="s">
        <v>204</v>
      </c>
      <c r="H184" t="s">
        <v>303</v>
      </c>
      <c r="I184" t="s">
        <v>293</v>
      </c>
      <c r="J184" t="s">
        <v>542</v>
      </c>
      <c r="K184" t="s">
        <v>295</v>
      </c>
      <c r="L184" t="s">
        <v>303</v>
      </c>
    </row>
    <row r="185" spans="6:12" x14ac:dyDescent="0.25">
      <c r="F185" s="22" t="s">
        <v>543</v>
      </c>
      <c r="G185" t="s">
        <v>197</v>
      </c>
      <c r="H185" t="s">
        <v>171</v>
      </c>
      <c r="I185" t="s">
        <v>293</v>
      </c>
      <c r="J185" t="s">
        <v>542</v>
      </c>
      <c r="K185" t="s">
        <v>295</v>
      </c>
      <c r="L185" t="s">
        <v>544</v>
      </c>
    </row>
    <row r="186" spans="6:12" x14ac:dyDescent="0.25">
      <c r="F186" s="22" t="s">
        <v>545</v>
      </c>
      <c r="G186" t="s">
        <v>197</v>
      </c>
      <c r="H186" t="s">
        <v>172</v>
      </c>
      <c r="I186" t="s">
        <v>293</v>
      </c>
      <c r="J186" t="s">
        <v>542</v>
      </c>
      <c r="K186" t="s">
        <v>295</v>
      </c>
      <c r="L186" t="s">
        <v>544</v>
      </c>
    </row>
    <row r="187" spans="6:12" x14ac:dyDescent="0.25">
      <c r="F187" s="22" t="s">
        <v>546</v>
      </c>
      <c r="G187" t="s">
        <v>197</v>
      </c>
      <c r="H187" t="s">
        <v>171</v>
      </c>
      <c r="I187" t="s">
        <v>293</v>
      </c>
      <c r="J187" t="s">
        <v>542</v>
      </c>
      <c r="K187" t="s">
        <v>295</v>
      </c>
      <c r="L187" t="s">
        <v>547</v>
      </c>
    </row>
    <row r="188" spans="6:12" x14ac:dyDescent="0.25">
      <c r="F188" s="22" t="s">
        <v>548</v>
      </c>
      <c r="G188" t="s">
        <v>197</v>
      </c>
      <c r="H188" t="s">
        <v>172</v>
      </c>
      <c r="I188" t="s">
        <v>293</v>
      </c>
      <c r="J188" t="s">
        <v>542</v>
      </c>
      <c r="K188" t="s">
        <v>295</v>
      </c>
      <c r="L188" t="s">
        <v>547</v>
      </c>
    </row>
    <row r="189" spans="6:12" x14ac:dyDescent="0.25">
      <c r="F189" s="22" t="s">
        <v>549</v>
      </c>
      <c r="G189" t="s">
        <v>197</v>
      </c>
      <c r="H189" t="s">
        <v>303</v>
      </c>
      <c r="I189" t="s">
        <v>293</v>
      </c>
      <c r="J189" t="s">
        <v>542</v>
      </c>
      <c r="K189" t="s">
        <v>295</v>
      </c>
      <c r="L189" t="s">
        <v>303</v>
      </c>
    </row>
    <row r="190" spans="6:12" x14ac:dyDescent="0.25">
      <c r="F190" s="22" t="s">
        <v>550</v>
      </c>
      <c r="G190" t="s">
        <v>247</v>
      </c>
      <c r="H190" t="s">
        <v>303</v>
      </c>
      <c r="I190" t="s">
        <v>293</v>
      </c>
      <c r="J190" t="s">
        <v>542</v>
      </c>
      <c r="K190" t="s">
        <v>295</v>
      </c>
      <c r="L190" t="s">
        <v>303</v>
      </c>
    </row>
    <row r="191" spans="6:12" x14ac:dyDescent="0.25">
      <c r="F191" s="22" t="s">
        <v>551</v>
      </c>
      <c r="G191" t="s">
        <v>206</v>
      </c>
      <c r="H191" t="s">
        <v>303</v>
      </c>
      <c r="I191" t="s">
        <v>293</v>
      </c>
      <c r="J191" t="s">
        <v>542</v>
      </c>
      <c r="K191" t="s">
        <v>295</v>
      </c>
      <c r="L191" t="s">
        <v>303</v>
      </c>
    </row>
    <row r="192" spans="6:12" x14ac:dyDescent="0.25">
      <c r="F192" s="22" t="s">
        <v>552</v>
      </c>
      <c r="G192" t="s">
        <v>206</v>
      </c>
      <c r="H192" t="s">
        <v>303</v>
      </c>
      <c r="I192" t="s">
        <v>293</v>
      </c>
      <c r="J192" t="s">
        <v>542</v>
      </c>
      <c r="K192" t="s">
        <v>295</v>
      </c>
      <c r="L192" t="s">
        <v>303</v>
      </c>
    </row>
    <row r="193" spans="6:12" x14ac:dyDescent="0.25">
      <c r="F193" s="22" t="s">
        <v>553</v>
      </c>
      <c r="G193" t="s">
        <v>199</v>
      </c>
      <c r="H193" t="s">
        <v>171</v>
      </c>
      <c r="I193" t="s">
        <v>293</v>
      </c>
      <c r="J193" t="s">
        <v>542</v>
      </c>
      <c r="K193" t="s">
        <v>295</v>
      </c>
      <c r="L193" t="s">
        <v>303</v>
      </c>
    </row>
    <row r="194" spans="6:12" x14ac:dyDescent="0.25">
      <c r="F194" s="22" t="s">
        <v>554</v>
      </c>
      <c r="G194" t="s">
        <v>199</v>
      </c>
      <c r="H194" t="s">
        <v>172</v>
      </c>
      <c r="I194" t="s">
        <v>293</v>
      </c>
      <c r="J194" t="s">
        <v>542</v>
      </c>
      <c r="K194" t="s">
        <v>295</v>
      </c>
      <c r="L194" t="s">
        <v>303</v>
      </c>
    </row>
    <row r="195" spans="6:12" x14ac:dyDescent="0.25">
      <c r="F195" s="22" t="s">
        <v>555</v>
      </c>
      <c r="G195" t="s">
        <v>556</v>
      </c>
      <c r="H195" t="s">
        <v>303</v>
      </c>
      <c r="I195" t="s">
        <v>293</v>
      </c>
      <c r="J195" t="s">
        <v>542</v>
      </c>
      <c r="K195" t="s">
        <v>295</v>
      </c>
      <c r="L195" t="s">
        <v>303</v>
      </c>
    </row>
    <row r="196" spans="6:12" x14ac:dyDescent="0.25">
      <c r="F196" s="22" t="s">
        <v>557</v>
      </c>
      <c r="G196" t="s">
        <v>211</v>
      </c>
      <c r="H196" t="s">
        <v>303</v>
      </c>
      <c r="I196" t="s">
        <v>293</v>
      </c>
      <c r="J196" t="s">
        <v>294</v>
      </c>
      <c r="K196" t="s">
        <v>295</v>
      </c>
      <c r="L196" t="s">
        <v>303</v>
      </c>
    </row>
    <row r="197" spans="6:12" x14ac:dyDescent="0.25">
      <c r="F197" s="22" t="s">
        <v>558</v>
      </c>
      <c r="G197" t="s">
        <v>244</v>
      </c>
      <c r="H197" t="s">
        <v>171</v>
      </c>
      <c r="I197" t="s">
        <v>293</v>
      </c>
      <c r="J197" t="s">
        <v>294</v>
      </c>
      <c r="K197" t="s">
        <v>295</v>
      </c>
      <c r="L197" t="s">
        <v>303</v>
      </c>
    </row>
    <row r="198" spans="6:12" x14ac:dyDescent="0.25">
      <c r="F198" s="22" t="s">
        <v>559</v>
      </c>
      <c r="G198" t="s">
        <v>244</v>
      </c>
      <c r="H198" t="s">
        <v>172</v>
      </c>
      <c r="I198" t="s">
        <v>293</v>
      </c>
      <c r="J198" t="s">
        <v>294</v>
      </c>
      <c r="K198" t="s">
        <v>295</v>
      </c>
      <c r="L198" t="s">
        <v>303</v>
      </c>
    </row>
    <row r="199" spans="6:12" x14ac:dyDescent="0.25">
      <c r="F199" s="22" t="s">
        <v>560</v>
      </c>
      <c r="G199" t="s">
        <v>210</v>
      </c>
      <c r="H199" t="s">
        <v>171</v>
      </c>
      <c r="I199" t="s">
        <v>293</v>
      </c>
      <c r="J199" t="s">
        <v>294</v>
      </c>
      <c r="K199" t="s">
        <v>295</v>
      </c>
      <c r="L199" t="s">
        <v>303</v>
      </c>
    </row>
    <row r="200" spans="6:12" x14ac:dyDescent="0.25">
      <c r="F200" s="22" t="s">
        <v>561</v>
      </c>
      <c r="G200" t="s">
        <v>210</v>
      </c>
      <c r="H200" t="s">
        <v>172</v>
      </c>
      <c r="I200" t="s">
        <v>293</v>
      </c>
      <c r="J200" t="s">
        <v>294</v>
      </c>
      <c r="K200" t="s">
        <v>295</v>
      </c>
      <c r="L200" t="s">
        <v>303</v>
      </c>
    </row>
    <row r="201" spans="6:12" x14ac:dyDescent="0.25">
      <c r="F201" s="22" t="s">
        <v>562</v>
      </c>
      <c r="G201" t="s">
        <v>285</v>
      </c>
      <c r="H201" t="s">
        <v>303</v>
      </c>
      <c r="I201" t="s">
        <v>293</v>
      </c>
      <c r="J201" t="s">
        <v>294</v>
      </c>
      <c r="K201" t="s">
        <v>295</v>
      </c>
      <c r="L201" t="s">
        <v>303</v>
      </c>
    </row>
    <row r="202" spans="6:12" x14ac:dyDescent="0.25">
      <c r="F202" s="22" t="s">
        <v>563</v>
      </c>
      <c r="G202" t="s">
        <v>213</v>
      </c>
      <c r="H202" t="s">
        <v>303</v>
      </c>
      <c r="I202" t="s">
        <v>293</v>
      </c>
      <c r="J202" t="s">
        <v>294</v>
      </c>
      <c r="K202" t="s">
        <v>295</v>
      </c>
      <c r="L202" t="s">
        <v>303</v>
      </c>
    </row>
    <row r="203" spans="6:12" x14ac:dyDescent="0.25">
      <c r="F203" s="22" t="s">
        <v>564</v>
      </c>
      <c r="G203" t="s">
        <v>203</v>
      </c>
      <c r="H203" t="s">
        <v>171</v>
      </c>
      <c r="I203" t="s">
        <v>293</v>
      </c>
      <c r="J203" t="s">
        <v>294</v>
      </c>
      <c r="K203" t="s">
        <v>295</v>
      </c>
      <c r="L203" t="s">
        <v>303</v>
      </c>
    </row>
    <row r="204" spans="6:12" x14ac:dyDescent="0.25">
      <c r="F204" s="22" t="s">
        <v>565</v>
      </c>
      <c r="G204" t="s">
        <v>203</v>
      </c>
      <c r="H204" t="s">
        <v>325</v>
      </c>
      <c r="I204" t="s">
        <v>293</v>
      </c>
      <c r="J204" t="s">
        <v>294</v>
      </c>
      <c r="K204" t="s">
        <v>295</v>
      </c>
      <c r="L204" t="s">
        <v>303</v>
      </c>
    </row>
    <row r="205" spans="6:12" x14ac:dyDescent="0.25">
      <c r="F205" s="22" t="s">
        <v>566</v>
      </c>
      <c r="G205" t="s">
        <v>243</v>
      </c>
      <c r="H205" t="s">
        <v>171</v>
      </c>
      <c r="I205" t="s">
        <v>293</v>
      </c>
      <c r="J205" t="s">
        <v>294</v>
      </c>
      <c r="K205" t="s">
        <v>295</v>
      </c>
      <c r="L205" t="s">
        <v>303</v>
      </c>
    </row>
    <row r="206" spans="6:12" x14ac:dyDescent="0.25">
      <c r="F206" s="22" t="s">
        <v>567</v>
      </c>
      <c r="G206" t="s">
        <v>243</v>
      </c>
      <c r="H206" t="s">
        <v>325</v>
      </c>
      <c r="I206" t="s">
        <v>293</v>
      </c>
      <c r="J206" t="s">
        <v>294</v>
      </c>
      <c r="K206" t="s">
        <v>295</v>
      </c>
      <c r="L206" t="s">
        <v>303</v>
      </c>
    </row>
    <row r="207" spans="6:12" x14ac:dyDescent="0.25">
      <c r="F207" s="22" t="s">
        <v>568</v>
      </c>
      <c r="G207" t="s">
        <v>227</v>
      </c>
      <c r="H207" t="s">
        <v>171</v>
      </c>
      <c r="I207" t="s">
        <v>293</v>
      </c>
      <c r="J207" t="s">
        <v>294</v>
      </c>
      <c r="K207" t="s">
        <v>295</v>
      </c>
      <c r="L207" t="s">
        <v>303</v>
      </c>
    </row>
    <row r="208" spans="6:12" x14ac:dyDescent="0.25">
      <c r="F208" s="22" t="s">
        <v>569</v>
      </c>
      <c r="G208" t="s">
        <v>227</v>
      </c>
      <c r="H208" t="s">
        <v>325</v>
      </c>
      <c r="I208" t="s">
        <v>293</v>
      </c>
      <c r="J208" t="s">
        <v>294</v>
      </c>
      <c r="K208" t="s">
        <v>295</v>
      </c>
      <c r="L208" t="s">
        <v>303</v>
      </c>
    </row>
    <row r="209" spans="6:12" x14ac:dyDescent="0.25">
      <c r="F209" s="22" t="s">
        <v>570</v>
      </c>
      <c r="G209" t="s">
        <v>571</v>
      </c>
      <c r="H209" t="s">
        <v>303</v>
      </c>
      <c r="I209" t="s">
        <v>293</v>
      </c>
      <c r="J209" t="s">
        <v>572</v>
      </c>
      <c r="K209" t="s">
        <v>295</v>
      </c>
      <c r="L209" t="s">
        <v>303</v>
      </c>
    </row>
    <row r="210" spans="6:12" x14ac:dyDescent="0.25">
      <c r="F210" s="22" t="s">
        <v>573</v>
      </c>
      <c r="G210" t="s">
        <v>194</v>
      </c>
      <c r="H210" t="s">
        <v>303</v>
      </c>
      <c r="I210" t="s">
        <v>293</v>
      </c>
      <c r="J210" t="s">
        <v>505</v>
      </c>
      <c r="K210" t="s">
        <v>295</v>
      </c>
      <c r="L210" t="s">
        <v>303</v>
      </c>
    </row>
    <row r="211" spans="6:12" x14ac:dyDescent="0.25">
      <c r="F211" s="22" t="s">
        <v>574</v>
      </c>
      <c r="G211" t="s">
        <v>198</v>
      </c>
      <c r="H211" t="s">
        <v>303</v>
      </c>
      <c r="I211" t="s">
        <v>293</v>
      </c>
      <c r="J211" t="s">
        <v>414</v>
      </c>
      <c r="K211" t="s">
        <v>295</v>
      </c>
      <c r="L211" t="s">
        <v>303</v>
      </c>
    </row>
    <row r="212" spans="6:12" x14ac:dyDescent="0.25">
      <c r="F212" s="22" t="s">
        <v>575</v>
      </c>
      <c r="G212" t="s">
        <v>265</v>
      </c>
      <c r="H212" t="s">
        <v>303</v>
      </c>
      <c r="I212" t="s">
        <v>293</v>
      </c>
      <c r="J212" t="s">
        <v>572</v>
      </c>
      <c r="K212" t="s">
        <v>295</v>
      </c>
      <c r="L212" t="s">
        <v>576</v>
      </c>
    </row>
    <row r="213" spans="6:12" x14ac:dyDescent="0.25">
      <c r="F213" s="22" t="s">
        <v>577</v>
      </c>
      <c r="G213" t="s">
        <v>248</v>
      </c>
      <c r="H213" t="s">
        <v>303</v>
      </c>
      <c r="I213" t="s">
        <v>293</v>
      </c>
      <c r="J213" t="s">
        <v>505</v>
      </c>
      <c r="K213" t="s">
        <v>295</v>
      </c>
      <c r="L213" t="s">
        <v>303</v>
      </c>
    </row>
    <row r="214" spans="6:12" x14ac:dyDescent="0.25">
      <c r="F214" s="22" t="s">
        <v>578</v>
      </c>
      <c r="G214" t="s">
        <v>579</v>
      </c>
      <c r="H214" t="s">
        <v>303</v>
      </c>
      <c r="I214" t="s">
        <v>293</v>
      </c>
      <c r="J214" t="s">
        <v>542</v>
      </c>
      <c r="K214" t="s">
        <v>295</v>
      </c>
      <c r="L214" t="s">
        <v>303</v>
      </c>
    </row>
    <row r="215" spans="6:12" x14ac:dyDescent="0.25">
      <c r="F215" s="22" t="s">
        <v>580</v>
      </c>
      <c r="G215" t="s">
        <v>286</v>
      </c>
      <c r="H215" t="s">
        <v>171</v>
      </c>
      <c r="I215" t="s">
        <v>293</v>
      </c>
      <c r="J215" t="s">
        <v>294</v>
      </c>
      <c r="K215" t="s">
        <v>295</v>
      </c>
      <c r="L215" t="s">
        <v>303</v>
      </c>
    </row>
    <row r="216" spans="6:12" x14ac:dyDescent="0.25">
      <c r="F216" s="22" t="s">
        <v>581</v>
      </c>
      <c r="G216" t="s">
        <v>286</v>
      </c>
      <c r="H216" t="s">
        <v>325</v>
      </c>
      <c r="I216" t="s">
        <v>293</v>
      </c>
      <c r="J216" t="s">
        <v>294</v>
      </c>
      <c r="K216" t="s">
        <v>295</v>
      </c>
      <c r="L216" t="s">
        <v>303</v>
      </c>
    </row>
    <row r="217" spans="6:12" x14ac:dyDescent="0.25">
      <c r="F217" s="22" t="s">
        <v>582</v>
      </c>
      <c r="G217" t="s">
        <v>239</v>
      </c>
      <c r="H217" t="s">
        <v>171</v>
      </c>
      <c r="I217" t="s">
        <v>293</v>
      </c>
      <c r="J217" t="s">
        <v>294</v>
      </c>
      <c r="K217" t="s">
        <v>295</v>
      </c>
      <c r="L217" t="s">
        <v>303</v>
      </c>
    </row>
    <row r="218" spans="6:12" x14ac:dyDescent="0.25">
      <c r="F218" s="22" t="s">
        <v>583</v>
      </c>
      <c r="G218" t="s">
        <v>239</v>
      </c>
      <c r="H218" t="s">
        <v>325</v>
      </c>
      <c r="I218" t="s">
        <v>293</v>
      </c>
      <c r="J218" t="s">
        <v>294</v>
      </c>
      <c r="K218" t="s">
        <v>295</v>
      </c>
      <c r="L218" t="s">
        <v>303</v>
      </c>
    </row>
    <row r="219" spans="6:12" x14ac:dyDescent="0.25">
      <c r="F219" s="22" t="s">
        <v>584</v>
      </c>
      <c r="G219" t="s">
        <v>211</v>
      </c>
      <c r="H219" t="s">
        <v>171</v>
      </c>
      <c r="I219" t="s">
        <v>310</v>
      </c>
      <c r="J219" t="s">
        <v>294</v>
      </c>
      <c r="K219" t="s">
        <v>295</v>
      </c>
      <c r="L219" t="s">
        <v>303</v>
      </c>
    </row>
    <row r="220" spans="6:12" x14ac:dyDescent="0.25">
      <c r="F220" s="22" t="s">
        <v>585</v>
      </c>
      <c r="G220" t="s">
        <v>211</v>
      </c>
      <c r="H220" t="s">
        <v>172</v>
      </c>
      <c r="I220" t="s">
        <v>310</v>
      </c>
      <c r="J220" t="s">
        <v>294</v>
      </c>
      <c r="K220" t="s">
        <v>295</v>
      </c>
      <c r="L220" t="s">
        <v>303</v>
      </c>
    </row>
    <row r="221" spans="6:12" x14ac:dyDescent="0.25">
      <c r="F221" s="22" t="s">
        <v>586</v>
      </c>
      <c r="G221" t="s">
        <v>244</v>
      </c>
      <c r="H221" t="s">
        <v>171</v>
      </c>
      <c r="I221" t="s">
        <v>310</v>
      </c>
      <c r="J221" t="s">
        <v>294</v>
      </c>
      <c r="K221" t="s">
        <v>295</v>
      </c>
      <c r="L221" t="s">
        <v>303</v>
      </c>
    </row>
    <row r="222" spans="6:12" x14ac:dyDescent="0.25">
      <c r="F222" s="22" t="s">
        <v>587</v>
      </c>
      <c r="G222" t="s">
        <v>244</v>
      </c>
      <c r="H222" t="s">
        <v>172</v>
      </c>
      <c r="I222" t="s">
        <v>310</v>
      </c>
      <c r="J222" t="s">
        <v>294</v>
      </c>
      <c r="K222" t="s">
        <v>295</v>
      </c>
      <c r="L222" t="s">
        <v>303</v>
      </c>
    </row>
    <row r="223" spans="6:12" x14ac:dyDescent="0.25">
      <c r="F223" s="22" t="s">
        <v>588</v>
      </c>
      <c r="G223" t="s">
        <v>210</v>
      </c>
      <c r="H223" t="s">
        <v>171</v>
      </c>
      <c r="I223" t="s">
        <v>310</v>
      </c>
      <c r="J223" t="s">
        <v>294</v>
      </c>
      <c r="K223" t="s">
        <v>295</v>
      </c>
      <c r="L223" t="s">
        <v>303</v>
      </c>
    </row>
    <row r="224" spans="6:12" x14ac:dyDescent="0.25">
      <c r="F224" s="22" t="s">
        <v>589</v>
      </c>
      <c r="G224" t="s">
        <v>210</v>
      </c>
      <c r="H224" t="s">
        <v>172</v>
      </c>
      <c r="I224" t="s">
        <v>310</v>
      </c>
      <c r="J224" t="s">
        <v>294</v>
      </c>
      <c r="K224" t="s">
        <v>295</v>
      </c>
      <c r="L224" t="s">
        <v>303</v>
      </c>
    </row>
    <row r="225" spans="6:12" x14ac:dyDescent="0.25">
      <c r="F225" s="22" t="s">
        <v>590</v>
      </c>
      <c r="G225" t="s">
        <v>285</v>
      </c>
      <c r="H225" t="s">
        <v>303</v>
      </c>
      <c r="I225" t="s">
        <v>310</v>
      </c>
      <c r="J225" t="s">
        <v>294</v>
      </c>
      <c r="K225" t="s">
        <v>295</v>
      </c>
      <c r="L225" t="s">
        <v>303</v>
      </c>
    </row>
    <row r="226" spans="6:12" x14ac:dyDescent="0.25">
      <c r="F226" s="22" t="s">
        <v>591</v>
      </c>
      <c r="G226" t="s">
        <v>204</v>
      </c>
      <c r="H226" t="s">
        <v>303</v>
      </c>
      <c r="I226" t="s">
        <v>310</v>
      </c>
      <c r="J226" t="s">
        <v>542</v>
      </c>
      <c r="K226" t="s">
        <v>295</v>
      </c>
      <c r="L226" t="s">
        <v>303</v>
      </c>
    </row>
    <row r="227" spans="6:12" x14ac:dyDescent="0.25">
      <c r="F227" s="22" t="s">
        <v>592</v>
      </c>
      <c r="G227" t="s">
        <v>206</v>
      </c>
      <c r="H227" t="s">
        <v>303</v>
      </c>
      <c r="I227" t="s">
        <v>310</v>
      </c>
      <c r="J227" t="s">
        <v>542</v>
      </c>
      <c r="K227" t="s">
        <v>295</v>
      </c>
      <c r="L227" t="s">
        <v>303</v>
      </c>
    </row>
    <row r="228" spans="6:12" x14ac:dyDescent="0.25">
      <c r="F228" s="22" t="s">
        <v>593</v>
      </c>
      <c r="G228" t="s">
        <v>227</v>
      </c>
      <c r="H228" t="s">
        <v>303</v>
      </c>
      <c r="I228" t="s">
        <v>310</v>
      </c>
      <c r="J228" t="s">
        <v>294</v>
      </c>
      <c r="K228" t="s">
        <v>295</v>
      </c>
      <c r="L228" t="s">
        <v>303</v>
      </c>
    </row>
    <row r="229" spans="6:12" x14ac:dyDescent="0.25">
      <c r="F229" s="22" t="s">
        <v>594</v>
      </c>
      <c r="G229" t="s">
        <v>238</v>
      </c>
      <c r="H229" t="s">
        <v>303</v>
      </c>
      <c r="I229" t="s">
        <v>310</v>
      </c>
      <c r="J229" t="s">
        <v>505</v>
      </c>
      <c r="K229" t="s">
        <v>295</v>
      </c>
      <c r="L229" t="s">
        <v>303</v>
      </c>
    </row>
    <row r="230" spans="6:12" x14ac:dyDescent="0.25">
      <c r="F230" s="22" t="s">
        <v>595</v>
      </c>
      <c r="G230" t="s">
        <v>282</v>
      </c>
      <c r="H230" t="s">
        <v>303</v>
      </c>
      <c r="I230" t="s">
        <v>310</v>
      </c>
      <c r="J230" t="s">
        <v>282</v>
      </c>
      <c r="K230" t="s">
        <v>295</v>
      </c>
      <c r="L230" t="s">
        <v>303</v>
      </c>
    </row>
    <row r="231" spans="6:12" x14ac:dyDescent="0.25">
      <c r="F231" s="22" t="s">
        <v>596</v>
      </c>
      <c r="G231" t="s">
        <v>239</v>
      </c>
      <c r="H231" t="s">
        <v>171</v>
      </c>
      <c r="I231" t="s">
        <v>310</v>
      </c>
      <c r="J231" t="s">
        <v>294</v>
      </c>
      <c r="K231" t="s">
        <v>295</v>
      </c>
      <c r="L231" t="s">
        <v>303</v>
      </c>
    </row>
    <row r="232" spans="6:12" x14ac:dyDescent="0.25">
      <c r="F232" s="22" t="s">
        <v>597</v>
      </c>
      <c r="G232" t="s">
        <v>239</v>
      </c>
      <c r="H232" t="s">
        <v>325</v>
      </c>
      <c r="I232" t="s">
        <v>310</v>
      </c>
      <c r="J232" t="s">
        <v>294</v>
      </c>
      <c r="K232" t="s">
        <v>295</v>
      </c>
      <c r="L232" t="s">
        <v>303</v>
      </c>
    </row>
    <row r="233" spans="6:12" x14ac:dyDescent="0.25">
      <c r="F233" s="22" t="s">
        <v>598</v>
      </c>
      <c r="G233" t="s">
        <v>197</v>
      </c>
      <c r="H233" t="s">
        <v>171</v>
      </c>
      <c r="I233" t="s">
        <v>305</v>
      </c>
      <c r="J233" t="s">
        <v>542</v>
      </c>
      <c r="K233" t="s">
        <v>295</v>
      </c>
      <c r="L233" t="s">
        <v>303</v>
      </c>
    </row>
    <row r="234" spans="6:12" x14ac:dyDescent="0.25">
      <c r="F234" s="22" t="s">
        <v>599</v>
      </c>
      <c r="G234" t="s">
        <v>197</v>
      </c>
      <c r="H234" t="s">
        <v>172</v>
      </c>
      <c r="I234" t="s">
        <v>305</v>
      </c>
      <c r="J234" t="s">
        <v>542</v>
      </c>
      <c r="K234" t="s">
        <v>295</v>
      </c>
      <c r="L234" t="s">
        <v>303</v>
      </c>
    </row>
    <row r="235" spans="6:12" x14ac:dyDescent="0.25">
      <c r="F235" s="22" t="s">
        <v>600</v>
      </c>
      <c r="G235" t="s">
        <v>206</v>
      </c>
      <c r="H235" t="s">
        <v>303</v>
      </c>
      <c r="I235" t="s">
        <v>305</v>
      </c>
      <c r="J235" t="s">
        <v>542</v>
      </c>
      <c r="K235" t="s">
        <v>295</v>
      </c>
      <c r="L235" t="s">
        <v>303</v>
      </c>
    </row>
    <row r="236" spans="6:12" x14ac:dyDescent="0.25">
      <c r="F236" s="22" t="s">
        <v>601</v>
      </c>
      <c r="G236" t="s">
        <v>206</v>
      </c>
      <c r="H236" t="s">
        <v>303</v>
      </c>
      <c r="I236" t="s">
        <v>305</v>
      </c>
      <c r="J236" t="s">
        <v>542</v>
      </c>
      <c r="K236" t="s">
        <v>295</v>
      </c>
      <c r="L236" t="s">
        <v>303</v>
      </c>
    </row>
    <row r="237" spans="6:12" x14ac:dyDescent="0.25">
      <c r="F237" s="22" t="s">
        <v>602</v>
      </c>
      <c r="G237" t="s">
        <v>204</v>
      </c>
      <c r="H237" t="s">
        <v>303</v>
      </c>
      <c r="I237" t="s">
        <v>307</v>
      </c>
      <c r="J237" t="s">
        <v>542</v>
      </c>
      <c r="K237" t="s">
        <v>295</v>
      </c>
      <c r="L237" t="s">
        <v>303</v>
      </c>
    </row>
    <row r="238" spans="6:12" x14ac:dyDescent="0.25">
      <c r="F238" s="22" t="s">
        <v>603</v>
      </c>
      <c r="G238" t="s">
        <v>199</v>
      </c>
      <c r="H238" t="s">
        <v>171</v>
      </c>
      <c r="I238" t="s">
        <v>307</v>
      </c>
      <c r="J238" t="s">
        <v>542</v>
      </c>
      <c r="K238" t="s">
        <v>295</v>
      </c>
      <c r="L238" t="s">
        <v>303</v>
      </c>
    </row>
    <row r="239" spans="6:12" x14ac:dyDescent="0.25">
      <c r="F239" s="22" t="s">
        <v>604</v>
      </c>
      <c r="G239" t="s">
        <v>199</v>
      </c>
      <c r="H239" t="s">
        <v>172</v>
      </c>
      <c r="I239" t="s">
        <v>307</v>
      </c>
      <c r="J239" t="s">
        <v>542</v>
      </c>
      <c r="K239" t="s">
        <v>295</v>
      </c>
      <c r="L239" t="s">
        <v>303</v>
      </c>
    </row>
    <row r="240" spans="6:12" x14ac:dyDescent="0.25">
      <c r="F240" s="22" t="s">
        <v>605</v>
      </c>
      <c r="G240" t="s">
        <v>238</v>
      </c>
      <c r="H240" t="s">
        <v>171</v>
      </c>
      <c r="I240" t="s">
        <v>307</v>
      </c>
      <c r="J240" t="s">
        <v>505</v>
      </c>
      <c r="K240" t="s">
        <v>295</v>
      </c>
      <c r="L240" t="s">
        <v>303</v>
      </c>
    </row>
    <row r="241" spans="6:12" x14ac:dyDescent="0.25">
      <c r="F241" s="22" t="s">
        <v>606</v>
      </c>
      <c r="G241" t="s">
        <v>238</v>
      </c>
      <c r="H241" t="s">
        <v>172</v>
      </c>
      <c r="I241" t="s">
        <v>307</v>
      </c>
      <c r="J241" t="s">
        <v>505</v>
      </c>
      <c r="K241" t="s">
        <v>295</v>
      </c>
      <c r="L241" t="s">
        <v>303</v>
      </c>
    </row>
    <row r="242" spans="6:12" x14ac:dyDescent="0.25">
      <c r="F242" s="22" t="s">
        <v>607</v>
      </c>
      <c r="G242" t="s">
        <v>206</v>
      </c>
      <c r="H242" t="s">
        <v>303</v>
      </c>
      <c r="I242" t="s">
        <v>307</v>
      </c>
      <c r="J242" t="s">
        <v>542</v>
      </c>
      <c r="K242" t="s">
        <v>295</v>
      </c>
      <c r="L242" t="s">
        <v>303</v>
      </c>
    </row>
    <row r="243" spans="6:12" x14ac:dyDescent="0.25">
      <c r="F243" s="22" t="s">
        <v>608</v>
      </c>
      <c r="G243" t="s">
        <v>245</v>
      </c>
      <c r="H243" t="s">
        <v>303</v>
      </c>
      <c r="I243" t="s">
        <v>307</v>
      </c>
      <c r="J243" t="s">
        <v>505</v>
      </c>
      <c r="K243" t="s">
        <v>295</v>
      </c>
      <c r="L243" t="s">
        <v>303</v>
      </c>
    </row>
    <row r="244" spans="6:12" x14ac:dyDescent="0.25">
      <c r="F244" s="22" t="s">
        <v>609</v>
      </c>
      <c r="G244" t="s">
        <v>210</v>
      </c>
      <c r="H244" t="s">
        <v>171</v>
      </c>
      <c r="I244" t="s">
        <v>307</v>
      </c>
      <c r="J244" t="s">
        <v>294</v>
      </c>
      <c r="K244" t="s">
        <v>295</v>
      </c>
      <c r="L244" t="s">
        <v>303</v>
      </c>
    </row>
    <row r="245" spans="6:12" x14ac:dyDescent="0.25">
      <c r="F245" s="22" t="s">
        <v>610</v>
      </c>
      <c r="G245" t="s">
        <v>210</v>
      </c>
      <c r="H245" t="s">
        <v>172</v>
      </c>
      <c r="I245" t="s">
        <v>307</v>
      </c>
      <c r="J245" t="s">
        <v>294</v>
      </c>
      <c r="K245" t="s">
        <v>295</v>
      </c>
      <c r="L245" t="s">
        <v>303</v>
      </c>
    </row>
    <row r="246" spans="6:12" x14ac:dyDescent="0.25">
      <c r="F246" s="22" t="s">
        <v>611</v>
      </c>
      <c r="G246" t="s">
        <v>211</v>
      </c>
      <c r="H246" t="s">
        <v>171</v>
      </c>
      <c r="I246" t="s">
        <v>307</v>
      </c>
      <c r="J246" t="s">
        <v>294</v>
      </c>
      <c r="K246" t="s">
        <v>295</v>
      </c>
      <c r="L246" t="s">
        <v>303</v>
      </c>
    </row>
    <row r="247" spans="6:12" x14ac:dyDescent="0.25">
      <c r="F247" s="22" t="s">
        <v>612</v>
      </c>
      <c r="G247" t="s">
        <v>211</v>
      </c>
      <c r="H247" t="s">
        <v>172</v>
      </c>
      <c r="I247" t="s">
        <v>307</v>
      </c>
      <c r="J247" t="s">
        <v>294</v>
      </c>
      <c r="K247" t="s">
        <v>295</v>
      </c>
      <c r="L247" t="s">
        <v>303</v>
      </c>
    </row>
    <row r="248" spans="6:12" x14ac:dyDescent="0.25">
      <c r="F248" s="22" t="s">
        <v>613</v>
      </c>
      <c r="G248" t="s">
        <v>242</v>
      </c>
      <c r="H248" t="s">
        <v>171</v>
      </c>
      <c r="I248" t="s">
        <v>307</v>
      </c>
      <c r="J248" t="s">
        <v>505</v>
      </c>
      <c r="K248" t="s">
        <v>295</v>
      </c>
      <c r="L248" t="s">
        <v>303</v>
      </c>
    </row>
    <row r="249" spans="6:12" x14ac:dyDescent="0.25">
      <c r="F249" s="22" t="s">
        <v>614</v>
      </c>
      <c r="G249" t="s">
        <v>242</v>
      </c>
      <c r="H249" t="s">
        <v>172</v>
      </c>
      <c r="I249" t="s">
        <v>307</v>
      </c>
      <c r="J249" t="s">
        <v>505</v>
      </c>
      <c r="K249" t="s">
        <v>295</v>
      </c>
      <c r="L249" t="s">
        <v>303</v>
      </c>
    </row>
    <row r="250" spans="6:12" x14ac:dyDescent="0.25">
      <c r="F250" s="22" t="s">
        <v>615</v>
      </c>
      <c r="G250" t="s">
        <v>239</v>
      </c>
      <c r="H250" t="s">
        <v>171</v>
      </c>
      <c r="I250" t="s">
        <v>307</v>
      </c>
      <c r="J250" t="s">
        <v>294</v>
      </c>
      <c r="K250" t="s">
        <v>295</v>
      </c>
      <c r="L250" t="s">
        <v>303</v>
      </c>
    </row>
    <row r="251" spans="6:12" x14ac:dyDescent="0.25">
      <c r="F251" s="22" t="s">
        <v>616</v>
      </c>
      <c r="G251" t="s">
        <v>239</v>
      </c>
      <c r="H251" t="s">
        <v>172</v>
      </c>
      <c r="I251" t="s">
        <v>307</v>
      </c>
      <c r="J251" t="s">
        <v>294</v>
      </c>
      <c r="K251" t="s">
        <v>295</v>
      </c>
      <c r="L251" t="s">
        <v>303</v>
      </c>
    </row>
  </sheetData>
  <conditionalFormatting sqref="C2:C111">
    <cfRule type="duplicateValues" dxfId="1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0288-D280-4EEB-8169-F62C8C41655A}">
  <dimension ref="B2:C15"/>
  <sheetViews>
    <sheetView workbookViewId="0">
      <selection activeCell="B2" sqref="B2:C15"/>
    </sheetView>
  </sheetViews>
  <sheetFormatPr baseColWidth="10" defaultRowHeight="15" x14ac:dyDescent="0.25"/>
  <cols>
    <col min="2" max="2" width="16.42578125" customWidth="1"/>
    <col min="3" max="3" width="15" customWidth="1"/>
  </cols>
  <sheetData>
    <row r="2" spans="2:3" x14ac:dyDescent="0.25">
      <c r="B2" s="33" t="s">
        <v>69</v>
      </c>
      <c r="C2" s="33" t="s">
        <v>619</v>
      </c>
    </row>
    <row r="3" spans="2:3" x14ac:dyDescent="0.25">
      <c r="B3" s="30" t="s">
        <v>294</v>
      </c>
      <c r="C3" s="34">
        <v>1</v>
      </c>
    </row>
    <row r="4" spans="2:3" x14ac:dyDescent="0.25">
      <c r="B4" s="30" t="s">
        <v>463</v>
      </c>
      <c r="C4" s="34">
        <v>2</v>
      </c>
    </row>
    <row r="5" spans="2:3" x14ac:dyDescent="0.25">
      <c r="B5" s="30" t="s">
        <v>620</v>
      </c>
      <c r="C5" s="34">
        <v>3</v>
      </c>
    </row>
    <row r="6" spans="2:3" x14ac:dyDescent="0.25">
      <c r="B6" t="s">
        <v>414</v>
      </c>
      <c r="C6" s="34">
        <v>4</v>
      </c>
    </row>
    <row r="7" spans="2:3" x14ac:dyDescent="0.25">
      <c r="B7" t="s">
        <v>542</v>
      </c>
      <c r="C7" s="34">
        <v>5</v>
      </c>
    </row>
    <row r="8" spans="2:3" x14ac:dyDescent="0.25">
      <c r="B8" s="30" t="s">
        <v>419</v>
      </c>
      <c r="C8" s="34">
        <v>6</v>
      </c>
    </row>
    <row r="9" spans="2:3" x14ac:dyDescent="0.25">
      <c r="B9" s="30" t="s">
        <v>319</v>
      </c>
      <c r="C9" s="34">
        <v>7</v>
      </c>
    </row>
    <row r="10" spans="2:3" x14ac:dyDescent="0.25">
      <c r="B10" s="30" t="s">
        <v>392</v>
      </c>
      <c r="C10" s="34">
        <v>8</v>
      </c>
    </row>
    <row r="11" spans="2:3" x14ac:dyDescent="0.25">
      <c r="B11" s="30" t="s">
        <v>314</v>
      </c>
      <c r="C11" s="34">
        <v>9</v>
      </c>
    </row>
    <row r="12" spans="2:3" x14ac:dyDescent="0.25">
      <c r="B12" s="30" t="s">
        <v>501</v>
      </c>
      <c r="C12" s="34">
        <v>10</v>
      </c>
    </row>
    <row r="13" spans="2:3" x14ac:dyDescent="0.25">
      <c r="B13" s="30" t="s">
        <v>282</v>
      </c>
      <c r="C13" s="34">
        <v>11</v>
      </c>
    </row>
    <row r="14" spans="2:3" x14ac:dyDescent="0.25">
      <c r="B14" s="30" t="s">
        <v>454</v>
      </c>
      <c r="C14" s="34">
        <v>12</v>
      </c>
    </row>
    <row r="15" spans="2:3" x14ac:dyDescent="0.25">
      <c r="B15" s="30" t="s">
        <v>572</v>
      </c>
      <c r="C15" s="3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F15" sqref="F15"/>
    </sheetView>
  </sheetViews>
  <sheetFormatPr baseColWidth="10" defaultRowHeight="15" x14ac:dyDescent="0.25"/>
  <cols>
    <col min="2" max="2" width="21.140625" customWidth="1"/>
  </cols>
  <sheetData>
    <row r="2" spans="2:3" ht="24" x14ac:dyDescent="0.25">
      <c r="B2" s="33" t="s">
        <v>178</v>
      </c>
      <c r="C2" s="33" t="s">
        <v>622</v>
      </c>
    </row>
    <row r="3" spans="2:3" x14ac:dyDescent="0.25">
      <c r="B3" s="30" t="s">
        <v>310</v>
      </c>
      <c r="C3" s="34">
        <v>1</v>
      </c>
    </row>
    <row r="4" spans="2:3" x14ac:dyDescent="0.25">
      <c r="B4" s="30" t="s">
        <v>305</v>
      </c>
      <c r="C4" s="34">
        <v>2</v>
      </c>
    </row>
    <row r="5" spans="2:3" x14ac:dyDescent="0.25">
      <c r="B5" s="30" t="s">
        <v>307</v>
      </c>
      <c r="C5" s="34">
        <v>3</v>
      </c>
    </row>
    <row r="6" spans="2:3" x14ac:dyDescent="0.25">
      <c r="B6" s="30" t="s">
        <v>293</v>
      </c>
      <c r="C6" s="34">
        <v>4</v>
      </c>
    </row>
    <row r="7" spans="2:3" x14ac:dyDescent="0.25">
      <c r="B7" t="s">
        <v>302</v>
      </c>
      <c r="C7" s="34">
        <v>5</v>
      </c>
    </row>
    <row r="8" spans="2:3" x14ac:dyDescent="0.25">
      <c r="B8" s="30" t="s">
        <v>623</v>
      </c>
      <c r="C8" s="34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Modelo_Importación_Mensual</vt:lpstr>
      <vt:lpstr>Cultivo</vt:lpstr>
      <vt:lpstr>Tipo de cultivo</vt:lpstr>
      <vt:lpstr>Procesamiento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2021-08-17T21:56:12Z</dcterms:created>
  <dcterms:modified xsi:type="dcterms:W3CDTF">2021-11-29T23:11:43Z</dcterms:modified>
</cp:coreProperties>
</file>