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slicerCaches/slicerCache7.xml" ContentType="application/vnd.ms-excel.slicerCache+xml"/>
  <Override PartName="/xl/slicerCaches/slicerCache8.xml" ContentType="application/vnd.ms-excel.slicerCache+xml"/>
  <Override PartName="/xl/slicerCaches/slicerCache9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slicers/slicer1.xml" ContentType="application/vnd.ms-excel.slicer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slicers/slicer2.xml" ContentType="application/vnd.ms-excel.slicer+xml"/>
  <Override PartName="/xl/drawings/drawing3.xml" ContentType="application/vnd.openxmlformats-officedocument.drawing+xml"/>
  <Override PartName="/xl/tables/table4.xml" ContentType="application/vnd.openxmlformats-officedocument.spreadsheetml.table+xml"/>
  <Override PartName="/xl/slicers/slicer3.xml" ContentType="application/vnd.ms-excel.slicer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f999e057ad8c646/Escritorio/"/>
    </mc:Choice>
  </mc:AlternateContent>
  <xr:revisionPtr revIDLastSave="0" documentId="8_{864C490C-BB3A-43DC-91C0-BC08465A4CDD}" xr6:coauthVersionLast="46" xr6:coauthVersionMax="46" xr10:uidLastSave="{00000000-0000-0000-0000-000000000000}"/>
  <bookViews>
    <workbookView xWindow="-108" yWindow="-108" windowWidth="23256" windowHeight="12720" xr2:uid="{BADCD3CB-093B-41F5-A336-01B5D97B01B5}"/>
  </bookViews>
  <sheets>
    <sheet name="Industria" sheetId="2" r:id="rId1"/>
    <sheet name="Sector" sheetId="3" r:id="rId2"/>
    <sheet name="Producto" sheetId="4" r:id="rId3"/>
    <sheet name="Categoría" sheetId="5" r:id="rId4"/>
  </sheets>
  <definedNames>
    <definedName name="SegmentaciónDeDatos_Categoría">#N/A</definedName>
    <definedName name="SegmentaciónDeDatos_Industria">#N/A</definedName>
    <definedName name="SegmentaciónDeDatos_Industria1">#N/A</definedName>
    <definedName name="SegmentaciónDeDatos_Industria2">#N/A</definedName>
    <definedName name="SegmentaciónDeDatos_Producto">#N/A</definedName>
    <definedName name="SegmentaciónDeDatos_Producto1">#N/A</definedName>
    <definedName name="SegmentaciónDeDatos_Sector">#N/A</definedName>
    <definedName name="SegmentaciónDeDatos_Sector1">#N/A</definedName>
    <definedName name="SegmentaciónDeDatos_Sector2">#N/A</definedName>
  </definedNames>
  <calcPr calcId="191029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5"/>
        <x14:slicerCache r:id="rId6"/>
        <x14:slicerCache r:id="rId7"/>
        <x14:slicerCache r:id="rId8"/>
        <x14:slicerCache r:id="rId9"/>
        <x14:slicerCache r:id="rId10"/>
        <x14:slicerCache r:id="rId11"/>
        <x14:slicerCache r:id="rId12"/>
        <x14:slicerCache r:id="rId13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" i="3" l="1"/>
  <c r="G15" i="3"/>
  <c r="G16" i="3"/>
  <c r="G17" i="3"/>
  <c r="G18" i="3"/>
  <c r="G19" i="3"/>
  <c r="G20" i="3"/>
  <c r="G21" i="3"/>
  <c r="B11" i="4"/>
  <c r="B44" i="4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5" i="2"/>
  <c r="B11" i="3"/>
  <c r="B15" i="3"/>
  <c r="B16" i="3"/>
  <c r="B17" i="3"/>
  <c r="B18" i="3"/>
  <c r="B19" i="3"/>
  <c r="B20" i="3"/>
  <c r="B21" i="3"/>
  <c r="B289" i="5"/>
  <c r="E323" i="5"/>
  <c r="E324" i="5" s="1"/>
  <c r="G289" i="5"/>
  <c r="B10" i="5"/>
  <c r="C290" i="5"/>
  <c r="C291" i="5" s="1"/>
  <c r="C292" i="5" s="1"/>
  <c r="C293" i="5" s="1"/>
  <c r="C294" i="5" s="1"/>
  <c r="C295" i="5" s="1"/>
  <c r="C296" i="5" s="1"/>
  <c r="C297" i="5" s="1"/>
  <c r="C298" i="5" s="1"/>
  <c r="C299" i="5" s="1"/>
  <c r="C300" i="5" s="1"/>
  <c r="C301" i="5" s="1"/>
  <c r="C302" i="5" s="1"/>
  <c r="C303" i="5" s="1"/>
  <c r="C304" i="5" s="1"/>
  <c r="C305" i="5" s="1"/>
  <c r="C306" i="5" s="1"/>
  <c r="C307" i="5" s="1"/>
  <c r="C308" i="5" s="1"/>
  <c r="C309" i="5" s="1"/>
  <c r="C310" i="5" s="1"/>
  <c r="C311" i="5" s="1"/>
  <c r="C312" i="5" s="1"/>
  <c r="C313" i="5" s="1"/>
  <c r="C314" i="5" s="1"/>
  <c r="C315" i="5" s="1"/>
  <c r="C316" i="5" s="1"/>
  <c r="C317" i="5" s="1"/>
  <c r="C318" i="5" s="1"/>
  <c r="A290" i="5"/>
  <c r="B290" i="5" s="1"/>
  <c r="E44" i="4"/>
  <c r="C45" i="4"/>
  <c r="C46" i="4" s="1"/>
  <c r="C47" i="4" s="1"/>
  <c r="C48" i="4" s="1"/>
  <c r="C49" i="4" s="1"/>
  <c r="C50" i="4" s="1"/>
  <c r="C51" i="4" s="1"/>
  <c r="C52" i="4" s="1"/>
  <c r="C53" i="4" s="1"/>
  <c r="C54" i="4" s="1"/>
  <c r="C55" i="4" s="1"/>
  <c r="C56" i="4" s="1"/>
  <c r="C57" i="4" s="1"/>
  <c r="E57" i="4" s="1"/>
  <c r="A45" i="4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B67" i="4" s="1"/>
  <c r="C16" i="3"/>
  <c r="H16" i="3" s="1"/>
  <c r="C17" i="3"/>
  <c r="H17" i="3" s="1"/>
  <c r="C18" i="3"/>
  <c r="H18" i="3" s="1"/>
  <c r="C19" i="3"/>
  <c r="H19" i="3" s="1"/>
  <c r="C20" i="3"/>
  <c r="C21" i="3"/>
  <c r="C15" i="3"/>
  <c r="G129" i="5"/>
  <c r="G216" i="5"/>
  <c r="J216" i="5" s="1"/>
  <c r="G230" i="5"/>
  <c r="C12" i="4"/>
  <c r="C13" i="4" s="1"/>
  <c r="C14" i="4" s="1"/>
  <c r="C15" i="4" s="1"/>
  <c r="C16" i="4" s="1"/>
  <c r="C17" i="4" s="1"/>
  <c r="C18" i="4" s="1"/>
  <c r="C19" i="4" s="1"/>
  <c r="C20" i="4" s="1"/>
  <c r="H21" i="3" l="1"/>
  <c r="H20" i="3"/>
  <c r="H15" i="3"/>
  <c r="L230" i="5"/>
  <c r="J230" i="5"/>
  <c r="L289" i="5"/>
  <c r="J289" i="5"/>
  <c r="L216" i="5"/>
  <c r="L129" i="5"/>
  <c r="J129" i="5"/>
  <c r="A291" i="5"/>
  <c r="A292" i="5" s="1"/>
  <c r="B57" i="4"/>
  <c r="B55" i="4"/>
  <c r="B54" i="4"/>
  <c r="B46" i="4"/>
  <c r="B66" i="4"/>
  <c r="B65" i="4"/>
  <c r="B52" i="4"/>
  <c r="B62" i="4"/>
  <c r="B51" i="4"/>
  <c r="B63" i="4"/>
  <c r="B60" i="4"/>
  <c r="B50" i="4"/>
  <c r="D19" i="4"/>
  <c r="B59" i="4"/>
  <c r="B49" i="4"/>
  <c r="B58" i="4"/>
  <c r="B47" i="4"/>
  <c r="B64" i="4"/>
  <c r="B56" i="4"/>
  <c r="B48" i="4"/>
  <c r="D16" i="4"/>
  <c r="B61" i="4"/>
  <c r="B53" i="4"/>
  <c r="B45" i="4"/>
  <c r="E45" i="4"/>
  <c r="E325" i="5"/>
  <c r="C319" i="5"/>
  <c r="C58" i="4"/>
  <c r="E53" i="4"/>
  <c r="E49" i="4"/>
  <c r="E56" i="4"/>
  <c r="E55" i="4"/>
  <c r="E47" i="4"/>
  <c r="E54" i="4"/>
  <c r="E46" i="4"/>
  <c r="E52" i="4"/>
  <c r="E51" i="4"/>
  <c r="E50" i="4"/>
  <c r="E48" i="4"/>
  <c r="C21" i="4"/>
  <c r="G10" i="5"/>
  <c r="J10" i="5" s="1"/>
  <c r="E11" i="4"/>
  <c r="C11" i="3"/>
  <c r="D12" i="4" l="1"/>
  <c r="D13" i="4"/>
  <c r="D17" i="4"/>
  <c r="D18" i="4"/>
  <c r="D11" i="4"/>
  <c r="H11" i="3"/>
  <c r="D15" i="4"/>
  <c r="D14" i="4"/>
  <c r="D20" i="4"/>
  <c r="I11" i="4"/>
  <c r="K10" i="5" s="1"/>
  <c r="M10" i="5" s="1"/>
  <c r="B291" i="5"/>
  <c r="L10" i="5"/>
  <c r="E58" i="4"/>
  <c r="C22" i="4"/>
  <c r="D21" i="4"/>
  <c r="F10" i="5"/>
  <c r="D10" i="5"/>
  <c r="A293" i="5"/>
  <c r="B292" i="5"/>
  <c r="G325" i="5"/>
  <c r="E326" i="5"/>
  <c r="C320" i="5"/>
  <c r="C59" i="4"/>
  <c r="E11" i="5"/>
  <c r="C11" i="5"/>
  <c r="D11" i="5" s="1"/>
  <c r="A11" i="5"/>
  <c r="A12" i="4"/>
  <c r="A12" i="3"/>
  <c r="B12" i="3" l="1"/>
  <c r="G12" i="3"/>
  <c r="J11" i="4"/>
  <c r="J325" i="5"/>
  <c r="A13" i="4"/>
  <c r="B12" i="4"/>
  <c r="C23" i="4"/>
  <c r="D22" i="4"/>
  <c r="E59" i="4"/>
  <c r="C60" i="4"/>
  <c r="G11" i="5"/>
  <c r="J11" i="5" s="1"/>
  <c r="K11" i="5" s="1"/>
  <c r="M11" i="5" s="1"/>
  <c r="F11" i="5"/>
  <c r="A12" i="5"/>
  <c r="B11" i="5"/>
  <c r="A294" i="5"/>
  <c r="B293" i="5"/>
  <c r="E327" i="5"/>
  <c r="G326" i="5"/>
  <c r="L325" i="5"/>
  <c r="C321" i="5"/>
  <c r="C12" i="5"/>
  <c r="D12" i="5" s="1"/>
  <c r="C12" i="3"/>
  <c r="E12" i="5"/>
  <c r="A13" i="3"/>
  <c r="G13" i="3" s="1"/>
  <c r="H12" i="3" l="1"/>
  <c r="J326" i="5"/>
  <c r="L11" i="5"/>
  <c r="A14" i="4"/>
  <c r="B13" i="4"/>
  <c r="C61" i="4"/>
  <c r="C24" i="4"/>
  <c r="D23" i="4"/>
  <c r="E60" i="4"/>
  <c r="C13" i="3"/>
  <c r="B13" i="3"/>
  <c r="D129" i="5"/>
  <c r="A295" i="5"/>
  <c r="B294" i="5"/>
  <c r="G12" i="5"/>
  <c r="F12" i="5"/>
  <c r="A13" i="5"/>
  <c r="B12" i="5"/>
  <c r="L326" i="5"/>
  <c r="E328" i="5"/>
  <c r="G327" i="5"/>
  <c r="C13" i="5"/>
  <c r="D13" i="5" s="1"/>
  <c r="E13" i="5"/>
  <c r="A14" i="3"/>
  <c r="B14" i="3" l="1"/>
  <c r="G14" i="3"/>
  <c r="D216" i="5"/>
  <c r="H13" i="3"/>
  <c r="I60" i="4"/>
  <c r="J60" i="4" s="1"/>
  <c r="L12" i="5"/>
  <c r="J12" i="5"/>
  <c r="K12" i="5" s="1"/>
  <c r="M12" i="5" s="1"/>
  <c r="J327" i="5"/>
  <c r="E61" i="4"/>
  <c r="A15" i="4"/>
  <c r="B14" i="4"/>
  <c r="C62" i="4"/>
  <c r="C25" i="4"/>
  <c r="D25" i="4" s="1"/>
  <c r="D24" i="4"/>
  <c r="D225" i="5"/>
  <c r="G13" i="5"/>
  <c r="J13" i="5" s="1"/>
  <c r="K13" i="5" s="1"/>
  <c r="M13" i="5" s="1"/>
  <c r="F13" i="5"/>
  <c r="A14" i="5"/>
  <c r="B13" i="5"/>
  <c r="A296" i="5"/>
  <c r="B295" i="5"/>
  <c r="L327" i="5"/>
  <c r="G328" i="5"/>
  <c r="E329" i="5"/>
  <c r="C323" i="5"/>
  <c r="E290" i="5"/>
  <c r="G290" i="5" s="1"/>
  <c r="C14" i="5"/>
  <c r="D14" i="5" s="1"/>
  <c r="C14" i="3"/>
  <c r="D56" i="4" s="1"/>
  <c r="E14" i="5"/>
  <c r="D51" i="4" l="1"/>
  <c r="D322" i="5"/>
  <c r="H14" i="3"/>
  <c r="I48" i="4"/>
  <c r="J48" i="4" s="1"/>
  <c r="I45" i="4"/>
  <c r="J45" i="4" s="1"/>
  <c r="I50" i="4"/>
  <c r="J50" i="4" s="1"/>
  <c r="I54" i="4"/>
  <c r="J54" i="4" s="1"/>
  <c r="I51" i="4"/>
  <c r="J51" i="4" s="1"/>
  <c r="I47" i="4"/>
  <c r="J47" i="4" s="1"/>
  <c r="I46" i="4"/>
  <c r="J46" i="4" s="1"/>
  <c r="I58" i="4"/>
  <c r="J58" i="4" s="1"/>
  <c r="I53" i="4"/>
  <c r="J53" i="4" s="1"/>
  <c r="D44" i="4"/>
  <c r="I52" i="4"/>
  <c r="J52" i="4" s="1"/>
  <c r="I44" i="4"/>
  <c r="J44" i="4" s="1"/>
  <c r="D60" i="4"/>
  <c r="I49" i="4"/>
  <c r="J49" i="4" s="1"/>
  <c r="I59" i="4"/>
  <c r="J59" i="4" s="1"/>
  <c r="I56" i="4"/>
  <c r="J56" i="4" s="1"/>
  <c r="I55" i="4"/>
  <c r="J55" i="4" s="1"/>
  <c r="I57" i="4"/>
  <c r="J57" i="4" s="1"/>
  <c r="D47" i="4"/>
  <c r="D45" i="4"/>
  <c r="D49" i="4"/>
  <c r="D58" i="4"/>
  <c r="D59" i="4"/>
  <c r="D62" i="4"/>
  <c r="D57" i="4"/>
  <c r="D55" i="4"/>
  <c r="D54" i="4"/>
  <c r="D48" i="4"/>
  <c r="D53" i="4"/>
  <c r="D52" i="4"/>
  <c r="D61" i="4"/>
  <c r="D50" i="4"/>
  <c r="D46" i="4"/>
  <c r="C63" i="4"/>
  <c r="D63" i="4" s="1"/>
  <c r="E62" i="4"/>
  <c r="I62" i="4" s="1"/>
  <c r="J62" i="4" s="1"/>
  <c r="I61" i="4"/>
  <c r="J61" i="4" s="1"/>
  <c r="J290" i="5"/>
  <c r="J328" i="5"/>
  <c r="L13" i="5"/>
  <c r="B15" i="4"/>
  <c r="A16" i="4"/>
  <c r="D320" i="5"/>
  <c r="D299" i="5"/>
  <c r="D311" i="5"/>
  <c r="D296" i="5"/>
  <c r="D319" i="5"/>
  <c r="D310" i="5"/>
  <c r="D230" i="5"/>
  <c r="D292" i="5"/>
  <c r="D301" i="5"/>
  <c r="D302" i="5"/>
  <c r="D291" i="5"/>
  <c r="D308" i="5"/>
  <c r="D303" i="5"/>
  <c r="D305" i="5"/>
  <c r="D298" i="5"/>
  <c r="D321" i="5"/>
  <c r="D297" i="5"/>
  <c r="D293" i="5"/>
  <c r="D289" i="5"/>
  <c r="D300" i="5"/>
  <c r="D290" i="5"/>
  <c r="D312" i="5"/>
  <c r="D317" i="5"/>
  <c r="D294" i="5"/>
  <c r="D315" i="5"/>
  <c r="D304" i="5"/>
  <c r="D295" i="5"/>
  <c r="D306" i="5"/>
  <c r="D316" i="5"/>
  <c r="D307" i="5"/>
  <c r="D314" i="5"/>
  <c r="D309" i="5"/>
  <c r="D318" i="5"/>
  <c r="D313" i="5"/>
  <c r="A297" i="5"/>
  <c r="B296" i="5"/>
  <c r="A15" i="5"/>
  <c r="B14" i="5"/>
  <c r="G14" i="5"/>
  <c r="F14" i="5"/>
  <c r="E330" i="5"/>
  <c r="G329" i="5"/>
  <c r="L328" i="5"/>
  <c r="D323" i="5"/>
  <c r="C324" i="5"/>
  <c r="L290" i="5"/>
  <c r="E291" i="5"/>
  <c r="G291" i="5" s="1"/>
  <c r="C15" i="5"/>
  <c r="D15" i="5" s="1"/>
  <c r="E15" i="5"/>
  <c r="E63" i="4" l="1"/>
  <c r="I63" i="4" s="1"/>
  <c r="J63" i="4" s="1"/>
  <c r="C64" i="4"/>
  <c r="D64" i="4" s="1"/>
  <c r="J329" i="5"/>
  <c r="J291" i="5"/>
  <c r="L14" i="5"/>
  <c r="J14" i="5"/>
  <c r="K14" i="5" s="1"/>
  <c r="M14" i="5" s="1"/>
  <c r="A17" i="4"/>
  <c r="B16" i="4"/>
  <c r="A16" i="5"/>
  <c r="B15" i="5"/>
  <c r="G15" i="5"/>
  <c r="F15" i="5"/>
  <c r="A298" i="5"/>
  <c r="B297" i="5"/>
  <c r="L329" i="5"/>
  <c r="G330" i="5"/>
  <c r="E331" i="5"/>
  <c r="C325" i="5"/>
  <c r="D324" i="5"/>
  <c r="L291" i="5"/>
  <c r="E292" i="5"/>
  <c r="G292" i="5" s="1"/>
  <c r="C16" i="5"/>
  <c r="D16" i="5" s="1"/>
  <c r="E16" i="5"/>
  <c r="C65" i="4" l="1"/>
  <c r="D65" i="4" s="1"/>
  <c r="E64" i="4"/>
  <c r="I64" i="4" s="1"/>
  <c r="J330" i="5"/>
  <c r="J292" i="5"/>
  <c r="L15" i="5"/>
  <c r="J15" i="5"/>
  <c r="K15" i="5" s="1"/>
  <c r="M15" i="5" s="1"/>
  <c r="A18" i="4"/>
  <c r="B17" i="4"/>
  <c r="A299" i="5"/>
  <c r="B298" i="5"/>
  <c r="G16" i="5"/>
  <c r="F16" i="5"/>
  <c r="A17" i="5"/>
  <c r="B16" i="5"/>
  <c r="L330" i="5"/>
  <c r="G331" i="5"/>
  <c r="E332" i="5"/>
  <c r="C326" i="5"/>
  <c r="D325" i="5"/>
  <c r="L292" i="5"/>
  <c r="E293" i="5"/>
  <c r="G293" i="5" s="1"/>
  <c r="C17" i="5"/>
  <c r="D17" i="5" s="1"/>
  <c r="E17" i="5"/>
  <c r="E65" i="4" l="1"/>
  <c r="I65" i="4" s="1"/>
  <c r="J65" i="4" s="1"/>
  <c r="J64" i="4"/>
  <c r="C66" i="4"/>
  <c r="D66" i="4" s="1"/>
  <c r="J331" i="5"/>
  <c r="J293" i="5"/>
  <c r="L16" i="5"/>
  <c r="J16" i="5"/>
  <c r="K16" i="5" s="1"/>
  <c r="M16" i="5" s="1"/>
  <c r="A19" i="4"/>
  <c r="B18" i="4"/>
  <c r="A300" i="5"/>
  <c r="B299" i="5"/>
  <c r="G17" i="5"/>
  <c r="F17" i="5"/>
  <c r="A18" i="5"/>
  <c r="B17" i="5"/>
  <c r="G332" i="5"/>
  <c r="E333" i="5"/>
  <c r="L331" i="5"/>
  <c r="C327" i="5"/>
  <c r="D326" i="5"/>
  <c r="L293" i="5"/>
  <c r="E294" i="5"/>
  <c r="G294" i="5" s="1"/>
  <c r="C18" i="5"/>
  <c r="D18" i="5" s="1"/>
  <c r="E18" i="5"/>
  <c r="C67" i="4" l="1"/>
  <c r="D67" i="4" s="1"/>
  <c r="E66" i="4"/>
  <c r="I66" i="4" s="1"/>
  <c r="J294" i="5"/>
  <c r="J332" i="5"/>
  <c r="L17" i="5"/>
  <c r="J17" i="5"/>
  <c r="K17" i="5" s="1"/>
  <c r="M17" i="5" s="1"/>
  <c r="B19" i="4"/>
  <c r="A20" i="4"/>
  <c r="G18" i="5"/>
  <c r="F18" i="5"/>
  <c r="A19" i="5"/>
  <c r="B18" i="5"/>
  <c r="A301" i="5"/>
  <c r="B300" i="5"/>
  <c r="G333" i="5"/>
  <c r="E334" i="5"/>
  <c r="L332" i="5"/>
  <c r="C328" i="5"/>
  <c r="D327" i="5"/>
  <c r="L294" i="5"/>
  <c r="E295" i="5"/>
  <c r="G295" i="5" s="1"/>
  <c r="C19" i="5"/>
  <c r="D19" i="5" s="1"/>
  <c r="E19" i="5"/>
  <c r="E67" i="4" l="1"/>
  <c r="I67" i="4" s="1"/>
  <c r="J67" i="4" s="1"/>
  <c r="J66" i="4"/>
  <c r="J295" i="5"/>
  <c r="L18" i="5"/>
  <c r="J18" i="5"/>
  <c r="K18" i="5" s="1"/>
  <c r="M18" i="5" s="1"/>
  <c r="J333" i="5"/>
  <c r="A21" i="4"/>
  <c r="B20" i="4"/>
  <c r="A302" i="5"/>
  <c r="B301" i="5"/>
  <c r="A20" i="5"/>
  <c r="B19" i="5"/>
  <c r="G19" i="5"/>
  <c r="F19" i="5"/>
  <c r="E335" i="5"/>
  <c r="G334" i="5"/>
  <c r="L333" i="5"/>
  <c r="C329" i="5"/>
  <c r="D328" i="5"/>
  <c r="L295" i="5"/>
  <c r="E296" i="5"/>
  <c r="G296" i="5" s="1"/>
  <c r="C20" i="5"/>
  <c r="D20" i="5" s="1"/>
  <c r="E20" i="5"/>
  <c r="L19" i="5" l="1"/>
  <c r="J19" i="5"/>
  <c r="K19" i="5" s="1"/>
  <c r="M19" i="5" s="1"/>
  <c r="J296" i="5"/>
  <c r="J334" i="5"/>
  <c r="A22" i="4"/>
  <c r="B21" i="4"/>
  <c r="G20" i="5"/>
  <c r="A21" i="5"/>
  <c r="B20" i="5"/>
  <c r="A303" i="5"/>
  <c r="B302" i="5"/>
  <c r="L334" i="5"/>
  <c r="G335" i="5"/>
  <c r="E336" i="5"/>
  <c r="C330" i="5"/>
  <c r="D329" i="5"/>
  <c r="L296" i="5"/>
  <c r="E297" i="5"/>
  <c r="G297" i="5" s="1"/>
  <c r="C21" i="5"/>
  <c r="D21" i="5" s="1"/>
  <c r="E21" i="5"/>
  <c r="J335" i="5" l="1"/>
  <c r="J297" i="5"/>
  <c r="L20" i="5"/>
  <c r="J20" i="5"/>
  <c r="A23" i="4"/>
  <c r="B22" i="4"/>
  <c r="A304" i="5"/>
  <c r="B303" i="5"/>
  <c r="A22" i="5"/>
  <c r="B21" i="5"/>
  <c r="G336" i="5"/>
  <c r="E337" i="5"/>
  <c r="L335" i="5"/>
  <c r="C331" i="5"/>
  <c r="D330" i="5"/>
  <c r="L297" i="5"/>
  <c r="E298" i="5"/>
  <c r="G298" i="5" s="1"/>
  <c r="G21" i="5"/>
  <c r="E22" i="5"/>
  <c r="C22" i="5"/>
  <c r="D22" i="5" s="1"/>
  <c r="J336" i="5" l="1"/>
  <c r="L21" i="5"/>
  <c r="J21" i="5"/>
  <c r="J298" i="5"/>
  <c r="A24" i="4"/>
  <c r="B23" i="4"/>
  <c r="A23" i="5"/>
  <c r="B22" i="5"/>
  <c r="A305" i="5"/>
  <c r="B304" i="5"/>
  <c r="E338" i="5"/>
  <c r="G337" i="5"/>
  <c r="L336" i="5"/>
  <c r="C332" i="5"/>
  <c r="D331" i="5"/>
  <c r="L298" i="5"/>
  <c r="E299" i="5"/>
  <c r="G299" i="5" s="1"/>
  <c r="G22" i="5"/>
  <c r="E23" i="5"/>
  <c r="C23" i="5"/>
  <c r="D23" i="5" s="1"/>
  <c r="E12" i="4"/>
  <c r="F23" i="5" l="1"/>
  <c r="I12" i="4"/>
  <c r="K20" i="5" s="1"/>
  <c r="M20" i="5" s="1"/>
  <c r="J337" i="5"/>
  <c r="L22" i="5"/>
  <c r="J22" i="5"/>
  <c r="J299" i="5"/>
  <c r="B24" i="4"/>
  <c r="A25" i="4"/>
  <c r="F20" i="5"/>
  <c r="F21" i="5"/>
  <c r="F22" i="5"/>
  <c r="A306" i="5"/>
  <c r="B305" i="5"/>
  <c r="A24" i="5"/>
  <c r="B23" i="5"/>
  <c r="L337" i="5"/>
  <c r="G338" i="5"/>
  <c r="E339" i="5"/>
  <c r="C333" i="5"/>
  <c r="D332" i="5"/>
  <c r="L299" i="5"/>
  <c r="E300" i="5"/>
  <c r="G300" i="5" s="1"/>
  <c r="E24" i="5"/>
  <c r="F24" i="5" s="1"/>
  <c r="G23" i="5"/>
  <c r="C24" i="5"/>
  <c r="D24" i="5" s="1"/>
  <c r="E13" i="4"/>
  <c r="I13" i="4" s="1"/>
  <c r="K22" i="5" l="1"/>
  <c r="M22" i="5" s="1"/>
  <c r="J12" i="4"/>
  <c r="K21" i="5"/>
  <c r="M21" i="5" s="1"/>
  <c r="J338" i="5"/>
  <c r="L23" i="5"/>
  <c r="J23" i="5"/>
  <c r="K23" i="5" s="1"/>
  <c r="J300" i="5"/>
  <c r="A26" i="4"/>
  <c r="B25" i="4"/>
  <c r="J13" i="4"/>
  <c r="A25" i="5"/>
  <c r="B24" i="5"/>
  <c r="A307" i="5"/>
  <c r="B306" i="5"/>
  <c r="G339" i="5"/>
  <c r="E340" i="5"/>
  <c r="L338" i="5"/>
  <c r="C334" i="5"/>
  <c r="D333" i="5"/>
  <c r="L300" i="5"/>
  <c r="E301" i="5"/>
  <c r="G301" i="5" s="1"/>
  <c r="E25" i="5"/>
  <c r="F25" i="5" s="1"/>
  <c r="G24" i="5"/>
  <c r="C25" i="5"/>
  <c r="D25" i="5" s="1"/>
  <c r="E14" i="4"/>
  <c r="I14" i="4" l="1"/>
  <c r="J14" i="4" s="1"/>
  <c r="J301" i="5"/>
  <c r="M23" i="5"/>
  <c r="L24" i="5"/>
  <c r="J24" i="5"/>
  <c r="K24" i="5" s="1"/>
  <c r="J339" i="5"/>
  <c r="A27" i="4"/>
  <c r="B26" i="4"/>
  <c r="A308" i="5"/>
  <c r="B307" i="5"/>
  <c r="A26" i="5"/>
  <c r="B25" i="5"/>
  <c r="G340" i="5"/>
  <c r="E341" i="5"/>
  <c r="L339" i="5"/>
  <c r="C335" i="5"/>
  <c r="D334" i="5"/>
  <c r="L301" i="5"/>
  <c r="E302" i="5"/>
  <c r="G302" i="5" s="1"/>
  <c r="E26" i="5"/>
  <c r="F26" i="5" s="1"/>
  <c r="G25" i="5"/>
  <c r="C26" i="5"/>
  <c r="D26" i="5" s="1"/>
  <c r="E15" i="4"/>
  <c r="I15" i="4" l="1"/>
  <c r="J15" i="4" s="1"/>
  <c r="M24" i="5"/>
  <c r="J302" i="5"/>
  <c r="L25" i="5"/>
  <c r="J25" i="5"/>
  <c r="K25" i="5" s="1"/>
  <c r="J340" i="5"/>
  <c r="A28" i="4"/>
  <c r="B27" i="4"/>
  <c r="A27" i="5"/>
  <c r="B26" i="5"/>
  <c r="A309" i="5"/>
  <c r="B308" i="5"/>
  <c r="E342" i="5"/>
  <c r="G341" i="5"/>
  <c r="L340" i="5"/>
  <c r="C336" i="5"/>
  <c r="D335" i="5"/>
  <c r="L302" i="5"/>
  <c r="E303" i="5"/>
  <c r="G303" i="5" s="1"/>
  <c r="E27" i="5"/>
  <c r="F27" i="5" s="1"/>
  <c r="G26" i="5"/>
  <c r="C27" i="5"/>
  <c r="D27" i="5" s="1"/>
  <c r="E16" i="4"/>
  <c r="I16" i="4" l="1"/>
  <c r="J16" i="4" s="1"/>
  <c r="M25" i="5"/>
  <c r="J303" i="5"/>
  <c r="J341" i="5"/>
  <c r="L26" i="5"/>
  <c r="J26" i="5"/>
  <c r="K26" i="5" s="1"/>
  <c r="M26" i="5" s="1"/>
  <c r="A29" i="4"/>
  <c r="B28" i="4"/>
  <c r="A310" i="5"/>
  <c r="B309" i="5"/>
  <c r="A28" i="5"/>
  <c r="B27" i="5"/>
  <c r="L341" i="5"/>
  <c r="E343" i="5"/>
  <c r="G342" i="5"/>
  <c r="C337" i="5"/>
  <c r="D336" i="5"/>
  <c r="L303" i="5"/>
  <c r="E304" i="5"/>
  <c r="G304" i="5" s="1"/>
  <c r="E28" i="5"/>
  <c r="F28" i="5" s="1"/>
  <c r="G27" i="5"/>
  <c r="C28" i="5"/>
  <c r="D28" i="5" s="1"/>
  <c r="E17" i="4"/>
  <c r="I17" i="4" l="1"/>
  <c r="J17" i="4" s="1"/>
  <c r="J304" i="5"/>
  <c r="L27" i="5"/>
  <c r="J27" i="5"/>
  <c r="K27" i="5" s="1"/>
  <c r="J342" i="5"/>
  <c r="A30" i="4"/>
  <c r="B29" i="4"/>
  <c r="A29" i="5"/>
  <c r="B28" i="5"/>
  <c r="A311" i="5"/>
  <c r="B310" i="5"/>
  <c r="L342" i="5"/>
  <c r="E344" i="5"/>
  <c r="G343" i="5"/>
  <c r="C338" i="5"/>
  <c r="D337" i="5"/>
  <c r="L304" i="5"/>
  <c r="E305" i="5"/>
  <c r="G305" i="5" s="1"/>
  <c r="E29" i="5"/>
  <c r="F29" i="5" s="1"/>
  <c r="G28" i="5"/>
  <c r="C29" i="5"/>
  <c r="D29" i="5" s="1"/>
  <c r="E18" i="4"/>
  <c r="I18" i="4" l="1"/>
  <c r="J18" i="4" s="1"/>
  <c r="J305" i="5"/>
  <c r="M27" i="5"/>
  <c r="J343" i="5"/>
  <c r="L28" i="5"/>
  <c r="J28" i="5"/>
  <c r="K28" i="5" s="1"/>
  <c r="A31" i="4"/>
  <c r="B30" i="4"/>
  <c r="A312" i="5"/>
  <c r="B311" i="5"/>
  <c r="A30" i="5"/>
  <c r="B29" i="5"/>
  <c r="L343" i="5"/>
  <c r="G344" i="5"/>
  <c r="E345" i="5"/>
  <c r="C339" i="5"/>
  <c r="D338" i="5"/>
  <c r="L305" i="5"/>
  <c r="E306" i="5"/>
  <c r="G306" i="5" s="1"/>
  <c r="E30" i="5"/>
  <c r="F30" i="5" s="1"/>
  <c r="G29" i="5"/>
  <c r="C30" i="5"/>
  <c r="D30" i="5" s="1"/>
  <c r="E19" i="4"/>
  <c r="I19" i="4" s="1"/>
  <c r="J306" i="5" l="1"/>
  <c r="M28" i="5"/>
  <c r="J344" i="5"/>
  <c r="L29" i="5"/>
  <c r="J29" i="5"/>
  <c r="K29" i="5" s="1"/>
  <c r="A32" i="4"/>
  <c r="B31" i="4"/>
  <c r="J19" i="4"/>
  <c r="A31" i="5"/>
  <c r="B30" i="5"/>
  <c r="A313" i="5"/>
  <c r="B312" i="5"/>
  <c r="G345" i="5"/>
  <c r="L344" i="5"/>
  <c r="C340" i="5"/>
  <c r="D339" i="5"/>
  <c r="L306" i="5"/>
  <c r="E307" i="5"/>
  <c r="G307" i="5" s="1"/>
  <c r="E31" i="5"/>
  <c r="F31" i="5" s="1"/>
  <c r="G30" i="5"/>
  <c r="C31" i="5"/>
  <c r="D31" i="5" s="1"/>
  <c r="E20" i="4"/>
  <c r="I20" i="4" l="1"/>
  <c r="J20" i="4" s="1"/>
  <c r="J307" i="5"/>
  <c r="J345" i="5"/>
  <c r="L30" i="5"/>
  <c r="J30" i="5"/>
  <c r="K30" i="5" s="1"/>
  <c r="M29" i="5"/>
  <c r="A33" i="4"/>
  <c r="B32" i="4"/>
  <c r="A314" i="5"/>
  <c r="B313" i="5"/>
  <c r="A32" i="5"/>
  <c r="B31" i="5"/>
  <c r="L345" i="5"/>
  <c r="E347" i="5"/>
  <c r="G346" i="5"/>
  <c r="C341" i="5"/>
  <c r="D340" i="5"/>
  <c r="L307" i="5"/>
  <c r="E308" i="5"/>
  <c r="G308" i="5" s="1"/>
  <c r="E32" i="5"/>
  <c r="F32" i="5" s="1"/>
  <c r="G31" i="5"/>
  <c r="C32" i="5"/>
  <c r="D32" i="5" s="1"/>
  <c r="E21" i="4"/>
  <c r="I21" i="4" l="1"/>
  <c r="J21" i="4" s="1"/>
  <c r="M30" i="5"/>
  <c r="L31" i="5"/>
  <c r="J31" i="5"/>
  <c r="K31" i="5" s="1"/>
  <c r="J308" i="5"/>
  <c r="J346" i="5"/>
  <c r="A34" i="4"/>
  <c r="B33" i="4"/>
  <c r="A33" i="5"/>
  <c r="B32" i="5"/>
  <c r="A315" i="5"/>
  <c r="B314" i="5"/>
  <c r="L346" i="5"/>
  <c r="G347" i="5"/>
  <c r="E348" i="5"/>
  <c r="C342" i="5"/>
  <c r="D341" i="5"/>
  <c r="L308" i="5"/>
  <c r="E309" i="5"/>
  <c r="G309" i="5" s="1"/>
  <c r="E33" i="5"/>
  <c r="F33" i="5" s="1"/>
  <c r="G32" i="5"/>
  <c r="C33" i="5"/>
  <c r="D33" i="5" s="1"/>
  <c r="E22" i="4"/>
  <c r="I22" i="4" l="1"/>
  <c r="J22" i="4" s="1"/>
  <c r="J309" i="5"/>
  <c r="J347" i="5"/>
  <c r="M31" i="5"/>
  <c r="L32" i="5"/>
  <c r="J32" i="5"/>
  <c r="K32" i="5" s="1"/>
  <c r="M32" i="5" s="1"/>
  <c r="A35" i="4"/>
  <c r="B34" i="4"/>
  <c r="A316" i="5"/>
  <c r="B315" i="5"/>
  <c r="A34" i="5"/>
  <c r="B33" i="5"/>
  <c r="E349" i="5"/>
  <c r="G348" i="5"/>
  <c r="L347" i="5"/>
  <c r="C343" i="5"/>
  <c r="D342" i="5"/>
  <c r="L309" i="5"/>
  <c r="E310" i="5"/>
  <c r="G310" i="5" s="1"/>
  <c r="E34" i="5"/>
  <c r="F34" i="5" s="1"/>
  <c r="G33" i="5"/>
  <c r="C34" i="5"/>
  <c r="D34" i="5" s="1"/>
  <c r="E23" i="4"/>
  <c r="I23" i="4" l="1"/>
  <c r="J23" i="4" s="1"/>
  <c r="J310" i="5"/>
  <c r="J348" i="5"/>
  <c r="L33" i="5"/>
  <c r="J33" i="5"/>
  <c r="K33" i="5" s="1"/>
  <c r="A36" i="4"/>
  <c r="B35" i="4"/>
  <c r="A35" i="5"/>
  <c r="B34" i="5"/>
  <c r="A317" i="5"/>
  <c r="B316" i="5"/>
  <c r="L348" i="5"/>
  <c r="E350" i="5"/>
  <c r="G349" i="5"/>
  <c r="C344" i="5"/>
  <c r="D343" i="5"/>
  <c r="L310" i="5"/>
  <c r="E311" i="5"/>
  <c r="G311" i="5" s="1"/>
  <c r="E35" i="5"/>
  <c r="F35" i="5" s="1"/>
  <c r="G34" i="5"/>
  <c r="C35" i="5"/>
  <c r="D35" i="5" s="1"/>
  <c r="J311" i="5" l="1"/>
  <c r="M33" i="5"/>
  <c r="J349" i="5"/>
  <c r="L34" i="5"/>
  <c r="J34" i="5"/>
  <c r="K34" i="5" s="1"/>
  <c r="M34" i="5" s="1"/>
  <c r="A37" i="4"/>
  <c r="B36" i="4"/>
  <c r="A318" i="5"/>
  <c r="B317" i="5"/>
  <c r="A36" i="5"/>
  <c r="B35" i="5"/>
  <c r="L349" i="5"/>
  <c r="E351" i="5"/>
  <c r="G350" i="5"/>
  <c r="C345" i="5"/>
  <c r="D344" i="5"/>
  <c r="L311" i="5"/>
  <c r="E312" i="5"/>
  <c r="G312" i="5" s="1"/>
  <c r="E36" i="5"/>
  <c r="F36" i="5" s="1"/>
  <c r="G35" i="5"/>
  <c r="C36" i="5"/>
  <c r="D36" i="5" s="1"/>
  <c r="E24" i="4"/>
  <c r="I24" i="4" l="1"/>
  <c r="J24" i="4" s="1"/>
  <c r="J312" i="5"/>
  <c r="L35" i="5"/>
  <c r="J35" i="5"/>
  <c r="K35" i="5" s="1"/>
  <c r="J350" i="5"/>
  <c r="A38" i="4"/>
  <c r="B37" i="4"/>
  <c r="A37" i="5"/>
  <c r="B36" i="5"/>
  <c r="A319" i="5"/>
  <c r="B318" i="5"/>
  <c r="L350" i="5"/>
  <c r="G351" i="5"/>
  <c r="E352" i="5"/>
  <c r="D345" i="5"/>
  <c r="L312" i="5"/>
  <c r="E313" i="5"/>
  <c r="G313" i="5" s="1"/>
  <c r="E37" i="5"/>
  <c r="F37" i="5" s="1"/>
  <c r="G36" i="5"/>
  <c r="C37" i="5"/>
  <c r="D37" i="5" s="1"/>
  <c r="E25" i="4"/>
  <c r="I25" i="4" s="1"/>
  <c r="C26" i="4"/>
  <c r="D26" i="4" s="1"/>
  <c r="M35" i="5" l="1"/>
  <c r="J313" i="5"/>
  <c r="L36" i="5"/>
  <c r="J36" i="5"/>
  <c r="K36" i="5" s="1"/>
  <c r="J351" i="5"/>
  <c r="A39" i="4"/>
  <c r="B38" i="4"/>
  <c r="J25" i="4"/>
  <c r="A320" i="5"/>
  <c r="B319" i="5"/>
  <c r="A38" i="5"/>
  <c r="B37" i="5"/>
  <c r="E353" i="5"/>
  <c r="G352" i="5"/>
  <c r="L351" i="5"/>
  <c r="C347" i="5"/>
  <c r="D346" i="5"/>
  <c r="L313" i="5"/>
  <c r="E314" i="5"/>
  <c r="G314" i="5" s="1"/>
  <c r="E38" i="5"/>
  <c r="F38" i="5" s="1"/>
  <c r="G37" i="5"/>
  <c r="C38" i="5"/>
  <c r="D38" i="5" s="1"/>
  <c r="C27" i="4"/>
  <c r="D27" i="4" s="1"/>
  <c r="E26" i="4"/>
  <c r="I26" i="4" l="1"/>
  <c r="J26" i="4" s="1"/>
  <c r="J314" i="5"/>
  <c r="M36" i="5"/>
  <c r="J352" i="5"/>
  <c r="L37" i="5"/>
  <c r="J37" i="5"/>
  <c r="K37" i="5" s="1"/>
  <c r="A40" i="4"/>
  <c r="B39" i="4"/>
  <c r="A39" i="5"/>
  <c r="B38" i="5"/>
  <c r="A321" i="5"/>
  <c r="B320" i="5"/>
  <c r="L352" i="5"/>
  <c r="E354" i="5"/>
  <c r="G353" i="5"/>
  <c r="C348" i="5"/>
  <c r="D347" i="5"/>
  <c r="L314" i="5"/>
  <c r="E315" i="5"/>
  <c r="G315" i="5" s="1"/>
  <c r="E39" i="5"/>
  <c r="F39" i="5" s="1"/>
  <c r="G38" i="5"/>
  <c r="C39" i="5"/>
  <c r="D39" i="5" s="1"/>
  <c r="C28" i="4"/>
  <c r="D28" i="4" s="1"/>
  <c r="E27" i="4"/>
  <c r="I27" i="4" s="1"/>
  <c r="M37" i="5" l="1"/>
  <c r="L38" i="5"/>
  <c r="J38" i="5"/>
  <c r="K38" i="5" s="1"/>
  <c r="J315" i="5"/>
  <c r="J353" i="5"/>
  <c r="A41" i="4"/>
  <c r="B40" i="4"/>
  <c r="J27" i="4"/>
  <c r="A322" i="5"/>
  <c r="B321" i="5"/>
  <c r="A40" i="5"/>
  <c r="B39" i="5"/>
  <c r="L353" i="5"/>
  <c r="G354" i="5"/>
  <c r="E355" i="5"/>
  <c r="C349" i="5"/>
  <c r="D348" i="5"/>
  <c r="L315" i="5"/>
  <c r="E316" i="5"/>
  <c r="G316" i="5" s="1"/>
  <c r="E40" i="5"/>
  <c r="F40" i="5" s="1"/>
  <c r="G39" i="5"/>
  <c r="C40" i="5"/>
  <c r="D40" i="5" s="1"/>
  <c r="C29" i="4"/>
  <c r="D29" i="4" s="1"/>
  <c r="E28" i="4"/>
  <c r="I28" i="4" l="1"/>
  <c r="J28" i="4" s="1"/>
  <c r="J354" i="5"/>
  <c r="M38" i="5"/>
  <c r="J316" i="5"/>
  <c r="L39" i="5"/>
  <c r="J39" i="5"/>
  <c r="K39" i="5" s="1"/>
  <c r="M39" i="5" s="1"/>
  <c r="A42" i="4"/>
  <c r="B41" i="4"/>
  <c r="A41" i="5"/>
  <c r="B40" i="5"/>
  <c r="A323" i="5"/>
  <c r="B322" i="5"/>
  <c r="G355" i="5"/>
  <c r="E356" i="5"/>
  <c r="L354" i="5"/>
  <c r="C350" i="5"/>
  <c r="D349" i="5"/>
  <c r="L316" i="5"/>
  <c r="E317" i="5"/>
  <c r="G317" i="5" s="1"/>
  <c r="E41" i="5"/>
  <c r="F41" i="5" s="1"/>
  <c r="G40" i="5"/>
  <c r="C41" i="5"/>
  <c r="D41" i="5" s="1"/>
  <c r="C30" i="4"/>
  <c r="D30" i="4" s="1"/>
  <c r="E29" i="4"/>
  <c r="I29" i="4" s="1"/>
  <c r="J317" i="5" l="1"/>
  <c r="L40" i="5"/>
  <c r="J40" i="5"/>
  <c r="K40" i="5" s="1"/>
  <c r="M40" i="5" s="1"/>
  <c r="J355" i="5"/>
  <c r="A43" i="4"/>
  <c r="B43" i="4" s="1"/>
  <c r="B42" i="4"/>
  <c r="J29" i="4"/>
  <c r="A324" i="5"/>
  <c r="B323" i="5"/>
  <c r="A42" i="5"/>
  <c r="B41" i="5"/>
  <c r="G356" i="5"/>
  <c r="E357" i="5"/>
  <c r="L355" i="5"/>
  <c r="C351" i="5"/>
  <c r="D350" i="5"/>
  <c r="L317" i="5"/>
  <c r="E318" i="5"/>
  <c r="G318" i="5" s="1"/>
  <c r="E42" i="5"/>
  <c r="F42" i="5" s="1"/>
  <c r="G41" i="5"/>
  <c r="C42" i="5"/>
  <c r="D42" i="5" s="1"/>
  <c r="C31" i="4"/>
  <c r="D31" i="4" s="1"/>
  <c r="E30" i="4"/>
  <c r="I30" i="4" l="1"/>
  <c r="J30" i="4" s="1"/>
  <c r="J318" i="5"/>
  <c r="J356" i="5"/>
  <c r="L41" i="5"/>
  <c r="J41" i="5"/>
  <c r="K41" i="5" s="1"/>
  <c r="M41" i="5" s="1"/>
  <c r="A43" i="5"/>
  <c r="B42" i="5"/>
  <c r="A325" i="5"/>
  <c r="B324" i="5"/>
  <c r="E358" i="5"/>
  <c r="G357" i="5"/>
  <c r="L356" i="5"/>
  <c r="C352" i="5"/>
  <c r="D351" i="5"/>
  <c r="L318" i="5"/>
  <c r="E319" i="5"/>
  <c r="G319" i="5" s="1"/>
  <c r="E43" i="5"/>
  <c r="F43" i="5" s="1"/>
  <c r="G42" i="5"/>
  <c r="C43" i="5"/>
  <c r="D43" i="5" s="1"/>
  <c r="C32" i="4"/>
  <c r="D32" i="4" s="1"/>
  <c r="E31" i="4"/>
  <c r="I31" i="4" s="1"/>
  <c r="J319" i="5" l="1"/>
  <c r="L42" i="5"/>
  <c r="J42" i="5"/>
  <c r="K42" i="5" s="1"/>
  <c r="M42" i="5" s="1"/>
  <c r="J357" i="5"/>
  <c r="J31" i="4"/>
  <c r="B325" i="5"/>
  <c r="A326" i="5"/>
  <c r="A44" i="5"/>
  <c r="B43" i="5"/>
  <c r="L357" i="5"/>
  <c r="E359" i="5"/>
  <c r="G358" i="5"/>
  <c r="C353" i="5"/>
  <c r="D352" i="5"/>
  <c r="L319" i="5"/>
  <c r="E320" i="5"/>
  <c r="G320" i="5" s="1"/>
  <c r="E44" i="5"/>
  <c r="F44" i="5" s="1"/>
  <c r="G43" i="5"/>
  <c r="C44" i="5"/>
  <c r="D44" i="5" s="1"/>
  <c r="C33" i="4"/>
  <c r="D33" i="4" s="1"/>
  <c r="E32" i="4"/>
  <c r="I32" i="4" s="1"/>
  <c r="J358" i="5" l="1"/>
  <c r="L43" i="5"/>
  <c r="J43" i="5"/>
  <c r="K43" i="5" s="1"/>
  <c r="M43" i="5" s="1"/>
  <c r="J320" i="5"/>
  <c r="J32" i="4"/>
  <c r="A45" i="5"/>
  <c r="B44" i="5"/>
  <c r="A327" i="5"/>
  <c r="B326" i="5"/>
  <c r="L358" i="5"/>
  <c r="E360" i="5"/>
  <c r="G359" i="5"/>
  <c r="C354" i="5"/>
  <c r="D353" i="5"/>
  <c r="L320" i="5"/>
  <c r="E321" i="5"/>
  <c r="G321" i="5" s="1"/>
  <c r="E45" i="5"/>
  <c r="F45" i="5" s="1"/>
  <c r="G44" i="5"/>
  <c r="C45" i="5"/>
  <c r="D45" i="5" s="1"/>
  <c r="C34" i="4"/>
  <c r="D34" i="4" s="1"/>
  <c r="E33" i="4"/>
  <c r="I33" i="4" s="1"/>
  <c r="J359" i="5" l="1"/>
  <c r="L44" i="5"/>
  <c r="J44" i="5"/>
  <c r="K44" i="5" s="1"/>
  <c r="M44" i="5" s="1"/>
  <c r="J321" i="5"/>
  <c r="J33" i="4"/>
  <c r="A46" i="5"/>
  <c r="B45" i="5"/>
  <c r="B327" i="5"/>
  <c r="A328" i="5"/>
  <c r="L359" i="5"/>
  <c r="G360" i="5"/>
  <c r="E361" i="5"/>
  <c r="C355" i="5"/>
  <c r="D354" i="5"/>
  <c r="L321" i="5"/>
  <c r="G322" i="5"/>
  <c r="E46" i="5"/>
  <c r="F46" i="5" s="1"/>
  <c r="G45" i="5"/>
  <c r="C46" i="5"/>
  <c r="D46" i="5" s="1"/>
  <c r="C35" i="4"/>
  <c r="D35" i="4" s="1"/>
  <c r="E34" i="4"/>
  <c r="I34" i="4" l="1"/>
  <c r="J34" i="4" s="1"/>
  <c r="J360" i="5"/>
  <c r="L45" i="5"/>
  <c r="J45" i="5"/>
  <c r="K45" i="5" s="1"/>
  <c r="J322" i="5"/>
  <c r="B328" i="5"/>
  <c r="A329" i="5"/>
  <c r="A47" i="5"/>
  <c r="B46" i="5"/>
  <c r="E362" i="5"/>
  <c r="G361" i="5"/>
  <c r="L360" i="5"/>
  <c r="C356" i="5"/>
  <c r="D355" i="5"/>
  <c r="L322" i="5"/>
  <c r="G323" i="5"/>
  <c r="E47" i="5"/>
  <c r="F47" i="5" s="1"/>
  <c r="G46" i="5"/>
  <c r="C47" i="5"/>
  <c r="D47" i="5" s="1"/>
  <c r="C36" i="4"/>
  <c r="D36" i="4" s="1"/>
  <c r="E35" i="4"/>
  <c r="I35" i="4" s="1"/>
  <c r="J361" i="5" l="1"/>
  <c r="L46" i="5"/>
  <c r="J46" i="5"/>
  <c r="K46" i="5" s="1"/>
  <c r="J323" i="5"/>
  <c r="M45" i="5"/>
  <c r="J35" i="4"/>
  <c r="A48" i="5"/>
  <c r="B47" i="5"/>
  <c r="B329" i="5"/>
  <c r="A330" i="5"/>
  <c r="L361" i="5"/>
  <c r="G362" i="5"/>
  <c r="E363" i="5"/>
  <c r="C357" i="5"/>
  <c r="D356" i="5"/>
  <c r="L323" i="5"/>
  <c r="E48" i="5"/>
  <c r="F48" i="5" s="1"/>
  <c r="G47" i="5"/>
  <c r="C48" i="5"/>
  <c r="D48" i="5" s="1"/>
  <c r="C37" i="4"/>
  <c r="D37" i="4" s="1"/>
  <c r="E36" i="4"/>
  <c r="I36" i="4" s="1"/>
  <c r="L47" i="5" l="1"/>
  <c r="J47" i="5"/>
  <c r="K47" i="5" s="1"/>
  <c r="M46" i="5"/>
  <c r="J362" i="5"/>
  <c r="J36" i="4"/>
  <c r="B330" i="5"/>
  <c r="A331" i="5"/>
  <c r="A49" i="5"/>
  <c r="B48" i="5"/>
  <c r="E364" i="5"/>
  <c r="G363" i="5"/>
  <c r="L362" i="5"/>
  <c r="C358" i="5"/>
  <c r="D357" i="5"/>
  <c r="G324" i="5"/>
  <c r="E49" i="5"/>
  <c r="F49" i="5" s="1"/>
  <c r="G48" i="5"/>
  <c r="C49" i="5"/>
  <c r="D49" i="5" s="1"/>
  <c r="C38" i="4"/>
  <c r="D38" i="4" s="1"/>
  <c r="E37" i="4"/>
  <c r="I37" i="4" l="1"/>
  <c r="J37" i="4" s="1"/>
  <c r="J363" i="5"/>
  <c r="L48" i="5"/>
  <c r="J48" i="5"/>
  <c r="K48" i="5" s="1"/>
  <c r="J324" i="5"/>
  <c r="M47" i="5"/>
  <c r="A50" i="5"/>
  <c r="B49" i="5"/>
  <c r="B331" i="5"/>
  <c r="A332" i="5"/>
  <c r="L363" i="5"/>
  <c r="G364" i="5"/>
  <c r="E365" i="5"/>
  <c r="C359" i="5"/>
  <c r="D358" i="5"/>
  <c r="L324" i="5"/>
  <c r="E50" i="5"/>
  <c r="F50" i="5" s="1"/>
  <c r="G49" i="5"/>
  <c r="C50" i="5"/>
  <c r="D50" i="5" s="1"/>
  <c r="C39" i="4"/>
  <c r="D39" i="4" s="1"/>
  <c r="E38" i="4"/>
  <c r="I38" i="4" l="1"/>
  <c r="J38" i="4" s="1"/>
  <c r="M48" i="5"/>
  <c r="L49" i="5"/>
  <c r="J49" i="5"/>
  <c r="K49" i="5" s="1"/>
  <c r="J364" i="5"/>
  <c r="A333" i="5"/>
  <c r="B332" i="5"/>
  <c r="A51" i="5"/>
  <c r="B50" i="5"/>
  <c r="E366" i="5"/>
  <c r="G365" i="5"/>
  <c r="L364" i="5"/>
  <c r="C360" i="5"/>
  <c r="D359" i="5"/>
  <c r="E51" i="5"/>
  <c r="F51" i="5" s="1"/>
  <c r="G50" i="5"/>
  <c r="C51" i="5"/>
  <c r="D51" i="5" s="1"/>
  <c r="C40" i="4"/>
  <c r="D40" i="4" s="1"/>
  <c r="E39" i="4"/>
  <c r="I39" i="4" l="1"/>
  <c r="J39" i="4" s="1"/>
  <c r="L50" i="5"/>
  <c r="J50" i="5"/>
  <c r="K50" i="5" s="1"/>
  <c r="M49" i="5"/>
  <c r="J365" i="5"/>
  <c r="A52" i="5"/>
  <c r="B51" i="5"/>
  <c r="A334" i="5"/>
  <c r="B333" i="5"/>
  <c r="L365" i="5"/>
  <c r="E367" i="5"/>
  <c r="G366" i="5"/>
  <c r="C361" i="5"/>
  <c r="D360" i="5"/>
  <c r="E52" i="5"/>
  <c r="F52" i="5" s="1"/>
  <c r="G51" i="5"/>
  <c r="C52" i="5"/>
  <c r="D52" i="5" s="1"/>
  <c r="C41" i="4"/>
  <c r="D41" i="4" s="1"/>
  <c r="E40" i="4"/>
  <c r="I40" i="4" s="1"/>
  <c r="J366" i="5" l="1"/>
  <c r="L51" i="5"/>
  <c r="J51" i="5"/>
  <c r="K51" i="5" s="1"/>
  <c r="M50" i="5"/>
  <c r="J40" i="4"/>
  <c r="B334" i="5"/>
  <c r="A335" i="5"/>
  <c r="A53" i="5"/>
  <c r="B52" i="5"/>
  <c r="L366" i="5"/>
  <c r="G367" i="5"/>
  <c r="E368" i="5"/>
  <c r="C362" i="5"/>
  <c r="D361" i="5"/>
  <c r="E53" i="5"/>
  <c r="F53" i="5" s="1"/>
  <c r="G52" i="5"/>
  <c r="C53" i="5"/>
  <c r="D53" i="5" s="1"/>
  <c r="C42" i="4"/>
  <c r="D42" i="4" s="1"/>
  <c r="E41" i="4"/>
  <c r="I41" i="4" s="1"/>
  <c r="M51" i="5" l="1"/>
  <c r="L52" i="5"/>
  <c r="J52" i="5"/>
  <c r="K52" i="5" s="1"/>
  <c r="M52" i="5" s="1"/>
  <c r="J367" i="5"/>
  <c r="J41" i="4"/>
  <c r="A54" i="5"/>
  <c r="B53" i="5"/>
  <c r="B335" i="5"/>
  <c r="A336" i="5"/>
  <c r="G368" i="5"/>
  <c r="L367" i="5"/>
  <c r="C363" i="5"/>
  <c r="D362" i="5"/>
  <c r="E54" i="5"/>
  <c r="F54" i="5" s="1"/>
  <c r="G53" i="5"/>
  <c r="C54" i="5"/>
  <c r="D54" i="5" s="1"/>
  <c r="C43" i="4"/>
  <c r="D43" i="4" s="1"/>
  <c r="E42" i="4"/>
  <c r="I42" i="4" s="1"/>
  <c r="J368" i="5" l="1"/>
  <c r="L53" i="5"/>
  <c r="J53" i="5"/>
  <c r="K53" i="5" s="1"/>
  <c r="J42" i="4"/>
  <c r="A55" i="5"/>
  <c r="B54" i="5"/>
  <c r="B336" i="5"/>
  <c r="A337" i="5"/>
  <c r="E370" i="5"/>
  <c r="G369" i="5"/>
  <c r="L368" i="5"/>
  <c r="C364" i="5"/>
  <c r="D363" i="5"/>
  <c r="E55" i="5"/>
  <c r="F55" i="5" s="1"/>
  <c r="G54" i="5"/>
  <c r="C55" i="5"/>
  <c r="D55" i="5" s="1"/>
  <c r="E43" i="4"/>
  <c r="K366" i="5" s="1"/>
  <c r="M366" i="5" s="1"/>
  <c r="K368" i="5" l="1"/>
  <c r="M368" i="5" s="1"/>
  <c r="I43" i="4"/>
  <c r="K364" i="5"/>
  <c r="M364" i="5" s="1"/>
  <c r="K365" i="5"/>
  <c r="M365" i="5" s="1"/>
  <c r="K367" i="5"/>
  <c r="M367" i="5" s="1"/>
  <c r="L54" i="5"/>
  <c r="J54" i="5"/>
  <c r="K54" i="5" s="1"/>
  <c r="J369" i="5"/>
  <c r="K369" i="5" s="1"/>
  <c r="M53" i="5"/>
  <c r="F364" i="5"/>
  <c r="J43" i="4"/>
  <c r="F368" i="5"/>
  <c r="F366" i="5"/>
  <c r="F369" i="5"/>
  <c r="F363" i="5"/>
  <c r="F362" i="5"/>
  <c r="F367" i="5"/>
  <c r="F365" i="5"/>
  <c r="B337" i="5"/>
  <c r="A338" i="5"/>
  <c r="A56" i="5"/>
  <c r="B55" i="5"/>
  <c r="L369" i="5"/>
  <c r="F370" i="5"/>
  <c r="E371" i="5"/>
  <c r="G370" i="5"/>
  <c r="C365" i="5"/>
  <c r="D364" i="5"/>
  <c r="E56" i="5"/>
  <c r="F56" i="5" s="1"/>
  <c r="G55" i="5"/>
  <c r="C56" i="5"/>
  <c r="D56" i="5" s="1"/>
  <c r="K216" i="5" l="1"/>
  <c r="M216" i="5" s="1"/>
  <c r="K335" i="5"/>
  <c r="M335" i="5" s="1"/>
  <c r="K332" i="5"/>
  <c r="M332" i="5" s="1"/>
  <c r="K298" i="5"/>
  <c r="M298" i="5" s="1"/>
  <c r="K293" i="5"/>
  <c r="M293" i="5" s="1"/>
  <c r="K329" i="5"/>
  <c r="M329" i="5" s="1"/>
  <c r="K327" i="5"/>
  <c r="M327" i="5" s="1"/>
  <c r="K328" i="5"/>
  <c r="M328" i="5" s="1"/>
  <c r="K230" i="5"/>
  <c r="M230" i="5" s="1"/>
  <c r="K297" i="5"/>
  <c r="M297" i="5" s="1"/>
  <c r="K330" i="5"/>
  <c r="M330" i="5" s="1"/>
  <c r="K294" i="5"/>
  <c r="M294" i="5" s="1"/>
  <c r="K295" i="5"/>
  <c r="M295" i="5" s="1"/>
  <c r="K331" i="5"/>
  <c r="M331" i="5" s="1"/>
  <c r="K290" i="5"/>
  <c r="M290" i="5" s="1"/>
  <c r="K334" i="5"/>
  <c r="M334" i="5" s="1"/>
  <c r="K292" i="5"/>
  <c r="M292" i="5" s="1"/>
  <c r="K336" i="5"/>
  <c r="M336" i="5" s="1"/>
  <c r="K296" i="5"/>
  <c r="M296" i="5" s="1"/>
  <c r="K333" i="5"/>
  <c r="M333" i="5" s="1"/>
  <c r="K291" i="5"/>
  <c r="M291" i="5" s="1"/>
  <c r="K289" i="5"/>
  <c r="M289" i="5" s="1"/>
  <c r="K325" i="5"/>
  <c r="M325" i="5" s="1"/>
  <c r="K326" i="5"/>
  <c r="M326" i="5" s="1"/>
  <c r="K300" i="5"/>
  <c r="M300" i="5" s="1"/>
  <c r="K129" i="5"/>
  <c r="M129" i="5" s="1"/>
  <c r="K338" i="5"/>
  <c r="M338" i="5" s="1"/>
  <c r="K301" i="5"/>
  <c r="M301" i="5" s="1"/>
  <c r="K337" i="5"/>
  <c r="M337" i="5" s="1"/>
  <c r="K339" i="5"/>
  <c r="M339" i="5" s="1"/>
  <c r="K299" i="5"/>
  <c r="M299" i="5" s="1"/>
  <c r="K304" i="5"/>
  <c r="M304" i="5" s="1"/>
  <c r="K341" i="5"/>
  <c r="M341" i="5" s="1"/>
  <c r="K340" i="5"/>
  <c r="M340" i="5" s="1"/>
  <c r="K303" i="5"/>
  <c r="M303" i="5" s="1"/>
  <c r="K302" i="5"/>
  <c r="M302" i="5" s="1"/>
  <c r="K305" i="5"/>
  <c r="M305" i="5" s="1"/>
  <c r="K342" i="5"/>
  <c r="M342" i="5" s="1"/>
  <c r="K343" i="5"/>
  <c r="M343" i="5" s="1"/>
  <c r="K344" i="5"/>
  <c r="M344" i="5" s="1"/>
  <c r="K345" i="5"/>
  <c r="M345" i="5" s="1"/>
  <c r="K347" i="5"/>
  <c r="M347" i="5" s="1"/>
  <c r="K307" i="5"/>
  <c r="M307" i="5" s="1"/>
  <c r="K306" i="5"/>
  <c r="M306" i="5" s="1"/>
  <c r="K310" i="5"/>
  <c r="M310" i="5" s="1"/>
  <c r="K346" i="5"/>
  <c r="M346" i="5" s="1"/>
  <c r="K308" i="5"/>
  <c r="M308" i="5" s="1"/>
  <c r="K348" i="5"/>
  <c r="M348" i="5" s="1"/>
  <c r="K349" i="5"/>
  <c r="M349" i="5" s="1"/>
  <c r="K309" i="5"/>
  <c r="M309" i="5" s="1"/>
  <c r="K311" i="5"/>
  <c r="M311" i="5" s="1"/>
  <c r="K350" i="5"/>
  <c r="M350" i="5" s="1"/>
  <c r="K312" i="5"/>
  <c r="M312" i="5" s="1"/>
  <c r="K314" i="5"/>
  <c r="M314" i="5" s="1"/>
  <c r="K352" i="5"/>
  <c r="M352" i="5" s="1"/>
  <c r="K351" i="5"/>
  <c r="M351" i="5" s="1"/>
  <c r="K313" i="5"/>
  <c r="M313" i="5" s="1"/>
  <c r="K315" i="5"/>
  <c r="M315" i="5" s="1"/>
  <c r="K354" i="5"/>
  <c r="M354" i="5" s="1"/>
  <c r="K353" i="5"/>
  <c r="M353" i="5" s="1"/>
  <c r="K355" i="5"/>
  <c r="M355" i="5" s="1"/>
  <c r="K317" i="5"/>
  <c r="M317" i="5" s="1"/>
  <c r="K316" i="5"/>
  <c r="M316" i="5" s="1"/>
  <c r="K356" i="5"/>
  <c r="M356" i="5" s="1"/>
  <c r="K318" i="5"/>
  <c r="M318" i="5" s="1"/>
  <c r="K319" i="5"/>
  <c r="M319" i="5" s="1"/>
  <c r="K357" i="5"/>
  <c r="M357" i="5" s="1"/>
  <c r="K320" i="5"/>
  <c r="M320" i="5" s="1"/>
  <c r="K358" i="5"/>
  <c r="M358" i="5" s="1"/>
  <c r="K322" i="5"/>
  <c r="M322" i="5" s="1"/>
  <c r="K321" i="5"/>
  <c r="M321" i="5" s="1"/>
  <c r="K361" i="5"/>
  <c r="M361" i="5" s="1"/>
  <c r="K359" i="5"/>
  <c r="M359" i="5" s="1"/>
  <c r="K360" i="5"/>
  <c r="M360" i="5" s="1"/>
  <c r="K323" i="5"/>
  <c r="M323" i="5" s="1"/>
  <c r="K362" i="5"/>
  <c r="M362" i="5" s="1"/>
  <c r="K363" i="5"/>
  <c r="M363" i="5" s="1"/>
  <c r="K324" i="5"/>
  <c r="M324" i="5" s="1"/>
  <c r="J370" i="5"/>
  <c r="K370" i="5" s="1"/>
  <c r="M369" i="5"/>
  <c r="L55" i="5"/>
  <c r="J55" i="5"/>
  <c r="K55" i="5" s="1"/>
  <c r="M54" i="5"/>
  <c r="F129" i="5"/>
  <c r="F324" i="5"/>
  <c r="F298" i="5"/>
  <c r="F322" i="5"/>
  <c r="F328" i="5"/>
  <c r="F323" i="5"/>
  <c r="F230" i="5"/>
  <c r="F216" i="5"/>
  <c r="F329" i="5"/>
  <c r="F294" i="5"/>
  <c r="F334" i="5"/>
  <c r="F333" i="5"/>
  <c r="F327" i="5"/>
  <c r="F332" i="5"/>
  <c r="F326" i="5"/>
  <c r="F289" i="5"/>
  <c r="F331" i="5"/>
  <c r="F296" i="5"/>
  <c r="F297" i="5"/>
  <c r="F295" i="5"/>
  <c r="F335" i="5"/>
  <c r="F325" i="5"/>
  <c r="F336" i="5"/>
  <c r="F293" i="5"/>
  <c r="F290" i="5"/>
  <c r="F338" i="5"/>
  <c r="F292" i="5"/>
  <c r="F330" i="5"/>
  <c r="F339" i="5"/>
  <c r="F291" i="5"/>
  <c r="F299" i="5"/>
  <c r="F337" i="5"/>
  <c r="F341" i="5"/>
  <c r="F340" i="5"/>
  <c r="F301" i="5"/>
  <c r="F302" i="5"/>
  <c r="F300" i="5"/>
  <c r="F305" i="5"/>
  <c r="F344" i="5"/>
  <c r="F303" i="5"/>
  <c r="F342" i="5"/>
  <c r="F343" i="5"/>
  <c r="F304" i="5"/>
  <c r="F346" i="5"/>
  <c r="F345" i="5"/>
  <c r="F306" i="5"/>
  <c r="F308" i="5"/>
  <c r="F310" i="5"/>
  <c r="F307" i="5"/>
  <c r="F347" i="5"/>
  <c r="F349" i="5"/>
  <c r="F350" i="5"/>
  <c r="F348" i="5"/>
  <c r="F351" i="5"/>
  <c r="F352" i="5"/>
  <c r="F311" i="5"/>
  <c r="F309" i="5"/>
  <c r="F313" i="5"/>
  <c r="F312" i="5"/>
  <c r="F353" i="5"/>
  <c r="F315" i="5"/>
  <c r="F314" i="5"/>
  <c r="F354" i="5"/>
  <c r="F355" i="5"/>
  <c r="F316" i="5"/>
  <c r="F357" i="5"/>
  <c r="F356" i="5"/>
  <c r="F317" i="5"/>
  <c r="F318" i="5"/>
  <c r="F358" i="5"/>
  <c r="F359" i="5"/>
  <c r="F319" i="5"/>
  <c r="F360" i="5"/>
  <c r="F320" i="5"/>
  <c r="F321" i="5"/>
  <c r="F361" i="5"/>
  <c r="A57" i="5"/>
  <c r="B56" i="5"/>
  <c r="B338" i="5"/>
  <c r="A339" i="5"/>
  <c r="L370" i="5"/>
  <c r="F371" i="5"/>
  <c r="E372" i="5"/>
  <c r="G371" i="5"/>
  <c r="C366" i="5"/>
  <c r="D365" i="5"/>
  <c r="E57" i="5"/>
  <c r="F57" i="5" s="1"/>
  <c r="G56" i="5"/>
  <c r="C57" i="5"/>
  <c r="D57" i="5" s="1"/>
  <c r="J371" i="5" l="1"/>
  <c r="K371" i="5" s="1"/>
  <c r="L56" i="5"/>
  <c r="J56" i="5"/>
  <c r="K56" i="5" s="1"/>
  <c r="M55" i="5"/>
  <c r="M370" i="5"/>
  <c r="B339" i="5"/>
  <c r="A340" i="5"/>
  <c r="A58" i="5"/>
  <c r="B57" i="5"/>
  <c r="L371" i="5"/>
  <c r="F372" i="5"/>
  <c r="G372" i="5"/>
  <c r="E373" i="5"/>
  <c r="C367" i="5"/>
  <c r="D366" i="5"/>
  <c r="E58" i="5"/>
  <c r="F58" i="5" s="1"/>
  <c r="G57" i="5"/>
  <c r="C58" i="5"/>
  <c r="D58" i="5" s="1"/>
  <c r="L57" i="5" l="1"/>
  <c r="J57" i="5"/>
  <c r="K57" i="5" s="1"/>
  <c r="J372" i="5"/>
  <c r="K372" i="5" s="1"/>
  <c r="M56" i="5"/>
  <c r="M371" i="5"/>
  <c r="A59" i="5"/>
  <c r="B58" i="5"/>
  <c r="B340" i="5"/>
  <c r="A341" i="5"/>
  <c r="F373" i="5"/>
  <c r="E374" i="5"/>
  <c r="G373" i="5"/>
  <c r="L372" i="5"/>
  <c r="C368" i="5"/>
  <c r="D367" i="5"/>
  <c r="E59" i="5"/>
  <c r="F59" i="5" s="1"/>
  <c r="G58" i="5"/>
  <c r="C59" i="5"/>
  <c r="D59" i="5" s="1"/>
  <c r="J373" i="5" l="1"/>
  <c r="K373" i="5" s="1"/>
  <c r="M372" i="5"/>
  <c r="M57" i="5"/>
  <c r="L58" i="5"/>
  <c r="J58" i="5"/>
  <c r="K58" i="5" s="1"/>
  <c r="B341" i="5"/>
  <c r="A342" i="5"/>
  <c r="A60" i="5"/>
  <c r="B59" i="5"/>
  <c r="L373" i="5"/>
  <c r="F374" i="5"/>
  <c r="E375" i="5"/>
  <c r="G374" i="5"/>
  <c r="D368" i="5"/>
  <c r="E60" i="5"/>
  <c r="F60" i="5" s="1"/>
  <c r="G59" i="5"/>
  <c r="C60" i="5"/>
  <c r="D60" i="5" s="1"/>
  <c r="M58" i="5" l="1"/>
  <c r="J374" i="5"/>
  <c r="K374" i="5" s="1"/>
  <c r="L59" i="5"/>
  <c r="J59" i="5"/>
  <c r="K59" i="5" s="1"/>
  <c r="M373" i="5"/>
  <c r="A61" i="5"/>
  <c r="B60" i="5"/>
  <c r="B342" i="5"/>
  <c r="A343" i="5"/>
  <c r="L374" i="5"/>
  <c r="F375" i="5"/>
  <c r="E376" i="5"/>
  <c r="G375" i="5"/>
  <c r="C370" i="5"/>
  <c r="D369" i="5"/>
  <c r="E61" i="5"/>
  <c r="F61" i="5" s="1"/>
  <c r="G60" i="5"/>
  <c r="C61" i="5"/>
  <c r="D61" i="5" s="1"/>
  <c r="L60" i="5" l="1"/>
  <c r="J60" i="5"/>
  <c r="K60" i="5" s="1"/>
  <c r="J375" i="5"/>
  <c r="K375" i="5" s="1"/>
  <c r="M59" i="5"/>
  <c r="M374" i="5"/>
  <c r="B343" i="5"/>
  <c r="A344" i="5"/>
  <c r="A62" i="5"/>
  <c r="B61" i="5"/>
  <c r="L375" i="5"/>
  <c r="F376" i="5"/>
  <c r="G376" i="5"/>
  <c r="E377" i="5"/>
  <c r="C371" i="5"/>
  <c r="D370" i="5"/>
  <c r="E62" i="5"/>
  <c r="F62" i="5" s="1"/>
  <c r="G61" i="5"/>
  <c r="C62" i="5"/>
  <c r="D62" i="5" s="1"/>
  <c r="J376" i="5" l="1"/>
  <c r="K376" i="5" s="1"/>
  <c r="M375" i="5"/>
  <c r="L61" i="5"/>
  <c r="J61" i="5"/>
  <c r="K61" i="5" s="1"/>
  <c r="M60" i="5"/>
  <c r="A63" i="5"/>
  <c r="B62" i="5"/>
  <c r="B344" i="5"/>
  <c r="A345" i="5"/>
  <c r="L376" i="5"/>
  <c r="F377" i="5"/>
  <c r="G377" i="5"/>
  <c r="E378" i="5"/>
  <c r="C372" i="5"/>
  <c r="D371" i="5"/>
  <c r="E63" i="5"/>
  <c r="F63" i="5" s="1"/>
  <c r="G62" i="5"/>
  <c r="C63" i="5"/>
  <c r="D63" i="5" s="1"/>
  <c r="J377" i="5" l="1"/>
  <c r="K377" i="5" s="1"/>
  <c r="M61" i="5"/>
  <c r="L62" i="5"/>
  <c r="J62" i="5"/>
  <c r="K62" i="5" s="1"/>
  <c r="M376" i="5"/>
  <c r="B345" i="5"/>
  <c r="A346" i="5"/>
  <c r="A64" i="5"/>
  <c r="B63" i="5"/>
  <c r="F378" i="5"/>
  <c r="G378" i="5"/>
  <c r="E379" i="5"/>
  <c r="L377" i="5"/>
  <c r="C373" i="5"/>
  <c r="D372" i="5"/>
  <c r="E64" i="5"/>
  <c r="F64" i="5" s="1"/>
  <c r="G63" i="5"/>
  <c r="C64" i="5"/>
  <c r="D64" i="5" s="1"/>
  <c r="L63" i="5" l="1"/>
  <c r="J63" i="5"/>
  <c r="K63" i="5" s="1"/>
  <c r="J378" i="5"/>
  <c r="K378" i="5" s="1"/>
  <c r="M62" i="5"/>
  <c r="M377" i="5"/>
  <c r="A65" i="5"/>
  <c r="B64" i="5"/>
  <c r="A347" i="5"/>
  <c r="B346" i="5"/>
  <c r="F379" i="5"/>
  <c r="E380" i="5"/>
  <c r="E381" i="5" s="1"/>
  <c r="E382" i="5" s="1"/>
  <c r="E383" i="5" s="1"/>
  <c r="G379" i="5"/>
  <c r="L378" i="5"/>
  <c r="C374" i="5"/>
  <c r="D373" i="5"/>
  <c r="E65" i="5"/>
  <c r="F65" i="5" s="1"/>
  <c r="G64" i="5"/>
  <c r="C65" i="5"/>
  <c r="D65" i="5" s="1"/>
  <c r="J379" i="5" l="1"/>
  <c r="K379" i="5" s="1"/>
  <c r="M378" i="5"/>
  <c r="L64" i="5"/>
  <c r="J64" i="5"/>
  <c r="K64" i="5" s="1"/>
  <c r="M63" i="5"/>
  <c r="B347" i="5"/>
  <c r="A348" i="5"/>
  <c r="A66" i="5"/>
  <c r="B65" i="5"/>
  <c r="L379" i="5"/>
  <c r="F380" i="5"/>
  <c r="G380" i="5"/>
  <c r="C375" i="5"/>
  <c r="D374" i="5"/>
  <c r="E66" i="5"/>
  <c r="F66" i="5" s="1"/>
  <c r="G65" i="5"/>
  <c r="C66" i="5"/>
  <c r="D66" i="5" s="1"/>
  <c r="M64" i="5" l="1"/>
  <c r="J380" i="5"/>
  <c r="K380" i="5" s="1"/>
  <c r="L65" i="5"/>
  <c r="J65" i="5"/>
  <c r="K65" i="5" s="1"/>
  <c r="M379" i="5"/>
  <c r="A67" i="5"/>
  <c r="B66" i="5"/>
  <c r="B348" i="5"/>
  <c r="A349" i="5"/>
  <c r="F381" i="5"/>
  <c r="G381" i="5"/>
  <c r="L380" i="5"/>
  <c r="C376" i="5"/>
  <c r="D375" i="5"/>
  <c r="E67" i="5"/>
  <c r="F67" i="5" s="1"/>
  <c r="G66" i="5"/>
  <c r="C67" i="5"/>
  <c r="D67" i="5" s="1"/>
  <c r="J381" i="5" l="1"/>
  <c r="K381" i="5" s="1"/>
  <c r="M65" i="5"/>
  <c r="L66" i="5"/>
  <c r="J66" i="5"/>
  <c r="K66" i="5" s="1"/>
  <c r="M380" i="5"/>
  <c r="B349" i="5"/>
  <c r="A350" i="5"/>
  <c r="A68" i="5"/>
  <c r="B67" i="5"/>
  <c r="L381" i="5"/>
  <c r="F382" i="5"/>
  <c r="G382" i="5"/>
  <c r="C377" i="5"/>
  <c r="D376" i="5"/>
  <c r="E68" i="5"/>
  <c r="F68" i="5" s="1"/>
  <c r="G67" i="5"/>
  <c r="C68" i="5"/>
  <c r="D68" i="5" s="1"/>
  <c r="M66" i="5" l="1"/>
  <c r="J382" i="5"/>
  <c r="K382" i="5" s="1"/>
  <c r="L67" i="5"/>
  <c r="J67" i="5"/>
  <c r="K67" i="5" s="1"/>
  <c r="M381" i="5"/>
  <c r="A69" i="5"/>
  <c r="B68" i="5"/>
  <c r="B350" i="5"/>
  <c r="A351" i="5"/>
  <c r="L382" i="5"/>
  <c r="F383" i="5"/>
  <c r="G383" i="5"/>
  <c r="C378" i="5"/>
  <c r="D377" i="5"/>
  <c r="E69" i="5"/>
  <c r="F69" i="5" s="1"/>
  <c r="G68" i="5"/>
  <c r="C69" i="5"/>
  <c r="D69" i="5" s="1"/>
  <c r="J383" i="5" l="1"/>
  <c r="K383" i="5" s="1"/>
  <c r="M67" i="5"/>
  <c r="L68" i="5"/>
  <c r="J68" i="5"/>
  <c r="K68" i="5" s="1"/>
  <c r="M382" i="5"/>
  <c r="B351" i="5"/>
  <c r="A352" i="5"/>
  <c r="A70" i="5"/>
  <c r="B69" i="5"/>
  <c r="L383" i="5"/>
  <c r="F384" i="5"/>
  <c r="E385" i="5"/>
  <c r="G384" i="5"/>
  <c r="C379" i="5"/>
  <c r="D378" i="5"/>
  <c r="E70" i="5"/>
  <c r="F70" i="5" s="1"/>
  <c r="G69" i="5"/>
  <c r="C70" i="5"/>
  <c r="D70" i="5" s="1"/>
  <c r="M68" i="5" l="1"/>
  <c r="J384" i="5"/>
  <c r="K384" i="5" s="1"/>
  <c r="L69" i="5"/>
  <c r="J69" i="5"/>
  <c r="K69" i="5" s="1"/>
  <c r="M383" i="5"/>
  <c r="A71" i="5"/>
  <c r="B70" i="5"/>
  <c r="B352" i="5"/>
  <c r="A353" i="5"/>
  <c r="L384" i="5"/>
  <c r="F385" i="5"/>
  <c r="E386" i="5"/>
  <c r="G385" i="5"/>
  <c r="C380" i="5"/>
  <c r="C381" i="5" s="1"/>
  <c r="C382" i="5" s="1"/>
  <c r="C383" i="5" s="1"/>
  <c r="D379" i="5"/>
  <c r="E71" i="5"/>
  <c r="F71" i="5" s="1"/>
  <c r="G70" i="5"/>
  <c r="C71" i="5"/>
  <c r="D71" i="5" s="1"/>
  <c r="M69" i="5" l="1"/>
  <c r="M384" i="5"/>
  <c r="J385" i="5"/>
  <c r="K385" i="5" s="1"/>
  <c r="L70" i="5"/>
  <c r="J70" i="5"/>
  <c r="K70" i="5" s="1"/>
  <c r="B353" i="5"/>
  <c r="A354" i="5"/>
  <c r="A72" i="5"/>
  <c r="B71" i="5"/>
  <c r="L385" i="5"/>
  <c r="F386" i="5"/>
  <c r="G386" i="5"/>
  <c r="E387" i="5"/>
  <c r="D380" i="5"/>
  <c r="E72" i="5"/>
  <c r="F72" i="5" s="1"/>
  <c r="G71" i="5"/>
  <c r="C72" i="5"/>
  <c r="D72" i="5" s="1"/>
  <c r="J386" i="5" l="1"/>
  <c r="K386" i="5" s="1"/>
  <c r="M70" i="5"/>
  <c r="M385" i="5"/>
  <c r="L71" i="5"/>
  <c r="J71" i="5"/>
  <c r="K71" i="5" s="1"/>
  <c r="A73" i="5"/>
  <c r="B72" i="5"/>
  <c r="B354" i="5"/>
  <c r="A355" i="5"/>
  <c r="F387" i="5"/>
  <c r="E388" i="5"/>
  <c r="G387" i="5"/>
  <c r="L386" i="5"/>
  <c r="D381" i="5"/>
  <c r="E73" i="5"/>
  <c r="F73" i="5" s="1"/>
  <c r="G72" i="5"/>
  <c r="C73" i="5"/>
  <c r="D73" i="5" s="1"/>
  <c r="M386" i="5" l="1"/>
  <c r="L72" i="5"/>
  <c r="J72" i="5"/>
  <c r="K72" i="5" s="1"/>
  <c r="J387" i="5"/>
  <c r="K387" i="5" s="1"/>
  <c r="M71" i="5"/>
  <c r="B355" i="5"/>
  <c r="A356" i="5"/>
  <c r="A74" i="5"/>
  <c r="B73" i="5"/>
  <c r="L387" i="5"/>
  <c r="F388" i="5"/>
  <c r="G388" i="5"/>
  <c r="E389" i="5"/>
  <c r="D382" i="5"/>
  <c r="E74" i="5"/>
  <c r="F74" i="5" s="1"/>
  <c r="G73" i="5"/>
  <c r="C74" i="5"/>
  <c r="D74" i="5" s="1"/>
  <c r="M387" i="5" l="1"/>
  <c r="M72" i="5"/>
  <c r="J388" i="5"/>
  <c r="K388" i="5" s="1"/>
  <c r="L73" i="5"/>
  <c r="J73" i="5"/>
  <c r="K73" i="5" s="1"/>
  <c r="A75" i="5"/>
  <c r="B74" i="5"/>
  <c r="B356" i="5"/>
  <c r="A357" i="5"/>
  <c r="F389" i="5"/>
  <c r="E390" i="5"/>
  <c r="G389" i="5"/>
  <c r="L388" i="5"/>
  <c r="D383" i="5"/>
  <c r="E75" i="5"/>
  <c r="F75" i="5" s="1"/>
  <c r="G74" i="5"/>
  <c r="C75" i="5"/>
  <c r="D75" i="5" s="1"/>
  <c r="M73" i="5" l="1"/>
  <c r="J389" i="5"/>
  <c r="K389" i="5" s="1"/>
  <c r="M388" i="5"/>
  <c r="L74" i="5"/>
  <c r="J74" i="5"/>
  <c r="K74" i="5" s="1"/>
  <c r="B357" i="5"/>
  <c r="A358" i="5"/>
  <c r="A76" i="5"/>
  <c r="B75" i="5"/>
  <c r="L389" i="5"/>
  <c r="F390" i="5"/>
  <c r="E391" i="5"/>
  <c r="E392" i="5" s="1"/>
  <c r="E393" i="5" s="1"/>
  <c r="E394" i="5" s="1"/>
  <c r="E395" i="5" s="1"/>
  <c r="E396" i="5" s="1"/>
  <c r="E397" i="5" s="1"/>
  <c r="E398" i="5" s="1"/>
  <c r="G390" i="5"/>
  <c r="C385" i="5"/>
  <c r="D384" i="5"/>
  <c r="E76" i="5"/>
  <c r="F76" i="5" s="1"/>
  <c r="G75" i="5"/>
  <c r="C76" i="5"/>
  <c r="D76" i="5" s="1"/>
  <c r="J390" i="5" l="1"/>
  <c r="K390" i="5" s="1"/>
  <c r="M74" i="5"/>
  <c r="M389" i="5"/>
  <c r="L75" i="5"/>
  <c r="J75" i="5"/>
  <c r="K75" i="5" s="1"/>
  <c r="A77" i="5"/>
  <c r="B76" i="5"/>
  <c r="B358" i="5"/>
  <c r="A359" i="5"/>
  <c r="L390" i="5"/>
  <c r="F391" i="5"/>
  <c r="G391" i="5"/>
  <c r="C386" i="5"/>
  <c r="D385" i="5"/>
  <c r="E77" i="5"/>
  <c r="F77" i="5" s="1"/>
  <c r="G76" i="5"/>
  <c r="C77" i="5"/>
  <c r="D77" i="5" s="1"/>
  <c r="M75" i="5" l="1"/>
  <c r="J391" i="5"/>
  <c r="K391" i="5" s="1"/>
  <c r="L76" i="5"/>
  <c r="J76" i="5"/>
  <c r="K76" i="5" s="1"/>
  <c r="M390" i="5"/>
  <c r="B359" i="5"/>
  <c r="A360" i="5"/>
  <c r="A78" i="5"/>
  <c r="B77" i="5"/>
  <c r="L391" i="5"/>
  <c r="F392" i="5"/>
  <c r="G392" i="5"/>
  <c r="C387" i="5"/>
  <c r="D386" i="5"/>
  <c r="E78" i="5"/>
  <c r="F78" i="5" s="1"/>
  <c r="G77" i="5"/>
  <c r="C78" i="5"/>
  <c r="D78" i="5" s="1"/>
  <c r="M76" i="5" l="1"/>
  <c r="L77" i="5"/>
  <c r="J77" i="5"/>
  <c r="K77" i="5" s="1"/>
  <c r="M391" i="5"/>
  <c r="J392" i="5"/>
  <c r="K392" i="5" s="1"/>
  <c r="M392" i="5" s="1"/>
  <c r="A79" i="5"/>
  <c r="B78" i="5"/>
  <c r="B360" i="5"/>
  <c r="A361" i="5"/>
  <c r="F393" i="5"/>
  <c r="G393" i="5"/>
  <c r="L392" i="5"/>
  <c r="C388" i="5"/>
  <c r="D387" i="5"/>
  <c r="E79" i="5"/>
  <c r="F79" i="5" s="1"/>
  <c r="G78" i="5"/>
  <c r="C79" i="5"/>
  <c r="D79" i="5" s="1"/>
  <c r="J393" i="5" l="1"/>
  <c r="K393" i="5" s="1"/>
  <c r="L78" i="5"/>
  <c r="J78" i="5"/>
  <c r="K78" i="5" s="1"/>
  <c r="M77" i="5"/>
  <c r="B361" i="5"/>
  <c r="A362" i="5"/>
  <c r="A80" i="5"/>
  <c r="B79" i="5"/>
  <c r="L393" i="5"/>
  <c r="F394" i="5"/>
  <c r="G394" i="5"/>
  <c r="C389" i="5"/>
  <c r="D388" i="5"/>
  <c r="E80" i="5"/>
  <c r="F80" i="5" s="1"/>
  <c r="G79" i="5"/>
  <c r="C80" i="5"/>
  <c r="D80" i="5" s="1"/>
  <c r="J394" i="5" l="1"/>
  <c r="K394" i="5" s="1"/>
  <c r="M78" i="5"/>
  <c r="L79" i="5"/>
  <c r="J79" i="5"/>
  <c r="K79" i="5" s="1"/>
  <c r="M393" i="5"/>
  <c r="A81" i="5"/>
  <c r="B80" i="5"/>
  <c r="B362" i="5"/>
  <c r="A363" i="5"/>
  <c r="L394" i="5"/>
  <c r="F395" i="5"/>
  <c r="G395" i="5"/>
  <c r="C390" i="5"/>
  <c r="D389" i="5"/>
  <c r="E81" i="5"/>
  <c r="F81" i="5" s="1"/>
  <c r="G80" i="5"/>
  <c r="C81" i="5"/>
  <c r="D81" i="5" s="1"/>
  <c r="J395" i="5" l="1"/>
  <c r="K395" i="5" s="1"/>
  <c r="M79" i="5"/>
  <c r="L80" i="5"/>
  <c r="J80" i="5"/>
  <c r="K80" i="5" s="1"/>
  <c r="M394" i="5"/>
  <c r="B363" i="5"/>
  <c r="A364" i="5"/>
  <c r="A82" i="5"/>
  <c r="B81" i="5"/>
  <c r="L395" i="5"/>
  <c r="F396" i="5"/>
  <c r="G396" i="5"/>
  <c r="C391" i="5"/>
  <c r="C392" i="5" s="1"/>
  <c r="C393" i="5" s="1"/>
  <c r="C394" i="5" s="1"/>
  <c r="C395" i="5" s="1"/>
  <c r="C396" i="5" s="1"/>
  <c r="D390" i="5"/>
  <c r="E82" i="5"/>
  <c r="F82" i="5" s="1"/>
  <c r="G81" i="5"/>
  <c r="C82" i="5"/>
  <c r="D82" i="5" s="1"/>
  <c r="J396" i="5" l="1"/>
  <c r="K396" i="5" s="1"/>
  <c r="M80" i="5"/>
  <c r="L81" i="5"/>
  <c r="J81" i="5"/>
  <c r="K81" i="5" s="1"/>
  <c r="M395" i="5"/>
  <c r="A83" i="5"/>
  <c r="B82" i="5"/>
  <c r="B364" i="5"/>
  <c r="A365" i="5"/>
  <c r="F397" i="5"/>
  <c r="G397" i="5"/>
  <c r="L396" i="5"/>
  <c r="D391" i="5"/>
  <c r="E83" i="5"/>
  <c r="F83" i="5" s="1"/>
  <c r="G82" i="5"/>
  <c r="C83" i="5"/>
  <c r="D83" i="5" s="1"/>
  <c r="J397" i="5" l="1"/>
  <c r="K397" i="5" s="1"/>
  <c r="M81" i="5"/>
  <c r="L82" i="5"/>
  <c r="J82" i="5"/>
  <c r="K82" i="5" s="1"/>
  <c r="M396" i="5"/>
  <c r="B365" i="5"/>
  <c r="A366" i="5"/>
  <c r="A84" i="5"/>
  <c r="B83" i="5"/>
  <c r="L397" i="5"/>
  <c r="F398" i="5"/>
  <c r="G398" i="5"/>
  <c r="D392" i="5"/>
  <c r="E84" i="5"/>
  <c r="F84" i="5" s="1"/>
  <c r="G83" i="5"/>
  <c r="C84" i="5"/>
  <c r="D84" i="5" s="1"/>
  <c r="J398" i="5" l="1"/>
  <c r="K398" i="5" s="1"/>
  <c r="M82" i="5"/>
  <c r="L83" i="5"/>
  <c r="J83" i="5"/>
  <c r="K83" i="5" s="1"/>
  <c r="M397" i="5"/>
  <c r="A85" i="5"/>
  <c r="B84" i="5"/>
  <c r="B366" i="5"/>
  <c r="A367" i="5"/>
  <c r="L398" i="5"/>
  <c r="F399" i="5"/>
  <c r="E400" i="5"/>
  <c r="G399" i="5"/>
  <c r="D393" i="5"/>
  <c r="E85" i="5"/>
  <c r="F85" i="5" s="1"/>
  <c r="G84" i="5"/>
  <c r="C85" i="5"/>
  <c r="D85" i="5" s="1"/>
  <c r="J399" i="5" l="1"/>
  <c r="K399" i="5" s="1"/>
  <c r="M83" i="5"/>
  <c r="L84" i="5"/>
  <c r="J84" i="5"/>
  <c r="K84" i="5" s="1"/>
  <c r="M398" i="5"/>
  <c r="B367" i="5"/>
  <c r="A368" i="5"/>
  <c r="A86" i="5"/>
  <c r="B85" i="5"/>
  <c r="L399" i="5"/>
  <c r="F400" i="5"/>
  <c r="G400" i="5"/>
  <c r="E401" i="5"/>
  <c r="D394" i="5"/>
  <c r="E86" i="5"/>
  <c r="F86" i="5" s="1"/>
  <c r="G85" i="5"/>
  <c r="C86" i="5"/>
  <c r="D86" i="5" s="1"/>
  <c r="J400" i="5" l="1"/>
  <c r="K400" i="5" s="1"/>
  <c r="M84" i="5"/>
  <c r="L85" i="5"/>
  <c r="J85" i="5"/>
  <c r="K85" i="5" s="1"/>
  <c r="M399" i="5"/>
  <c r="B368" i="5"/>
  <c r="A369" i="5"/>
  <c r="A87" i="5"/>
  <c r="B86" i="5"/>
  <c r="F401" i="5"/>
  <c r="E402" i="5"/>
  <c r="G401" i="5"/>
  <c r="L400" i="5"/>
  <c r="D395" i="5"/>
  <c r="E87" i="5"/>
  <c r="F87" i="5" s="1"/>
  <c r="G86" i="5"/>
  <c r="C87" i="5"/>
  <c r="D87" i="5" s="1"/>
  <c r="J401" i="5" l="1"/>
  <c r="K401" i="5" s="1"/>
  <c r="M85" i="5"/>
  <c r="L86" i="5"/>
  <c r="J86" i="5"/>
  <c r="K86" i="5" s="1"/>
  <c r="M400" i="5"/>
  <c r="A88" i="5"/>
  <c r="B87" i="5"/>
  <c r="B369" i="5"/>
  <c r="A370" i="5"/>
  <c r="L401" i="5"/>
  <c r="F402" i="5"/>
  <c r="E403" i="5"/>
  <c r="G402" i="5"/>
  <c r="C397" i="5"/>
  <c r="D396" i="5"/>
  <c r="E88" i="5"/>
  <c r="F88" i="5" s="1"/>
  <c r="G87" i="5"/>
  <c r="C88" i="5"/>
  <c r="D88" i="5" s="1"/>
  <c r="M86" i="5" l="1"/>
  <c r="L87" i="5"/>
  <c r="J87" i="5"/>
  <c r="K87" i="5" s="1"/>
  <c r="J402" i="5"/>
  <c r="K402" i="5" s="1"/>
  <c r="M402" i="5" s="1"/>
  <c r="M401" i="5"/>
  <c r="B370" i="5"/>
  <c r="A371" i="5"/>
  <c r="A89" i="5"/>
  <c r="B88" i="5"/>
  <c r="L402" i="5"/>
  <c r="F403" i="5"/>
  <c r="E404" i="5"/>
  <c r="G403" i="5"/>
  <c r="C398" i="5"/>
  <c r="D397" i="5"/>
  <c r="E89" i="5"/>
  <c r="F89" i="5" s="1"/>
  <c r="G88" i="5"/>
  <c r="C89" i="5"/>
  <c r="D89" i="5" s="1"/>
  <c r="J403" i="5" l="1"/>
  <c r="K403" i="5" s="1"/>
  <c r="L88" i="5"/>
  <c r="J88" i="5"/>
  <c r="K88" i="5" s="1"/>
  <c r="M87" i="5"/>
  <c r="A90" i="5"/>
  <c r="B89" i="5"/>
  <c r="B371" i="5"/>
  <c r="A372" i="5"/>
  <c r="L403" i="5"/>
  <c r="F404" i="5"/>
  <c r="G404" i="5"/>
  <c r="E405" i="5"/>
  <c r="D398" i="5"/>
  <c r="E90" i="5"/>
  <c r="F90" i="5" s="1"/>
  <c r="G89" i="5"/>
  <c r="C90" i="5"/>
  <c r="D90" i="5" s="1"/>
  <c r="M88" i="5" l="1"/>
  <c r="J404" i="5"/>
  <c r="K404" i="5" s="1"/>
  <c r="L89" i="5"/>
  <c r="J89" i="5"/>
  <c r="K89" i="5" s="1"/>
  <c r="M403" i="5"/>
  <c r="B372" i="5"/>
  <c r="A373" i="5"/>
  <c r="A91" i="5"/>
  <c r="B90" i="5"/>
  <c r="F405" i="5"/>
  <c r="E406" i="5"/>
  <c r="G405" i="5"/>
  <c r="L404" i="5"/>
  <c r="C400" i="5"/>
  <c r="D399" i="5"/>
  <c r="E91" i="5"/>
  <c r="F91" i="5" s="1"/>
  <c r="G90" i="5"/>
  <c r="C91" i="5"/>
  <c r="D91" i="5" s="1"/>
  <c r="J405" i="5" l="1"/>
  <c r="K405" i="5" s="1"/>
  <c r="M89" i="5"/>
  <c r="M404" i="5"/>
  <c r="L90" i="5"/>
  <c r="J90" i="5"/>
  <c r="K90" i="5" s="1"/>
  <c r="A92" i="5"/>
  <c r="B91" i="5"/>
  <c r="B373" i="5"/>
  <c r="A374" i="5"/>
  <c r="L405" i="5"/>
  <c r="F406" i="5"/>
  <c r="E407" i="5"/>
  <c r="G406" i="5"/>
  <c r="C401" i="5"/>
  <c r="D400" i="5"/>
  <c r="E92" i="5"/>
  <c r="F92" i="5" s="1"/>
  <c r="G91" i="5"/>
  <c r="C92" i="5"/>
  <c r="D92" i="5" s="1"/>
  <c r="J406" i="5" l="1"/>
  <c r="K406" i="5" s="1"/>
  <c r="M90" i="5"/>
  <c r="L91" i="5"/>
  <c r="J91" i="5"/>
  <c r="K91" i="5" s="1"/>
  <c r="M405" i="5"/>
  <c r="B374" i="5"/>
  <c r="A375" i="5"/>
  <c r="A93" i="5"/>
  <c r="B92" i="5"/>
  <c r="L406" i="5"/>
  <c r="F407" i="5"/>
  <c r="E408" i="5"/>
  <c r="G407" i="5"/>
  <c r="C402" i="5"/>
  <c r="D401" i="5"/>
  <c r="E93" i="5"/>
  <c r="F93" i="5" s="1"/>
  <c r="G92" i="5"/>
  <c r="C93" i="5"/>
  <c r="D93" i="5" s="1"/>
  <c r="L92" i="5" l="1"/>
  <c r="J92" i="5"/>
  <c r="K92" i="5" s="1"/>
  <c r="J407" i="5"/>
  <c r="K407" i="5" s="1"/>
  <c r="M91" i="5"/>
  <c r="M406" i="5"/>
  <c r="A94" i="5"/>
  <c r="B93" i="5"/>
  <c r="B375" i="5"/>
  <c r="A376" i="5"/>
  <c r="L407" i="5"/>
  <c r="F408" i="5"/>
  <c r="G408" i="5"/>
  <c r="E409" i="5"/>
  <c r="C403" i="5"/>
  <c r="D402" i="5"/>
  <c r="E94" i="5"/>
  <c r="F94" i="5" s="1"/>
  <c r="G93" i="5"/>
  <c r="C94" i="5"/>
  <c r="D94" i="5" s="1"/>
  <c r="J408" i="5" l="1"/>
  <c r="K408" i="5" s="1"/>
  <c r="M407" i="5"/>
  <c r="L93" i="5"/>
  <c r="J93" i="5"/>
  <c r="K93" i="5" s="1"/>
  <c r="M92" i="5"/>
  <c r="A95" i="5"/>
  <c r="B94" i="5"/>
  <c r="B376" i="5"/>
  <c r="A377" i="5"/>
  <c r="F409" i="5"/>
  <c r="E410" i="5"/>
  <c r="G409" i="5"/>
  <c r="L408" i="5"/>
  <c r="C404" i="5"/>
  <c r="D403" i="5"/>
  <c r="E95" i="5"/>
  <c r="F95" i="5" s="1"/>
  <c r="G94" i="5"/>
  <c r="C95" i="5"/>
  <c r="D95" i="5" s="1"/>
  <c r="J409" i="5" l="1"/>
  <c r="K409" i="5" s="1"/>
  <c r="M93" i="5"/>
  <c r="L94" i="5"/>
  <c r="J94" i="5"/>
  <c r="K94" i="5" s="1"/>
  <c r="M408" i="5"/>
  <c r="B377" i="5"/>
  <c r="A378" i="5"/>
  <c r="A96" i="5"/>
  <c r="B95" i="5"/>
  <c r="L409" i="5"/>
  <c r="F410" i="5"/>
  <c r="E411" i="5"/>
  <c r="G410" i="5"/>
  <c r="C405" i="5"/>
  <c r="D404" i="5"/>
  <c r="E96" i="5"/>
  <c r="F96" i="5" s="1"/>
  <c r="G95" i="5"/>
  <c r="C96" i="5"/>
  <c r="D96" i="5" s="1"/>
  <c r="M94" i="5" l="1"/>
  <c r="J410" i="5"/>
  <c r="K410" i="5" s="1"/>
  <c r="L95" i="5"/>
  <c r="J95" i="5"/>
  <c r="K95" i="5" s="1"/>
  <c r="M409" i="5"/>
  <c r="A97" i="5"/>
  <c r="B96" i="5"/>
  <c r="B378" i="5"/>
  <c r="A379" i="5"/>
  <c r="L410" i="5"/>
  <c r="F411" i="5"/>
  <c r="E412" i="5"/>
  <c r="G411" i="5"/>
  <c r="C406" i="5"/>
  <c r="D405" i="5"/>
  <c r="E97" i="5"/>
  <c r="F97" i="5" s="1"/>
  <c r="G96" i="5"/>
  <c r="C97" i="5"/>
  <c r="D97" i="5" s="1"/>
  <c r="J411" i="5" l="1"/>
  <c r="K411" i="5" s="1"/>
  <c r="M95" i="5"/>
  <c r="L96" i="5"/>
  <c r="J96" i="5"/>
  <c r="K96" i="5" s="1"/>
  <c r="M410" i="5"/>
  <c r="A98" i="5"/>
  <c r="B97" i="5"/>
  <c r="B379" i="5"/>
  <c r="A380" i="5"/>
  <c r="L411" i="5"/>
  <c r="F412" i="5"/>
  <c r="G412" i="5"/>
  <c r="E413" i="5"/>
  <c r="C407" i="5"/>
  <c r="D406" i="5"/>
  <c r="E98" i="5"/>
  <c r="F98" i="5" s="1"/>
  <c r="G97" i="5"/>
  <c r="C98" i="5"/>
  <c r="D98" i="5" s="1"/>
  <c r="J412" i="5" l="1"/>
  <c r="K412" i="5" s="1"/>
  <c r="M96" i="5"/>
  <c r="L97" i="5"/>
  <c r="J97" i="5"/>
  <c r="K97" i="5" s="1"/>
  <c r="M411" i="5"/>
  <c r="A99" i="5"/>
  <c r="B98" i="5"/>
  <c r="B380" i="5"/>
  <c r="A381" i="5"/>
  <c r="F413" i="5"/>
  <c r="E414" i="5"/>
  <c r="G413" i="5"/>
  <c r="L412" i="5"/>
  <c r="C408" i="5"/>
  <c r="D407" i="5"/>
  <c r="E99" i="5"/>
  <c r="F99" i="5" s="1"/>
  <c r="G98" i="5"/>
  <c r="C99" i="5"/>
  <c r="D99" i="5" s="1"/>
  <c r="J413" i="5" l="1"/>
  <c r="K413" i="5" s="1"/>
  <c r="M97" i="5"/>
  <c r="L98" i="5"/>
  <c r="J98" i="5"/>
  <c r="K98" i="5" s="1"/>
  <c r="M412" i="5"/>
  <c r="B381" i="5"/>
  <c r="A382" i="5"/>
  <c r="A100" i="5"/>
  <c r="B99" i="5"/>
  <c r="L413" i="5"/>
  <c r="F414" i="5"/>
  <c r="E415" i="5"/>
  <c r="G414" i="5"/>
  <c r="C409" i="5"/>
  <c r="D408" i="5"/>
  <c r="E100" i="5"/>
  <c r="F100" i="5" s="1"/>
  <c r="G99" i="5"/>
  <c r="C100" i="5"/>
  <c r="D100" i="5" s="1"/>
  <c r="J414" i="5" l="1"/>
  <c r="K414" i="5" s="1"/>
  <c r="M98" i="5"/>
  <c r="L99" i="5"/>
  <c r="J99" i="5"/>
  <c r="K99" i="5" s="1"/>
  <c r="M413" i="5"/>
  <c r="A101" i="5"/>
  <c r="B100" i="5"/>
  <c r="B382" i="5"/>
  <c r="A383" i="5"/>
  <c r="L414" i="5"/>
  <c r="F415" i="5"/>
  <c r="E416" i="5"/>
  <c r="G415" i="5"/>
  <c r="C410" i="5"/>
  <c r="D409" i="5"/>
  <c r="E101" i="5"/>
  <c r="F101" i="5" s="1"/>
  <c r="G100" i="5"/>
  <c r="C101" i="5"/>
  <c r="D101" i="5" s="1"/>
  <c r="J415" i="5" l="1"/>
  <c r="K415" i="5" s="1"/>
  <c r="M99" i="5"/>
  <c r="L100" i="5"/>
  <c r="J100" i="5"/>
  <c r="K100" i="5" s="1"/>
  <c r="M414" i="5"/>
  <c r="A102" i="5"/>
  <c r="B101" i="5"/>
  <c r="B383" i="5"/>
  <c r="A384" i="5"/>
  <c r="L415" i="5"/>
  <c r="F416" i="5"/>
  <c r="G416" i="5"/>
  <c r="E417" i="5"/>
  <c r="C411" i="5"/>
  <c r="D410" i="5"/>
  <c r="E102" i="5"/>
  <c r="F102" i="5" s="1"/>
  <c r="G101" i="5"/>
  <c r="C102" i="5"/>
  <c r="D102" i="5" s="1"/>
  <c r="J416" i="5" l="1"/>
  <c r="K416" i="5" s="1"/>
  <c r="M100" i="5"/>
  <c r="L101" i="5"/>
  <c r="J101" i="5"/>
  <c r="K101" i="5" s="1"/>
  <c r="M415" i="5"/>
  <c r="A103" i="5"/>
  <c r="B102" i="5"/>
  <c r="B384" i="5"/>
  <c r="A385" i="5"/>
  <c r="F417" i="5"/>
  <c r="G417" i="5"/>
  <c r="E418" i="5"/>
  <c r="L416" i="5"/>
  <c r="C412" i="5"/>
  <c r="D411" i="5"/>
  <c r="E103" i="5"/>
  <c r="F103" i="5" s="1"/>
  <c r="G102" i="5"/>
  <c r="C103" i="5"/>
  <c r="D103" i="5" s="1"/>
  <c r="J417" i="5" l="1"/>
  <c r="K417" i="5" s="1"/>
  <c r="M101" i="5"/>
  <c r="L102" i="5"/>
  <c r="J102" i="5"/>
  <c r="K102" i="5" s="1"/>
  <c r="M416" i="5"/>
  <c r="B385" i="5"/>
  <c r="A386" i="5"/>
  <c r="A104" i="5"/>
  <c r="B103" i="5"/>
  <c r="F418" i="5"/>
  <c r="E419" i="5"/>
  <c r="E420" i="5" s="1"/>
  <c r="E421" i="5" s="1"/>
  <c r="E422" i="5" s="1"/>
  <c r="E423" i="5" s="1"/>
  <c r="G418" i="5"/>
  <c r="L417" i="5"/>
  <c r="C413" i="5"/>
  <c r="D412" i="5"/>
  <c r="E104" i="5"/>
  <c r="F104" i="5" s="1"/>
  <c r="G103" i="5"/>
  <c r="C104" i="5"/>
  <c r="D104" i="5" s="1"/>
  <c r="J418" i="5" l="1"/>
  <c r="K418" i="5" s="1"/>
  <c r="M102" i="5"/>
  <c r="L103" i="5"/>
  <c r="J103" i="5"/>
  <c r="K103" i="5" s="1"/>
  <c r="M417" i="5"/>
  <c r="A105" i="5"/>
  <c r="B104" i="5"/>
  <c r="B386" i="5"/>
  <c r="A387" i="5"/>
  <c r="L418" i="5"/>
  <c r="F419" i="5"/>
  <c r="G419" i="5"/>
  <c r="C414" i="5"/>
  <c r="D413" i="5"/>
  <c r="E105" i="5"/>
  <c r="F105" i="5" s="1"/>
  <c r="G104" i="5"/>
  <c r="C105" i="5"/>
  <c r="D105" i="5" s="1"/>
  <c r="M103" i="5" l="1"/>
  <c r="J419" i="5"/>
  <c r="K419" i="5" s="1"/>
  <c r="L104" i="5"/>
  <c r="J104" i="5"/>
  <c r="K104" i="5" s="1"/>
  <c r="M418" i="5"/>
  <c r="B387" i="5"/>
  <c r="A388" i="5"/>
  <c r="A106" i="5"/>
  <c r="B105" i="5"/>
  <c r="L419" i="5"/>
  <c r="F420" i="5"/>
  <c r="G420" i="5"/>
  <c r="C415" i="5"/>
  <c r="D414" i="5"/>
  <c r="E106" i="5"/>
  <c r="F106" i="5" s="1"/>
  <c r="G105" i="5"/>
  <c r="C106" i="5"/>
  <c r="D106" i="5" s="1"/>
  <c r="J420" i="5" l="1"/>
  <c r="K420" i="5" s="1"/>
  <c r="M104" i="5"/>
  <c r="L105" i="5"/>
  <c r="J105" i="5"/>
  <c r="K105" i="5" s="1"/>
  <c r="M419" i="5"/>
  <c r="B388" i="5"/>
  <c r="A389" i="5"/>
  <c r="A107" i="5"/>
  <c r="B106" i="5"/>
  <c r="F421" i="5"/>
  <c r="G421" i="5"/>
  <c r="L420" i="5"/>
  <c r="C416" i="5"/>
  <c r="D415" i="5"/>
  <c r="E107" i="5"/>
  <c r="F107" i="5" s="1"/>
  <c r="G106" i="5"/>
  <c r="C107" i="5"/>
  <c r="D107" i="5" s="1"/>
  <c r="J421" i="5" l="1"/>
  <c r="K421" i="5" s="1"/>
  <c r="M105" i="5"/>
  <c r="L106" i="5"/>
  <c r="J106" i="5"/>
  <c r="K106" i="5" s="1"/>
  <c r="M420" i="5"/>
  <c r="A108" i="5"/>
  <c r="B107" i="5"/>
  <c r="B389" i="5"/>
  <c r="A390" i="5"/>
  <c r="L421" i="5"/>
  <c r="F422" i="5"/>
  <c r="G422" i="5"/>
  <c r="C417" i="5"/>
  <c r="D416" i="5"/>
  <c r="E108" i="5"/>
  <c r="F108" i="5" s="1"/>
  <c r="G107" i="5"/>
  <c r="C108" i="5"/>
  <c r="D108" i="5" s="1"/>
  <c r="J422" i="5" l="1"/>
  <c r="K422" i="5" s="1"/>
  <c r="M106" i="5"/>
  <c r="L107" i="5"/>
  <c r="J107" i="5"/>
  <c r="K107" i="5" s="1"/>
  <c r="M421" i="5"/>
  <c r="B390" i="5"/>
  <c r="A391" i="5"/>
  <c r="A109" i="5"/>
  <c r="B108" i="5"/>
  <c r="F423" i="5"/>
  <c r="G423" i="5"/>
  <c r="L422" i="5"/>
  <c r="C418" i="5"/>
  <c r="D417" i="5"/>
  <c r="E109" i="5"/>
  <c r="F109" i="5" s="1"/>
  <c r="G108" i="5"/>
  <c r="C109" i="5"/>
  <c r="D109" i="5" s="1"/>
  <c r="J423" i="5" l="1"/>
  <c r="K423" i="5" s="1"/>
  <c r="M107" i="5"/>
  <c r="L108" i="5"/>
  <c r="J108" i="5"/>
  <c r="K108" i="5" s="1"/>
  <c r="M422" i="5"/>
  <c r="A110" i="5"/>
  <c r="B109" i="5"/>
  <c r="B391" i="5"/>
  <c r="A392" i="5"/>
  <c r="L423" i="5"/>
  <c r="F424" i="5"/>
  <c r="G424" i="5"/>
  <c r="E425" i="5"/>
  <c r="C419" i="5"/>
  <c r="D418" i="5"/>
  <c r="E110" i="5"/>
  <c r="F110" i="5" s="1"/>
  <c r="G109" i="5"/>
  <c r="C110" i="5"/>
  <c r="D110" i="5" s="1"/>
  <c r="J424" i="5" l="1"/>
  <c r="K424" i="5" s="1"/>
  <c r="M108" i="5"/>
  <c r="L109" i="5"/>
  <c r="J109" i="5"/>
  <c r="K109" i="5" s="1"/>
  <c r="M423" i="5"/>
  <c r="B392" i="5"/>
  <c r="A393" i="5"/>
  <c r="A111" i="5"/>
  <c r="B110" i="5"/>
  <c r="F425" i="5"/>
  <c r="E426" i="5"/>
  <c r="G425" i="5"/>
  <c r="L424" i="5"/>
  <c r="C420" i="5"/>
  <c r="C421" i="5" s="1"/>
  <c r="C422" i="5" s="1"/>
  <c r="D419" i="5"/>
  <c r="E111" i="5"/>
  <c r="F111" i="5" s="1"/>
  <c r="G110" i="5"/>
  <c r="C111" i="5"/>
  <c r="D111" i="5" s="1"/>
  <c r="J425" i="5" l="1"/>
  <c r="K425" i="5" s="1"/>
  <c r="M109" i="5"/>
  <c r="L110" i="5"/>
  <c r="J110" i="5"/>
  <c r="K110" i="5" s="1"/>
  <c r="M424" i="5"/>
  <c r="A112" i="5"/>
  <c r="B111" i="5"/>
  <c r="B393" i="5"/>
  <c r="A394" i="5"/>
  <c r="L425" i="5"/>
  <c r="F426" i="5"/>
  <c r="E427" i="5"/>
  <c r="G426" i="5"/>
  <c r="D420" i="5"/>
  <c r="E112" i="5"/>
  <c r="F112" i="5" s="1"/>
  <c r="G111" i="5"/>
  <c r="C112" i="5"/>
  <c r="D112" i="5" s="1"/>
  <c r="M110" i="5" l="1"/>
  <c r="J426" i="5"/>
  <c r="K426" i="5" s="1"/>
  <c r="L111" i="5"/>
  <c r="J111" i="5"/>
  <c r="K111" i="5" s="1"/>
  <c r="M425" i="5"/>
  <c r="B394" i="5"/>
  <c r="A395" i="5"/>
  <c r="A113" i="5"/>
  <c r="B112" i="5"/>
  <c r="L426" i="5"/>
  <c r="F427" i="5"/>
  <c r="E428" i="5"/>
  <c r="G427" i="5"/>
  <c r="D421" i="5"/>
  <c r="E113" i="5"/>
  <c r="F113" i="5" s="1"/>
  <c r="G112" i="5"/>
  <c r="C113" i="5"/>
  <c r="D113" i="5" s="1"/>
  <c r="M111" i="5" l="1"/>
  <c r="J427" i="5"/>
  <c r="K427" i="5" s="1"/>
  <c r="L112" i="5"/>
  <c r="J112" i="5"/>
  <c r="K112" i="5" s="1"/>
  <c r="M426" i="5"/>
  <c r="A114" i="5"/>
  <c r="B113" i="5"/>
  <c r="B395" i="5"/>
  <c r="A396" i="5"/>
  <c r="L427" i="5"/>
  <c r="F428" i="5"/>
  <c r="G428" i="5"/>
  <c r="E429" i="5"/>
  <c r="C423" i="5"/>
  <c r="D422" i="5"/>
  <c r="E114" i="5"/>
  <c r="F114" i="5" s="1"/>
  <c r="G113" i="5"/>
  <c r="C114" i="5"/>
  <c r="D114" i="5" s="1"/>
  <c r="L113" i="5" l="1"/>
  <c r="J113" i="5"/>
  <c r="K113" i="5" s="1"/>
  <c r="J428" i="5"/>
  <c r="K428" i="5" s="1"/>
  <c r="M112" i="5"/>
  <c r="M427" i="5"/>
  <c r="B396" i="5"/>
  <c r="A397" i="5"/>
  <c r="A115" i="5"/>
  <c r="B114" i="5"/>
  <c r="F429" i="5"/>
  <c r="E430" i="5"/>
  <c r="G429" i="5"/>
  <c r="L428" i="5"/>
  <c r="D423" i="5"/>
  <c r="E115" i="5"/>
  <c r="F115" i="5" s="1"/>
  <c r="G114" i="5"/>
  <c r="C115" i="5"/>
  <c r="D115" i="5" s="1"/>
  <c r="J429" i="5" l="1"/>
  <c r="K429" i="5" s="1"/>
  <c r="M428" i="5"/>
  <c r="L114" i="5"/>
  <c r="J114" i="5"/>
  <c r="K114" i="5" s="1"/>
  <c r="M113" i="5"/>
  <c r="B397" i="5"/>
  <c r="A398" i="5"/>
  <c r="A116" i="5"/>
  <c r="B115" i="5"/>
  <c r="L429" i="5"/>
  <c r="F430" i="5"/>
  <c r="E431" i="5"/>
  <c r="G430" i="5"/>
  <c r="C425" i="5"/>
  <c r="D424" i="5"/>
  <c r="E116" i="5"/>
  <c r="F116" i="5" s="1"/>
  <c r="G115" i="5"/>
  <c r="C116" i="5"/>
  <c r="D116" i="5" s="1"/>
  <c r="M114" i="5" l="1"/>
  <c r="J430" i="5"/>
  <c r="K430" i="5" s="1"/>
  <c r="L115" i="5"/>
  <c r="J115" i="5"/>
  <c r="K115" i="5" s="1"/>
  <c r="M429" i="5"/>
  <c r="A117" i="5"/>
  <c r="B116" i="5"/>
  <c r="B398" i="5"/>
  <c r="A399" i="5"/>
  <c r="L430" i="5"/>
  <c r="F431" i="5"/>
  <c r="E432" i="5"/>
  <c r="G431" i="5"/>
  <c r="C426" i="5"/>
  <c r="D425" i="5"/>
  <c r="E117" i="5"/>
  <c r="F117" i="5" s="1"/>
  <c r="G116" i="5"/>
  <c r="C117" i="5"/>
  <c r="D117" i="5" s="1"/>
  <c r="L116" i="5" l="1"/>
  <c r="J116" i="5"/>
  <c r="K116" i="5" s="1"/>
  <c r="M115" i="5"/>
  <c r="J431" i="5"/>
  <c r="K431" i="5" s="1"/>
  <c r="M430" i="5"/>
  <c r="B399" i="5"/>
  <c r="A400" i="5"/>
  <c r="A118" i="5"/>
  <c r="B117" i="5"/>
  <c r="L431" i="5"/>
  <c r="F432" i="5"/>
  <c r="G432" i="5"/>
  <c r="E433" i="5"/>
  <c r="C427" i="5"/>
  <c r="D426" i="5"/>
  <c r="E118" i="5"/>
  <c r="F118" i="5" s="1"/>
  <c r="G117" i="5"/>
  <c r="C118" i="5"/>
  <c r="D118" i="5" s="1"/>
  <c r="L117" i="5" l="1"/>
  <c r="J117" i="5"/>
  <c r="K117" i="5" s="1"/>
  <c r="J432" i="5"/>
  <c r="K432" i="5" s="1"/>
  <c r="M431" i="5"/>
  <c r="M116" i="5"/>
  <c r="A119" i="5"/>
  <c r="B118" i="5"/>
  <c r="B400" i="5"/>
  <c r="A401" i="5"/>
  <c r="F433" i="5"/>
  <c r="E434" i="5"/>
  <c r="G433" i="5"/>
  <c r="L432" i="5"/>
  <c r="C428" i="5"/>
  <c r="D427" i="5"/>
  <c r="E119" i="5"/>
  <c r="F119" i="5" s="1"/>
  <c r="G118" i="5"/>
  <c r="C119" i="5"/>
  <c r="D119" i="5" s="1"/>
  <c r="M117" i="5" l="1"/>
  <c r="J433" i="5"/>
  <c r="K433" i="5" s="1"/>
  <c r="M432" i="5"/>
  <c r="L118" i="5"/>
  <c r="J118" i="5"/>
  <c r="K118" i="5" s="1"/>
  <c r="B401" i="5"/>
  <c r="A402" i="5"/>
  <c r="A120" i="5"/>
  <c r="B119" i="5"/>
  <c r="L433" i="5"/>
  <c r="F434" i="5"/>
  <c r="E435" i="5"/>
  <c r="G434" i="5"/>
  <c r="C429" i="5"/>
  <c r="D428" i="5"/>
  <c r="E120" i="5"/>
  <c r="F120" i="5" s="1"/>
  <c r="G119" i="5"/>
  <c r="C120" i="5"/>
  <c r="D120" i="5" s="1"/>
  <c r="J434" i="5" l="1"/>
  <c r="K434" i="5" s="1"/>
  <c r="M118" i="5"/>
  <c r="L119" i="5"/>
  <c r="J119" i="5"/>
  <c r="K119" i="5" s="1"/>
  <c r="M433" i="5"/>
  <c r="A121" i="5"/>
  <c r="B120" i="5"/>
  <c r="B402" i="5"/>
  <c r="A403" i="5"/>
  <c r="L434" i="5"/>
  <c r="F435" i="5"/>
  <c r="E436" i="5"/>
  <c r="G435" i="5"/>
  <c r="C430" i="5"/>
  <c r="D429" i="5"/>
  <c r="E121" i="5"/>
  <c r="F121" i="5" s="1"/>
  <c r="G120" i="5"/>
  <c r="C121" i="5"/>
  <c r="D121" i="5" s="1"/>
  <c r="J435" i="5" l="1"/>
  <c r="K435" i="5" s="1"/>
  <c r="M119" i="5"/>
  <c r="L120" i="5"/>
  <c r="J120" i="5"/>
  <c r="K120" i="5" s="1"/>
  <c r="M434" i="5"/>
  <c r="B403" i="5"/>
  <c r="A404" i="5"/>
  <c r="A122" i="5"/>
  <c r="B121" i="5"/>
  <c r="L435" i="5"/>
  <c r="F436" i="5"/>
  <c r="G436" i="5"/>
  <c r="E437" i="5"/>
  <c r="C431" i="5"/>
  <c r="D430" i="5"/>
  <c r="E122" i="5"/>
  <c r="F122" i="5" s="1"/>
  <c r="G121" i="5"/>
  <c r="C122" i="5"/>
  <c r="D122" i="5" s="1"/>
  <c r="J436" i="5" l="1"/>
  <c r="K436" i="5" s="1"/>
  <c r="M120" i="5"/>
  <c r="L121" i="5"/>
  <c r="J121" i="5"/>
  <c r="K121" i="5" s="1"/>
  <c r="M435" i="5"/>
  <c r="A123" i="5"/>
  <c r="B122" i="5"/>
  <c r="B404" i="5"/>
  <c r="A405" i="5"/>
  <c r="F437" i="5"/>
  <c r="E438" i="5"/>
  <c r="G437" i="5"/>
  <c r="L436" i="5"/>
  <c r="C432" i="5"/>
  <c r="D431" i="5"/>
  <c r="E123" i="5"/>
  <c r="F123" i="5" s="1"/>
  <c r="G122" i="5"/>
  <c r="C123" i="5"/>
  <c r="D123" i="5" s="1"/>
  <c r="J437" i="5" l="1"/>
  <c r="K437" i="5" s="1"/>
  <c r="M121" i="5"/>
  <c r="L122" i="5"/>
  <c r="J122" i="5"/>
  <c r="K122" i="5" s="1"/>
  <c r="M436" i="5"/>
  <c r="B405" i="5"/>
  <c r="A406" i="5"/>
  <c r="A124" i="5"/>
  <c r="B123" i="5"/>
  <c r="L437" i="5"/>
  <c r="F438" i="5"/>
  <c r="E439" i="5"/>
  <c r="G438" i="5"/>
  <c r="C433" i="5"/>
  <c r="D432" i="5"/>
  <c r="E124" i="5"/>
  <c r="F124" i="5" s="1"/>
  <c r="G123" i="5"/>
  <c r="C124" i="5"/>
  <c r="D124" i="5" s="1"/>
  <c r="J438" i="5" l="1"/>
  <c r="K438" i="5" s="1"/>
  <c r="M122" i="5"/>
  <c r="L123" i="5"/>
  <c r="J123" i="5"/>
  <c r="K123" i="5" s="1"/>
  <c r="M123" i="5" s="1"/>
  <c r="M437" i="5"/>
  <c r="A125" i="5"/>
  <c r="B124" i="5"/>
  <c r="B406" i="5"/>
  <c r="A407" i="5"/>
  <c r="L438" i="5"/>
  <c r="F439" i="5"/>
  <c r="E440" i="5"/>
  <c r="G439" i="5"/>
  <c r="C434" i="5"/>
  <c r="D433" i="5"/>
  <c r="E125" i="5"/>
  <c r="F125" i="5" s="1"/>
  <c r="G124" i="5"/>
  <c r="C125" i="5"/>
  <c r="D125" i="5" s="1"/>
  <c r="J439" i="5" l="1"/>
  <c r="K439" i="5" s="1"/>
  <c r="L124" i="5"/>
  <c r="J124" i="5"/>
  <c r="K124" i="5" s="1"/>
  <c r="M438" i="5"/>
  <c r="B407" i="5"/>
  <c r="A408" i="5"/>
  <c r="A126" i="5"/>
  <c r="B125" i="5"/>
  <c r="L439" i="5"/>
  <c r="F440" i="5"/>
  <c r="G440" i="5"/>
  <c r="E441" i="5"/>
  <c r="C435" i="5"/>
  <c r="D434" i="5"/>
  <c r="E126" i="5"/>
  <c r="F126" i="5" s="1"/>
  <c r="G125" i="5"/>
  <c r="C126" i="5"/>
  <c r="D126" i="5" s="1"/>
  <c r="M124" i="5" l="1"/>
  <c r="J440" i="5"/>
  <c r="K440" i="5" s="1"/>
  <c r="L125" i="5"/>
  <c r="J125" i="5"/>
  <c r="K125" i="5" s="1"/>
  <c r="M439" i="5"/>
  <c r="A127" i="5"/>
  <c r="B126" i="5"/>
  <c r="B408" i="5"/>
  <c r="A409" i="5"/>
  <c r="L440" i="5"/>
  <c r="F441" i="5"/>
  <c r="G441" i="5"/>
  <c r="E442" i="5"/>
  <c r="C436" i="5"/>
  <c r="D435" i="5"/>
  <c r="E127" i="5"/>
  <c r="F127" i="5" s="1"/>
  <c r="G126" i="5"/>
  <c r="C127" i="5"/>
  <c r="D127" i="5" s="1"/>
  <c r="J441" i="5" l="1"/>
  <c r="K441" i="5" s="1"/>
  <c r="M441" i="5" s="1"/>
  <c r="M125" i="5"/>
  <c r="L126" i="5"/>
  <c r="J126" i="5"/>
  <c r="K126" i="5" s="1"/>
  <c r="M440" i="5"/>
  <c r="B409" i="5"/>
  <c r="A410" i="5"/>
  <c r="A128" i="5"/>
  <c r="B127" i="5"/>
  <c r="F442" i="5"/>
  <c r="E443" i="5"/>
  <c r="G442" i="5"/>
  <c r="L441" i="5"/>
  <c r="C437" i="5"/>
  <c r="D436" i="5"/>
  <c r="E128" i="5"/>
  <c r="F128" i="5" s="1"/>
  <c r="G127" i="5"/>
  <c r="C128" i="5"/>
  <c r="D128" i="5" s="1"/>
  <c r="J442" i="5" l="1"/>
  <c r="K442" i="5" s="1"/>
  <c r="M442" i="5" s="1"/>
  <c r="M126" i="5"/>
  <c r="L127" i="5"/>
  <c r="J127" i="5"/>
  <c r="K127" i="5" s="1"/>
  <c r="A129" i="5"/>
  <c r="B128" i="5"/>
  <c r="B410" i="5"/>
  <c r="A411" i="5"/>
  <c r="L442" i="5"/>
  <c r="F443" i="5"/>
  <c r="E444" i="5"/>
  <c r="G443" i="5"/>
  <c r="C438" i="5"/>
  <c r="D437" i="5"/>
  <c r="E130" i="5"/>
  <c r="F130" i="5" s="1"/>
  <c r="G128" i="5"/>
  <c r="J443" i="5" l="1"/>
  <c r="K443" i="5" s="1"/>
  <c r="M127" i="5"/>
  <c r="L128" i="5"/>
  <c r="J128" i="5"/>
  <c r="K128" i="5" s="1"/>
  <c r="B411" i="5"/>
  <c r="A412" i="5"/>
  <c r="A130" i="5"/>
  <c r="B129" i="5"/>
  <c r="F444" i="5"/>
  <c r="G444" i="5"/>
  <c r="E445" i="5"/>
  <c r="L443" i="5"/>
  <c r="C439" i="5"/>
  <c r="D438" i="5"/>
  <c r="E131" i="5"/>
  <c r="F131" i="5" s="1"/>
  <c r="G130" i="5"/>
  <c r="C130" i="5"/>
  <c r="D130" i="5" s="1"/>
  <c r="M128" i="5" l="1"/>
  <c r="J444" i="5"/>
  <c r="K444" i="5" s="1"/>
  <c r="L130" i="5"/>
  <c r="J130" i="5"/>
  <c r="K130" i="5" s="1"/>
  <c r="M443" i="5"/>
  <c r="A131" i="5"/>
  <c r="B130" i="5"/>
  <c r="B412" i="5"/>
  <c r="A413" i="5"/>
  <c r="F445" i="5"/>
  <c r="E446" i="5"/>
  <c r="G445" i="5"/>
  <c r="L444" i="5"/>
  <c r="C440" i="5"/>
  <c r="D439" i="5"/>
  <c r="E132" i="5"/>
  <c r="F132" i="5" s="1"/>
  <c r="G131" i="5"/>
  <c r="C131" i="5"/>
  <c r="D131" i="5" s="1"/>
  <c r="J445" i="5" l="1"/>
  <c r="K445" i="5" s="1"/>
  <c r="M130" i="5"/>
  <c r="M444" i="5"/>
  <c r="L131" i="5"/>
  <c r="J131" i="5"/>
  <c r="K131" i="5" s="1"/>
  <c r="B413" i="5"/>
  <c r="A414" i="5"/>
  <c r="A132" i="5"/>
  <c r="B131" i="5"/>
  <c r="L445" i="5"/>
  <c r="F446" i="5"/>
  <c r="E447" i="5"/>
  <c r="E448" i="5" s="1"/>
  <c r="G446" i="5"/>
  <c r="C441" i="5"/>
  <c r="D440" i="5"/>
  <c r="E133" i="5"/>
  <c r="F133" i="5" s="1"/>
  <c r="G132" i="5"/>
  <c r="C132" i="5"/>
  <c r="D132" i="5" s="1"/>
  <c r="J446" i="5" l="1"/>
  <c r="K446" i="5" s="1"/>
  <c r="M131" i="5"/>
  <c r="L132" i="5"/>
  <c r="J132" i="5"/>
  <c r="K132" i="5" s="1"/>
  <c r="M445" i="5"/>
  <c r="A133" i="5"/>
  <c r="B132" i="5"/>
  <c r="B414" i="5"/>
  <c r="A415" i="5"/>
  <c r="E449" i="5"/>
  <c r="F448" i="5"/>
  <c r="F447" i="5"/>
  <c r="G447" i="5"/>
  <c r="L446" i="5"/>
  <c r="C442" i="5"/>
  <c r="D441" i="5"/>
  <c r="E134" i="5"/>
  <c r="F134" i="5" s="1"/>
  <c r="G133" i="5"/>
  <c r="C133" i="5"/>
  <c r="D133" i="5" s="1"/>
  <c r="M132" i="5" l="1"/>
  <c r="L133" i="5"/>
  <c r="J133" i="5"/>
  <c r="K133" i="5" s="1"/>
  <c r="J447" i="5"/>
  <c r="K447" i="5" s="1"/>
  <c r="M446" i="5"/>
  <c r="B415" i="5"/>
  <c r="A416" i="5"/>
  <c r="A134" i="5"/>
  <c r="B133" i="5"/>
  <c r="E450" i="5"/>
  <c r="F449" i="5"/>
  <c r="L447" i="5"/>
  <c r="G448" i="5"/>
  <c r="C443" i="5"/>
  <c r="D442" i="5"/>
  <c r="E135" i="5"/>
  <c r="F135" i="5" s="1"/>
  <c r="G134" i="5"/>
  <c r="C134" i="5"/>
  <c r="D134" i="5" s="1"/>
  <c r="J448" i="5" l="1"/>
  <c r="K448" i="5" s="1"/>
  <c r="M447" i="5"/>
  <c r="M133" i="5"/>
  <c r="L134" i="5"/>
  <c r="J134" i="5"/>
  <c r="K134" i="5" s="1"/>
  <c r="A135" i="5"/>
  <c r="B134" i="5"/>
  <c r="B416" i="5"/>
  <c r="A417" i="5"/>
  <c r="E451" i="5"/>
  <c r="F451" i="5" s="1"/>
  <c r="F450" i="5"/>
  <c r="G449" i="5"/>
  <c r="L448" i="5"/>
  <c r="C444" i="5"/>
  <c r="D443" i="5"/>
  <c r="E136" i="5"/>
  <c r="F136" i="5" s="1"/>
  <c r="G135" i="5"/>
  <c r="C135" i="5"/>
  <c r="D135" i="5" s="1"/>
  <c r="J449" i="5" l="1"/>
  <c r="K449" i="5" s="1"/>
  <c r="M134" i="5"/>
  <c r="L135" i="5"/>
  <c r="J135" i="5"/>
  <c r="K135" i="5" s="1"/>
  <c r="M448" i="5"/>
  <c r="B417" i="5"/>
  <c r="A418" i="5"/>
  <c r="A136" i="5"/>
  <c r="B135" i="5"/>
  <c r="L449" i="5"/>
  <c r="G450" i="5"/>
  <c r="C445" i="5"/>
  <c r="D444" i="5"/>
  <c r="E137" i="5"/>
  <c r="F137" i="5" s="1"/>
  <c r="G136" i="5"/>
  <c r="C136" i="5"/>
  <c r="D136" i="5" s="1"/>
  <c r="J450" i="5" l="1"/>
  <c r="K450" i="5" s="1"/>
  <c r="M135" i="5"/>
  <c r="L136" i="5"/>
  <c r="J136" i="5"/>
  <c r="K136" i="5" s="1"/>
  <c r="M449" i="5"/>
  <c r="A137" i="5"/>
  <c r="B136" i="5"/>
  <c r="B418" i="5"/>
  <c r="A419" i="5"/>
  <c r="L450" i="5"/>
  <c r="G451" i="5"/>
  <c r="C446" i="5"/>
  <c r="D445" i="5"/>
  <c r="E138" i="5"/>
  <c r="F138" i="5" s="1"/>
  <c r="G137" i="5"/>
  <c r="C137" i="5"/>
  <c r="D137" i="5" s="1"/>
  <c r="M450" i="5" l="1"/>
  <c r="J451" i="5"/>
  <c r="K451" i="5" s="1"/>
  <c r="M136" i="5"/>
  <c r="L137" i="5"/>
  <c r="J137" i="5"/>
  <c r="K137" i="5" s="1"/>
  <c r="B419" i="5"/>
  <c r="A420" i="5"/>
  <c r="A138" i="5"/>
  <c r="B137" i="5"/>
  <c r="L451" i="5"/>
  <c r="C447" i="5"/>
  <c r="C448" i="5" s="1"/>
  <c r="D446" i="5"/>
  <c r="E139" i="5"/>
  <c r="F139" i="5" s="1"/>
  <c r="G138" i="5"/>
  <c r="C138" i="5"/>
  <c r="D138" i="5" s="1"/>
  <c r="M137" i="5" l="1"/>
  <c r="L138" i="5"/>
  <c r="J138" i="5"/>
  <c r="K138" i="5" s="1"/>
  <c r="M451" i="5"/>
  <c r="A139" i="5"/>
  <c r="B138" i="5"/>
  <c r="B420" i="5"/>
  <c r="A421" i="5"/>
  <c r="D448" i="5"/>
  <c r="C449" i="5"/>
  <c r="D447" i="5"/>
  <c r="E140" i="5"/>
  <c r="F140" i="5" s="1"/>
  <c r="G139" i="5"/>
  <c r="C139" i="5"/>
  <c r="D139" i="5" s="1"/>
  <c r="J139" i="5" l="1"/>
  <c r="K139" i="5" s="1"/>
  <c r="M138" i="5"/>
  <c r="L139" i="5"/>
  <c r="B421" i="5"/>
  <c r="A422" i="5"/>
  <c r="A140" i="5"/>
  <c r="B139" i="5"/>
  <c r="C450" i="5"/>
  <c r="D449" i="5"/>
  <c r="E141" i="5"/>
  <c r="F141" i="5" s="1"/>
  <c r="G140" i="5"/>
  <c r="C140" i="5"/>
  <c r="D140" i="5" s="1"/>
  <c r="L140" i="5" l="1"/>
  <c r="J140" i="5"/>
  <c r="K140" i="5" s="1"/>
  <c r="M139" i="5"/>
  <c r="A141" i="5"/>
  <c r="B140" i="5"/>
  <c r="B422" i="5"/>
  <c r="A423" i="5"/>
  <c r="D450" i="5"/>
  <c r="C451" i="5"/>
  <c r="D451" i="5" s="1"/>
  <c r="E142" i="5"/>
  <c r="F142" i="5" s="1"/>
  <c r="G141" i="5"/>
  <c r="C141" i="5"/>
  <c r="D141" i="5" s="1"/>
  <c r="J141" i="5" l="1"/>
  <c r="K141" i="5" s="1"/>
  <c r="M140" i="5"/>
  <c r="L141" i="5"/>
  <c r="B423" i="5"/>
  <c r="A424" i="5"/>
  <c r="A142" i="5"/>
  <c r="B141" i="5"/>
  <c r="E143" i="5"/>
  <c r="F143" i="5" s="1"/>
  <c r="G142" i="5"/>
  <c r="C142" i="5"/>
  <c r="D142" i="5" s="1"/>
  <c r="L142" i="5" l="1"/>
  <c r="J142" i="5"/>
  <c r="K142" i="5" s="1"/>
  <c r="M141" i="5"/>
  <c r="A143" i="5"/>
  <c r="B142" i="5"/>
  <c r="B424" i="5"/>
  <c r="A425" i="5"/>
  <c r="E144" i="5"/>
  <c r="F144" i="5" s="1"/>
  <c r="G143" i="5"/>
  <c r="C143" i="5"/>
  <c r="D143" i="5" s="1"/>
  <c r="J143" i="5" l="1"/>
  <c r="K143" i="5" s="1"/>
  <c r="M142" i="5"/>
  <c r="L143" i="5"/>
  <c r="B425" i="5"/>
  <c r="A426" i="5"/>
  <c r="A144" i="5"/>
  <c r="B143" i="5"/>
  <c r="E145" i="5"/>
  <c r="F145" i="5" s="1"/>
  <c r="G144" i="5"/>
  <c r="C144" i="5"/>
  <c r="D144" i="5" s="1"/>
  <c r="L144" i="5" l="1"/>
  <c r="J144" i="5"/>
  <c r="K144" i="5" s="1"/>
  <c r="M143" i="5"/>
  <c r="A145" i="5"/>
  <c r="B144" i="5"/>
  <c r="B426" i="5"/>
  <c r="A427" i="5"/>
  <c r="E146" i="5"/>
  <c r="F146" i="5" s="1"/>
  <c r="G145" i="5"/>
  <c r="C145" i="5"/>
  <c r="D145" i="5" s="1"/>
  <c r="L145" i="5" l="1"/>
  <c r="J145" i="5"/>
  <c r="K145" i="5" s="1"/>
  <c r="M144" i="5"/>
  <c r="B427" i="5"/>
  <c r="A428" i="5"/>
  <c r="A146" i="5"/>
  <c r="B145" i="5"/>
  <c r="E147" i="5"/>
  <c r="F147" i="5" s="1"/>
  <c r="G146" i="5"/>
  <c r="C146" i="5"/>
  <c r="D146" i="5" s="1"/>
  <c r="L146" i="5" l="1"/>
  <c r="J146" i="5"/>
  <c r="K146" i="5" s="1"/>
  <c r="M145" i="5"/>
  <c r="A147" i="5"/>
  <c r="B146" i="5"/>
  <c r="B428" i="5"/>
  <c r="A429" i="5"/>
  <c r="E148" i="5"/>
  <c r="F148" i="5" s="1"/>
  <c r="G147" i="5"/>
  <c r="C147" i="5"/>
  <c r="D147" i="5" s="1"/>
  <c r="L147" i="5" l="1"/>
  <c r="J147" i="5"/>
  <c r="K147" i="5" s="1"/>
  <c r="M147" i="5" s="1"/>
  <c r="M146" i="5"/>
  <c r="B429" i="5"/>
  <c r="A430" i="5"/>
  <c r="A148" i="5"/>
  <c r="B147" i="5"/>
  <c r="E149" i="5"/>
  <c r="F149" i="5" s="1"/>
  <c r="G148" i="5"/>
  <c r="C148" i="5"/>
  <c r="D148" i="5" s="1"/>
  <c r="L148" i="5" l="1"/>
  <c r="J148" i="5"/>
  <c r="K148" i="5" s="1"/>
  <c r="A149" i="5"/>
  <c r="B148" i="5"/>
  <c r="B430" i="5"/>
  <c r="A431" i="5"/>
  <c r="E150" i="5"/>
  <c r="F150" i="5" s="1"/>
  <c r="G149" i="5"/>
  <c r="C149" i="5"/>
  <c r="D149" i="5" s="1"/>
  <c r="M148" i="5" l="1"/>
  <c r="L149" i="5"/>
  <c r="J149" i="5"/>
  <c r="K149" i="5" s="1"/>
  <c r="B431" i="5"/>
  <c r="A432" i="5"/>
  <c r="A150" i="5"/>
  <c r="B149" i="5"/>
  <c r="E151" i="5"/>
  <c r="F151" i="5" s="1"/>
  <c r="G150" i="5"/>
  <c r="C150" i="5"/>
  <c r="D150" i="5" s="1"/>
  <c r="M149" i="5" l="1"/>
  <c r="L150" i="5"/>
  <c r="J150" i="5"/>
  <c r="K150" i="5" s="1"/>
  <c r="A151" i="5"/>
  <c r="B150" i="5"/>
  <c r="B432" i="5"/>
  <c r="A433" i="5"/>
  <c r="E152" i="5"/>
  <c r="F152" i="5" s="1"/>
  <c r="G151" i="5"/>
  <c r="C151" i="5"/>
  <c r="D151" i="5" s="1"/>
  <c r="L151" i="5" l="1"/>
  <c r="J151" i="5"/>
  <c r="K151" i="5" s="1"/>
  <c r="M150" i="5"/>
  <c r="B433" i="5"/>
  <c r="A434" i="5"/>
  <c r="A152" i="5"/>
  <c r="B151" i="5"/>
  <c r="E153" i="5"/>
  <c r="F153" i="5" s="1"/>
  <c r="G152" i="5"/>
  <c r="C152" i="5"/>
  <c r="D152" i="5" s="1"/>
  <c r="L152" i="5" l="1"/>
  <c r="J152" i="5"/>
  <c r="K152" i="5" s="1"/>
  <c r="M151" i="5"/>
  <c r="A153" i="5"/>
  <c r="B152" i="5"/>
  <c r="B434" i="5"/>
  <c r="A435" i="5"/>
  <c r="E154" i="5"/>
  <c r="F154" i="5" s="1"/>
  <c r="G153" i="5"/>
  <c r="C153" i="5"/>
  <c r="D153" i="5" s="1"/>
  <c r="L153" i="5" l="1"/>
  <c r="J153" i="5"/>
  <c r="K153" i="5" s="1"/>
  <c r="M152" i="5"/>
  <c r="B435" i="5"/>
  <c r="A436" i="5"/>
  <c r="A154" i="5"/>
  <c r="B153" i="5"/>
  <c r="E155" i="5"/>
  <c r="F155" i="5" s="1"/>
  <c r="G154" i="5"/>
  <c r="C154" i="5"/>
  <c r="D154" i="5" s="1"/>
  <c r="L154" i="5" l="1"/>
  <c r="J154" i="5"/>
  <c r="K154" i="5" s="1"/>
  <c r="M153" i="5"/>
  <c r="A155" i="5"/>
  <c r="B154" i="5"/>
  <c r="B436" i="5"/>
  <c r="A437" i="5"/>
  <c r="E156" i="5"/>
  <c r="F156" i="5" s="1"/>
  <c r="G155" i="5"/>
  <c r="C155" i="5"/>
  <c r="D155" i="5" s="1"/>
  <c r="L155" i="5" l="1"/>
  <c r="J155" i="5"/>
  <c r="K155" i="5" s="1"/>
  <c r="M155" i="5" s="1"/>
  <c r="M154" i="5"/>
  <c r="B437" i="5"/>
  <c r="A438" i="5"/>
  <c r="A156" i="5"/>
  <c r="B155" i="5"/>
  <c r="E157" i="5"/>
  <c r="F157" i="5" s="1"/>
  <c r="G156" i="5"/>
  <c r="C156" i="5"/>
  <c r="D156" i="5" s="1"/>
  <c r="L156" i="5" l="1"/>
  <c r="J156" i="5"/>
  <c r="K156" i="5" s="1"/>
  <c r="A157" i="5"/>
  <c r="B156" i="5"/>
  <c r="B438" i="5"/>
  <c r="A439" i="5"/>
  <c r="E158" i="5"/>
  <c r="F158" i="5" s="1"/>
  <c r="G157" i="5"/>
  <c r="C157" i="5"/>
  <c r="D157" i="5" s="1"/>
  <c r="M156" i="5" l="1"/>
  <c r="L157" i="5"/>
  <c r="J157" i="5"/>
  <c r="K157" i="5" s="1"/>
  <c r="B439" i="5"/>
  <c r="A440" i="5"/>
  <c r="A158" i="5"/>
  <c r="B157" i="5"/>
  <c r="E159" i="5"/>
  <c r="F159" i="5" s="1"/>
  <c r="G158" i="5"/>
  <c r="C158" i="5"/>
  <c r="D158" i="5" s="1"/>
  <c r="M157" i="5" l="1"/>
  <c r="L158" i="5"/>
  <c r="J158" i="5"/>
  <c r="K158" i="5" s="1"/>
  <c r="A159" i="5"/>
  <c r="B158" i="5"/>
  <c r="B440" i="5"/>
  <c r="A441" i="5"/>
  <c r="E160" i="5"/>
  <c r="F160" i="5" s="1"/>
  <c r="G159" i="5"/>
  <c r="C159" i="5"/>
  <c r="D159" i="5" s="1"/>
  <c r="M158" i="5" l="1"/>
  <c r="L159" i="5"/>
  <c r="J159" i="5"/>
  <c r="K159" i="5" s="1"/>
  <c r="B441" i="5"/>
  <c r="A442" i="5"/>
  <c r="A160" i="5"/>
  <c r="B159" i="5"/>
  <c r="E161" i="5"/>
  <c r="F161" i="5" s="1"/>
  <c r="G160" i="5"/>
  <c r="C160" i="5"/>
  <c r="D160" i="5" s="1"/>
  <c r="L160" i="5" l="1"/>
  <c r="J160" i="5"/>
  <c r="K160" i="5" s="1"/>
  <c r="M159" i="5"/>
  <c r="A161" i="5"/>
  <c r="B160" i="5"/>
  <c r="B442" i="5"/>
  <c r="A443" i="5"/>
  <c r="E162" i="5"/>
  <c r="F162" i="5" s="1"/>
  <c r="G161" i="5"/>
  <c r="C161" i="5"/>
  <c r="D161" i="5" s="1"/>
  <c r="L161" i="5" l="1"/>
  <c r="J161" i="5"/>
  <c r="K161" i="5" s="1"/>
  <c r="M160" i="5"/>
  <c r="B443" i="5"/>
  <c r="A444" i="5"/>
  <c r="A162" i="5"/>
  <c r="B161" i="5"/>
  <c r="E163" i="5"/>
  <c r="F163" i="5" s="1"/>
  <c r="G162" i="5"/>
  <c r="C162" i="5"/>
  <c r="D162" i="5" s="1"/>
  <c r="L162" i="5" l="1"/>
  <c r="J162" i="5"/>
  <c r="K162" i="5" s="1"/>
  <c r="M161" i="5"/>
  <c r="A163" i="5"/>
  <c r="B162" i="5"/>
  <c r="B444" i="5"/>
  <c r="A445" i="5"/>
  <c r="E164" i="5"/>
  <c r="F164" i="5" s="1"/>
  <c r="G163" i="5"/>
  <c r="C163" i="5"/>
  <c r="D163" i="5" s="1"/>
  <c r="L163" i="5" l="1"/>
  <c r="J163" i="5"/>
  <c r="K163" i="5" s="1"/>
  <c r="M162" i="5"/>
  <c r="B445" i="5"/>
  <c r="A446" i="5"/>
  <c r="A164" i="5"/>
  <c r="B163" i="5"/>
  <c r="E165" i="5"/>
  <c r="F165" i="5" s="1"/>
  <c r="G164" i="5"/>
  <c r="C164" i="5"/>
  <c r="D164" i="5" s="1"/>
  <c r="L164" i="5" l="1"/>
  <c r="J164" i="5"/>
  <c r="K164" i="5" s="1"/>
  <c r="M164" i="5" s="1"/>
  <c r="M163" i="5"/>
  <c r="A165" i="5"/>
  <c r="B164" i="5"/>
  <c r="B446" i="5"/>
  <c r="A447" i="5"/>
  <c r="E166" i="5"/>
  <c r="F166" i="5" s="1"/>
  <c r="G165" i="5"/>
  <c r="C165" i="5"/>
  <c r="D165" i="5" s="1"/>
  <c r="L165" i="5" l="1"/>
  <c r="J165" i="5"/>
  <c r="K165" i="5" s="1"/>
  <c r="B447" i="5"/>
  <c r="A448" i="5"/>
  <c r="A166" i="5"/>
  <c r="B165" i="5"/>
  <c r="E167" i="5"/>
  <c r="F167" i="5" s="1"/>
  <c r="G166" i="5"/>
  <c r="C166" i="5"/>
  <c r="D166" i="5" s="1"/>
  <c r="M165" i="5" l="1"/>
  <c r="L166" i="5"/>
  <c r="J166" i="5"/>
  <c r="K166" i="5" s="1"/>
  <c r="A167" i="5"/>
  <c r="B166" i="5"/>
  <c r="B448" i="5"/>
  <c r="A449" i="5"/>
  <c r="E168" i="5"/>
  <c r="F168" i="5" s="1"/>
  <c r="G167" i="5"/>
  <c r="C167" i="5"/>
  <c r="D167" i="5" s="1"/>
  <c r="M166" i="5" l="1"/>
  <c r="L167" i="5"/>
  <c r="J167" i="5"/>
  <c r="K167" i="5" s="1"/>
  <c r="B449" i="5"/>
  <c r="A450" i="5"/>
  <c r="A168" i="5"/>
  <c r="B167" i="5"/>
  <c r="E169" i="5"/>
  <c r="F169" i="5" s="1"/>
  <c r="G168" i="5"/>
  <c r="C168" i="5"/>
  <c r="D168" i="5" s="1"/>
  <c r="M167" i="5" l="1"/>
  <c r="L168" i="5"/>
  <c r="J168" i="5"/>
  <c r="K168" i="5" s="1"/>
  <c r="A169" i="5"/>
  <c r="B168" i="5"/>
  <c r="B450" i="5"/>
  <c r="A451" i="5"/>
  <c r="B451" i="5" s="1"/>
  <c r="E170" i="5"/>
  <c r="F170" i="5" s="1"/>
  <c r="G169" i="5"/>
  <c r="C169" i="5"/>
  <c r="D169" i="5" s="1"/>
  <c r="M168" i="5" l="1"/>
  <c r="L169" i="5"/>
  <c r="J169" i="5"/>
  <c r="K169" i="5" s="1"/>
  <c r="A170" i="5"/>
  <c r="B169" i="5"/>
  <c r="E171" i="5"/>
  <c r="F171" i="5" s="1"/>
  <c r="G170" i="5"/>
  <c r="C170" i="5"/>
  <c r="D170" i="5" s="1"/>
  <c r="L170" i="5" l="1"/>
  <c r="J170" i="5"/>
  <c r="K170" i="5" s="1"/>
  <c r="M169" i="5"/>
  <c r="A171" i="5"/>
  <c r="B170" i="5"/>
  <c r="E172" i="5"/>
  <c r="F172" i="5" s="1"/>
  <c r="G171" i="5"/>
  <c r="C171" i="5"/>
  <c r="D171" i="5" s="1"/>
  <c r="L171" i="5" l="1"/>
  <c r="J171" i="5"/>
  <c r="K171" i="5" s="1"/>
  <c r="M170" i="5"/>
  <c r="A172" i="5"/>
  <c r="B171" i="5"/>
  <c r="E173" i="5"/>
  <c r="F173" i="5" s="1"/>
  <c r="G172" i="5"/>
  <c r="C172" i="5"/>
  <c r="D172" i="5" s="1"/>
  <c r="L172" i="5" l="1"/>
  <c r="J172" i="5"/>
  <c r="K172" i="5" s="1"/>
  <c r="M171" i="5"/>
  <c r="A173" i="5"/>
  <c r="B172" i="5"/>
  <c r="E174" i="5"/>
  <c r="F174" i="5" s="1"/>
  <c r="G173" i="5"/>
  <c r="C173" i="5"/>
  <c r="D173" i="5" s="1"/>
  <c r="L173" i="5" l="1"/>
  <c r="J173" i="5"/>
  <c r="K173" i="5" s="1"/>
  <c r="M172" i="5"/>
  <c r="A174" i="5"/>
  <c r="B173" i="5"/>
  <c r="E175" i="5"/>
  <c r="F175" i="5" s="1"/>
  <c r="G174" i="5"/>
  <c r="C174" i="5"/>
  <c r="D174" i="5" s="1"/>
  <c r="L174" i="5" l="1"/>
  <c r="J174" i="5"/>
  <c r="K174" i="5" s="1"/>
  <c r="M173" i="5"/>
  <c r="A175" i="5"/>
  <c r="B174" i="5"/>
  <c r="E176" i="5"/>
  <c r="F176" i="5" s="1"/>
  <c r="G175" i="5"/>
  <c r="C175" i="5"/>
  <c r="D175" i="5" s="1"/>
  <c r="L175" i="5" l="1"/>
  <c r="J175" i="5"/>
  <c r="K175" i="5" s="1"/>
  <c r="M174" i="5"/>
  <c r="A176" i="5"/>
  <c r="B175" i="5"/>
  <c r="E177" i="5"/>
  <c r="F177" i="5" s="1"/>
  <c r="G176" i="5"/>
  <c r="C176" i="5"/>
  <c r="D176" i="5" s="1"/>
  <c r="L176" i="5" l="1"/>
  <c r="J176" i="5"/>
  <c r="K176" i="5" s="1"/>
  <c r="M175" i="5"/>
  <c r="A177" i="5"/>
  <c r="B176" i="5"/>
  <c r="E178" i="5"/>
  <c r="F178" i="5" s="1"/>
  <c r="G177" i="5"/>
  <c r="C177" i="5"/>
  <c r="D177" i="5" s="1"/>
  <c r="L177" i="5" l="1"/>
  <c r="J177" i="5"/>
  <c r="K177" i="5" s="1"/>
  <c r="M176" i="5"/>
  <c r="A178" i="5"/>
  <c r="B177" i="5"/>
  <c r="E179" i="5"/>
  <c r="F179" i="5" s="1"/>
  <c r="G178" i="5"/>
  <c r="C178" i="5"/>
  <c r="D178" i="5" s="1"/>
  <c r="L178" i="5" l="1"/>
  <c r="J178" i="5"/>
  <c r="K178" i="5" s="1"/>
  <c r="M177" i="5"/>
  <c r="A179" i="5"/>
  <c r="B178" i="5"/>
  <c r="E180" i="5"/>
  <c r="F180" i="5" s="1"/>
  <c r="G179" i="5"/>
  <c r="C179" i="5"/>
  <c r="D179" i="5" s="1"/>
  <c r="L179" i="5" l="1"/>
  <c r="J179" i="5"/>
  <c r="K179" i="5" s="1"/>
  <c r="M178" i="5"/>
  <c r="A180" i="5"/>
  <c r="B179" i="5"/>
  <c r="E181" i="5"/>
  <c r="F181" i="5" s="1"/>
  <c r="G180" i="5"/>
  <c r="C180" i="5"/>
  <c r="D180" i="5" s="1"/>
  <c r="L180" i="5" l="1"/>
  <c r="J180" i="5"/>
  <c r="K180" i="5" s="1"/>
  <c r="M179" i="5"/>
  <c r="A181" i="5"/>
  <c r="B180" i="5"/>
  <c r="E182" i="5"/>
  <c r="F182" i="5" s="1"/>
  <c r="G181" i="5"/>
  <c r="C181" i="5"/>
  <c r="D181" i="5" s="1"/>
  <c r="L181" i="5" l="1"/>
  <c r="J181" i="5"/>
  <c r="K181" i="5" s="1"/>
  <c r="M180" i="5"/>
  <c r="A182" i="5"/>
  <c r="B181" i="5"/>
  <c r="E183" i="5"/>
  <c r="F183" i="5" s="1"/>
  <c r="G182" i="5"/>
  <c r="C182" i="5"/>
  <c r="D182" i="5" s="1"/>
  <c r="L182" i="5" l="1"/>
  <c r="J182" i="5"/>
  <c r="K182" i="5" s="1"/>
  <c r="M181" i="5"/>
  <c r="A183" i="5"/>
  <c r="B182" i="5"/>
  <c r="E184" i="5"/>
  <c r="F184" i="5" s="1"/>
  <c r="G183" i="5"/>
  <c r="C183" i="5"/>
  <c r="D183" i="5" s="1"/>
  <c r="L183" i="5" l="1"/>
  <c r="J183" i="5"/>
  <c r="K183" i="5" s="1"/>
  <c r="M182" i="5"/>
  <c r="A184" i="5"/>
  <c r="B183" i="5"/>
  <c r="E185" i="5"/>
  <c r="F185" i="5" s="1"/>
  <c r="G184" i="5"/>
  <c r="C184" i="5"/>
  <c r="D184" i="5" s="1"/>
  <c r="L184" i="5" l="1"/>
  <c r="J184" i="5"/>
  <c r="K184" i="5" s="1"/>
  <c r="M183" i="5"/>
  <c r="A185" i="5"/>
  <c r="B184" i="5"/>
  <c r="E186" i="5"/>
  <c r="F186" i="5" s="1"/>
  <c r="G185" i="5"/>
  <c r="C185" i="5"/>
  <c r="D185" i="5" s="1"/>
  <c r="L185" i="5" l="1"/>
  <c r="J185" i="5"/>
  <c r="K185" i="5" s="1"/>
  <c r="M184" i="5"/>
  <c r="A186" i="5"/>
  <c r="B185" i="5"/>
  <c r="E187" i="5"/>
  <c r="F187" i="5" s="1"/>
  <c r="G186" i="5"/>
  <c r="C186" i="5"/>
  <c r="D186" i="5" s="1"/>
  <c r="L186" i="5" l="1"/>
  <c r="J186" i="5"/>
  <c r="K186" i="5" s="1"/>
  <c r="M185" i="5"/>
  <c r="A187" i="5"/>
  <c r="B186" i="5"/>
  <c r="E188" i="5"/>
  <c r="F188" i="5" s="1"/>
  <c r="G187" i="5"/>
  <c r="C187" i="5"/>
  <c r="D187" i="5" s="1"/>
  <c r="L187" i="5" l="1"/>
  <c r="J187" i="5"/>
  <c r="K187" i="5" s="1"/>
  <c r="M187" i="5" s="1"/>
  <c r="M186" i="5"/>
  <c r="A188" i="5"/>
  <c r="B187" i="5"/>
  <c r="E189" i="5"/>
  <c r="F189" i="5" s="1"/>
  <c r="G188" i="5"/>
  <c r="C188" i="5"/>
  <c r="D188" i="5" s="1"/>
  <c r="L188" i="5" l="1"/>
  <c r="J188" i="5"/>
  <c r="K188" i="5" s="1"/>
  <c r="A189" i="5"/>
  <c r="B188" i="5"/>
  <c r="E190" i="5"/>
  <c r="F190" i="5" s="1"/>
  <c r="G189" i="5"/>
  <c r="C189" i="5"/>
  <c r="D189" i="5" s="1"/>
  <c r="L189" i="5" l="1"/>
  <c r="J189" i="5"/>
  <c r="K189" i="5" s="1"/>
  <c r="M188" i="5"/>
  <c r="A190" i="5"/>
  <c r="B189" i="5"/>
  <c r="E191" i="5"/>
  <c r="F191" i="5" s="1"/>
  <c r="G190" i="5"/>
  <c r="C190" i="5"/>
  <c r="D190" i="5" s="1"/>
  <c r="L190" i="5" l="1"/>
  <c r="J190" i="5"/>
  <c r="K190" i="5" s="1"/>
  <c r="M189" i="5"/>
  <c r="A191" i="5"/>
  <c r="B190" i="5"/>
  <c r="E192" i="5"/>
  <c r="F192" i="5" s="1"/>
  <c r="G191" i="5"/>
  <c r="C191" i="5"/>
  <c r="D191" i="5" s="1"/>
  <c r="L191" i="5" l="1"/>
  <c r="J191" i="5"/>
  <c r="K191" i="5" s="1"/>
  <c r="M190" i="5"/>
  <c r="A192" i="5"/>
  <c r="B191" i="5"/>
  <c r="E193" i="5"/>
  <c r="F193" i="5" s="1"/>
  <c r="G192" i="5"/>
  <c r="C192" i="5"/>
  <c r="D192" i="5" s="1"/>
  <c r="L192" i="5" l="1"/>
  <c r="J192" i="5"/>
  <c r="K192" i="5" s="1"/>
  <c r="M191" i="5"/>
  <c r="A193" i="5"/>
  <c r="B192" i="5"/>
  <c r="E194" i="5"/>
  <c r="F194" i="5" s="1"/>
  <c r="G193" i="5"/>
  <c r="C193" i="5"/>
  <c r="D193" i="5" s="1"/>
  <c r="L193" i="5" l="1"/>
  <c r="J193" i="5"/>
  <c r="K193" i="5" s="1"/>
  <c r="M192" i="5"/>
  <c r="A194" i="5"/>
  <c r="B193" i="5"/>
  <c r="E195" i="5"/>
  <c r="F195" i="5" s="1"/>
  <c r="G194" i="5"/>
  <c r="C194" i="5"/>
  <c r="D194" i="5" s="1"/>
  <c r="L194" i="5" l="1"/>
  <c r="J194" i="5"/>
  <c r="K194" i="5" s="1"/>
  <c r="M193" i="5"/>
  <c r="A195" i="5"/>
  <c r="B194" i="5"/>
  <c r="E196" i="5"/>
  <c r="F196" i="5" s="1"/>
  <c r="G195" i="5"/>
  <c r="C195" i="5"/>
  <c r="D195" i="5" s="1"/>
  <c r="L195" i="5" l="1"/>
  <c r="J195" i="5"/>
  <c r="K195" i="5" s="1"/>
  <c r="M194" i="5"/>
  <c r="A196" i="5"/>
  <c r="B195" i="5"/>
  <c r="E197" i="5"/>
  <c r="F197" i="5" s="1"/>
  <c r="G196" i="5"/>
  <c r="C196" i="5"/>
  <c r="D196" i="5" s="1"/>
  <c r="L196" i="5" l="1"/>
  <c r="J196" i="5"/>
  <c r="K196" i="5" s="1"/>
  <c r="M195" i="5"/>
  <c r="A197" i="5"/>
  <c r="B196" i="5"/>
  <c r="E198" i="5"/>
  <c r="F198" i="5" s="1"/>
  <c r="G197" i="5"/>
  <c r="C197" i="5"/>
  <c r="D197" i="5" s="1"/>
  <c r="L197" i="5" l="1"/>
  <c r="J197" i="5"/>
  <c r="K197" i="5" s="1"/>
  <c r="M196" i="5"/>
  <c r="A198" i="5"/>
  <c r="B197" i="5"/>
  <c r="E199" i="5"/>
  <c r="F199" i="5" s="1"/>
  <c r="G198" i="5"/>
  <c r="C198" i="5"/>
  <c r="D198" i="5" s="1"/>
  <c r="L198" i="5" l="1"/>
  <c r="J198" i="5"/>
  <c r="K198" i="5" s="1"/>
  <c r="M197" i="5"/>
  <c r="A199" i="5"/>
  <c r="B198" i="5"/>
  <c r="E200" i="5"/>
  <c r="F200" i="5" s="1"/>
  <c r="G199" i="5"/>
  <c r="C199" i="5"/>
  <c r="D199" i="5" s="1"/>
  <c r="L199" i="5" l="1"/>
  <c r="J199" i="5"/>
  <c r="K199" i="5" s="1"/>
  <c r="M198" i="5"/>
  <c r="A200" i="5"/>
  <c r="B199" i="5"/>
  <c r="E201" i="5"/>
  <c r="F201" i="5" s="1"/>
  <c r="G200" i="5"/>
  <c r="C200" i="5"/>
  <c r="D200" i="5" s="1"/>
  <c r="L200" i="5" l="1"/>
  <c r="J200" i="5"/>
  <c r="K200" i="5" s="1"/>
  <c r="M199" i="5"/>
  <c r="A201" i="5"/>
  <c r="B200" i="5"/>
  <c r="E202" i="5"/>
  <c r="F202" i="5" s="1"/>
  <c r="G201" i="5"/>
  <c r="C201" i="5"/>
  <c r="D201" i="5" s="1"/>
  <c r="L201" i="5" l="1"/>
  <c r="J201" i="5"/>
  <c r="K201" i="5" s="1"/>
  <c r="M201" i="5" s="1"/>
  <c r="M200" i="5"/>
  <c r="A202" i="5"/>
  <c r="B201" i="5"/>
  <c r="E203" i="5"/>
  <c r="F203" i="5" s="1"/>
  <c r="G202" i="5"/>
  <c r="C202" i="5"/>
  <c r="D202" i="5" s="1"/>
  <c r="L202" i="5" l="1"/>
  <c r="J202" i="5"/>
  <c r="K202" i="5" s="1"/>
  <c r="A203" i="5"/>
  <c r="B202" i="5"/>
  <c r="E204" i="5"/>
  <c r="F204" i="5" s="1"/>
  <c r="G203" i="5"/>
  <c r="C203" i="5"/>
  <c r="D203" i="5" s="1"/>
  <c r="L203" i="5" l="1"/>
  <c r="J203" i="5"/>
  <c r="K203" i="5" s="1"/>
  <c r="M203" i="5" s="1"/>
  <c r="M202" i="5"/>
  <c r="A204" i="5"/>
  <c r="B203" i="5"/>
  <c r="E205" i="5"/>
  <c r="F205" i="5" s="1"/>
  <c r="G204" i="5"/>
  <c r="C204" i="5"/>
  <c r="D204" i="5" s="1"/>
  <c r="L204" i="5" l="1"/>
  <c r="J204" i="5"/>
  <c r="K204" i="5" s="1"/>
  <c r="A205" i="5"/>
  <c r="B204" i="5"/>
  <c r="E206" i="5"/>
  <c r="F206" i="5" s="1"/>
  <c r="G205" i="5"/>
  <c r="C205" i="5"/>
  <c r="D205" i="5" s="1"/>
  <c r="L205" i="5" l="1"/>
  <c r="J205" i="5"/>
  <c r="K205" i="5" s="1"/>
  <c r="M204" i="5"/>
  <c r="A206" i="5"/>
  <c r="B205" i="5"/>
  <c r="E207" i="5"/>
  <c r="F207" i="5" s="1"/>
  <c r="G206" i="5"/>
  <c r="C206" i="5"/>
  <c r="D206" i="5" s="1"/>
  <c r="L206" i="5" l="1"/>
  <c r="J206" i="5"/>
  <c r="K206" i="5" s="1"/>
  <c r="M205" i="5"/>
  <c r="A207" i="5"/>
  <c r="B206" i="5"/>
  <c r="E208" i="5"/>
  <c r="F208" i="5" s="1"/>
  <c r="G207" i="5"/>
  <c r="C207" i="5"/>
  <c r="D207" i="5" s="1"/>
  <c r="L207" i="5" l="1"/>
  <c r="J207" i="5"/>
  <c r="K207" i="5" s="1"/>
  <c r="M206" i="5"/>
  <c r="A208" i="5"/>
  <c r="B207" i="5"/>
  <c r="E209" i="5"/>
  <c r="F209" i="5" s="1"/>
  <c r="G208" i="5"/>
  <c r="C208" i="5"/>
  <c r="D208" i="5" s="1"/>
  <c r="L208" i="5" l="1"/>
  <c r="J208" i="5"/>
  <c r="K208" i="5" s="1"/>
  <c r="M207" i="5"/>
  <c r="A209" i="5"/>
  <c r="B208" i="5"/>
  <c r="E210" i="5"/>
  <c r="F210" i="5" s="1"/>
  <c r="G209" i="5"/>
  <c r="C209" i="5"/>
  <c r="D209" i="5" s="1"/>
  <c r="L209" i="5" l="1"/>
  <c r="J209" i="5"/>
  <c r="K209" i="5" s="1"/>
  <c r="M208" i="5"/>
  <c r="A210" i="5"/>
  <c r="B209" i="5"/>
  <c r="E211" i="5"/>
  <c r="F211" i="5" s="1"/>
  <c r="G210" i="5"/>
  <c r="C210" i="5"/>
  <c r="D210" i="5" s="1"/>
  <c r="L210" i="5" l="1"/>
  <c r="J210" i="5"/>
  <c r="K210" i="5" s="1"/>
  <c r="M209" i="5"/>
  <c r="A211" i="5"/>
  <c r="B210" i="5"/>
  <c r="E212" i="5"/>
  <c r="F212" i="5" s="1"/>
  <c r="G211" i="5"/>
  <c r="C211" i="5"/>
  <c r="D211" i="5" s="1"/>
  <c r="L211" i="5" l="1"/>
  <c r="J211" i="5"/>
  <c r="K211" i="5" s="1"/>
  <c r="M210" i="5"/>
  <c r="A212" i="5"/>
  <c r="B211" i="5"/>
  <c r="E213" i="5"/>
  <c r="F213" i="5" s="1"/>
  <c r="G212" i="5"/>
  <c r="C212" i="5"/>
  <c r="D212" i="5" s="1"/>
  <c r="L212" i="5" l="1"/>
  <c r="J212" i="5"/>
  <c r="K212" i="5" s="1"/>
  <c r="M211" i="5"/>
  <c r="A213" i="5"/>
  <c r="B212" i="5"/>
  <c r="E214" i="5"/>
  <c r="F214" i="5" s="1"/>
  <c r="G213" i="5"/>
  <c r="C213" i="5"/>
  <c r="D213" i="5" s="1"/>
  <c r="M212" i="5" l="1"/>
  <c r="L213" i="5"/>
  <c r="J213" i="5"/>
  <c r="K213" i="5" s="1"/>
  <c r="A214" i="5"/>
  <c r="B213" i="5"/>
  <c r="E215" i="5"/>
  <c r="F215" i="5" s="1"/>
  <c r="G214" i="5"/>
  <c r="C214" i="5"/>
  <c r="D214" i="5" s="1"/>
  <c r="L214" i="5" l="1"/>
  <c r="J214" i="5"/>
  <c r="K214" i="5" s="1"/>
  <c r="M213" i="5"/>
  <c r="A215" i="5"/>
  <c r="B214" i="5"/>
  <c r="E217" i="5"/>
  <c r="F217" i="5" s="1"/>
  <c r="G215" i="5"/>
  <c r="C215" i="5"/>
  <c r="D215" i="5" s="1"/>
  <c r="L215" i="5" l="1"/>
  <c r="J215" i="5"/>
  <c r="K215" i="5" s="1"/>
  <c r="M214" i="5"/>
  <c r="A216" i="5"/>
  <c r="B215" i="5"/>
  <c r="E218" i="5"/>
  <c r="F218" i="5" s="1"/>
  <c r="G217" i="5"/>
  <c r="L217" i="5" l="1"/>
  <c r="J217" i="5"/>
  <c r="K217" i="5" s="1"/>
  <c r="M217" i="5" s="1"/>
  <c r="M215" i="5"/>
  <c r="A217" i="5"/>
  <c r="B216" i="5"/>
  <c r="E219" i="5"/>
  <c r="F219" i="5" s="1"/>
  <c r="G218" i="5"/>
  <c r="C217" i="5"/>
  <c r="D217" i="5" s="1"/>
  <c r="L218" i="5" l="1"/>
  <c r="J218" i="5"/>
  <c r="K218" i="5" s="1"/>
  <c r="A218" i="5"/>
  <c r="B217" i="5"/>
  <c r="E220" i="5"/>
  <c r="F220" i="5" s="1"/>
  <c r="G219" i="5"/>
  <c r="C218" i="5"/>
  <c r="D218" i="5" s="1"/>
  <c r="L219" i="5" l="1"/>
  <c r="J219" i="5"/>
  <c r="K219" i="5" s="1"/>
  <c r="M218" i="5"/>
  <c r="A219" i="5"/>
  <c r="B218" i="5"/>
  <c r="E221" i="5"/>
  <c r="F221" i="5" s="1"/>
  <c r="G220" i="5"/>
  <c r="C219" i="5"/>
  <c r="D219" i="5" s="1"/>
  <c r="L220" i="5" l="1"/>
  <c r="J220" i="5"/>
  <c r="K220" i="5" s="1"/>
  <c r="M219" i="5"/>
  <c r="A220" i="5"/>
  <c r="B219" i="5"/>
  <c r="E222" i="5"/>
  <c r="F222" i="5" s="1"/>
  <c r="G221" i="5"/>
  <c r="C220" i="5"/>
  <c r="D220" i="5" s="1"/>
  <c r="L221" i="5" l="1"/>
  <c r="J221" i="5"/>
  <c r="K221" i="5" s="1"/>
  <c r="M220" i="5"/>
  <c r="A221" i="5"/>
  <c r="B220" i="5"/>
  <c r="E223" i="5"/>
  <c r="F223" i="5" s="1"/>
  <c r="G222" i="5"/>
  <c r="C221" i="5"/>
  <c r="D221" i="5" s="1"/>
  <c r="L222" i="5" l="1"/>
  <c r="J222" i="5"/>
  <c r="K222" i="5" s="1"/>
  <c r="M221" i="5"/>
  <c r="A222" i="5"/>
  <c r="B221" i="5"/>
  <c r="E224" i="5"/>
  <c r="F224" i="5" s="1"/>
  <c r="G223" i="5"/>
  <c r="C222" i="5"/>
  <c r="D222" i="5" s="1"/>
  <c r="L223" i="5" l="1"/>
  <c r="J223" i="5"/>
  <c r="K223" i="5" s="1"/>
  <c r="M222" i="5"/>
  <c r="A223" i="5"/>
  <c r="B222" i="5"/>
  <c r="E225" i="5"/>
  <c r="F225" i="5" s="1"/>
  <c r="G224" i="5"/>
  <c r="C223" i="5"/>
  <c r="D223" i="5" s="1"/>
  <c r="L224" i="5" l="1"/>
  <c r="J224" i="5"/>
  <c r="K224" i="5" s="1"/>
  <c r="M223" i="5"/>
  <c r="A224" i="5"/>
  <c r="B223" i="5"/>
  <c r="E226" i="5"/>
  <c r="F226" i="5" s="1"/>
  <c r="G225" i="5"/>
  <c r="C224" i="5"/>
  <c r="D224" i="5" s="1"/>
  <c r="M224" i="5" l="1"/>
  <c r="L225" i="5"/>
  <c r="J225" i="5"/>
  <c r="K225" i="5" s="1"/>
  <c r="M225" i="5" s="1"/>
  <c r="A225" i="5"/>
  <c r="B224" i="5"/>
  <c r="E227" i="5"/>
  <c r="F227" i="5" s="1"/>
  <c r="G226" i="5"/>
  <c r="L226" i="5" l="1"/>
  <c r="J226" i="5"/>
  <c r="K226" i="5" s="1"/>
  <c r="A226" i="5"/>
  <c r="B225" i="5"/>
  <c r="E228" i="5"/>
  <c r="F228" i="5" s="1"/>
  <c r="G227" i="5"/>
  <c r="C226" i="5"/>
  <c r="D226" i="5" s="1"/>
  <c r="L227" i="5" l="1"/>
  <c r="J227" i="5"/>
  <c r="K227" i="5" s="1"/>
  <c r="M226" i="5"/>
  <c r="A227" i="5"/>
  <c r="B226" i="5"/>
  <c r="E229" i="5"/>
  <c r="F229" i="5" s="1"/>
  <c r="G228" i="5"/>
  <c r="C227" i="5"/>
  <c r="D227" i="5" s="1"/>
  <c r="L228" i="5" l="1"/>
  <c r="J228" i="5"/>
  <c r="K228" i="5" s="1"/>
  <c r="M227" i="5"/>
  <c r="A228" i="5"/>
  <c r="B227" i="5"/>
  <c r="E231" i="5"/>
  <c r="F231" i="5" s="1"/>
  <c r="G229" i="5"/>
  <c r="C228" i="5"/>
  <c r="D228" i="5" s="1"/>
  <c r="L229" i="5" l="1"/>
  <c r="J229" i="5"/>
  <c r="K229" i="5" s="1"/>
  <c r="M228" i="5"/>
  <c r="A229" i="5"/>
  <c r="B228" i="5"/>
  <c r="E232" i="5"/>
  <c r="F232" i="5" s="1"/>
  <c r="G231" i="5"/>
  <c r="C229" i="5"/>
  <c r="D229" i="5" s="1"/>
  <c r="L231" i="5" l="1"/>
  <c r="J231" i="5"/>
  <c r="K231" i="5" s="1"/>
  <c r="M229" i="5"/>
  <c r="A230" i="5"/>
  <c r="B229" i="5"/>
  <c r="E233" i="5"/>
  <c r="F233" i="5" s="1"/>
  <c r="G232" i="5"/>
  <c r="L232" i="5" l="1"/>
  <c r="J232" i="5"/>
  <c r="K232" i="5" s="1"/>
  <c r="M231" i="5"/>
  <c r="A231" i="5"/>
  <c r="B230" i="5"/>
  <c r="E234" i="5"/>
  <c r="F234" i="5" s="1"/>
  <c r="G233" i="5"/>
  <c r="C231" i="5"/>
  <c r="D231" i="5" s="1"/>
  <c r="L233" i="5" l="1"/>
  <c r="J233" i="5"/>
  <c r="K233" i="5" s="1"/>
  <c r="M232" i="5"/>
  <c r="A232" i="5"/>
  <c r="B231" i="5"/>
  <c r="E235" i="5"/>
  <c r="F235" i="5" s="1"/>
  <c r="G234" i="5"/>
  <c r="C232" i="5"/>
  <c r="D232" i="5" s="1"/>
  <c r="L234" i="5" l="1"/>
  <c r="J234" i="5"/>
  <c r="K234" i="5" s="1"/>
  <c r="M233" i="5"/>
  <c r="A233" i="5"/>
  <c r="B232" i="5"/>
  <c r="E236" i="5"/>
  <c r="F236" i="5" s="1"/>
  <c r="G235" i="5"/>
  <c r="C233" i="5"/>
  <c r="D233" i="5" s="1"/>
  <c r="L235" i="5" l="1"/>
  <c r="J235" i="5"/>
  <c r="K235" i="5" s="1"/>
  <c r="M234" i="5"/>
  <c r="A234" i="5"/>
  <c r="B233" i="5"/>
  <c r="E237" i="5"/>
  <c r="F237" i="5" s="1"/>
  <c r="G236" i="5"/>
  <c r="C234" i="5"/>
  <c r="D234" i="5" s="1"/>
  <c r="M235" i="5" l="1"/>
  <c r="L236" i="5"/>
  <c r="J236" i="5"/>
  <c r="K236" i="5" s="1"/>
  <c r="A235" i="5"/>
  <c r="B234" i="5"/>
  <c r="E238" i="5"/>
  <c r="F238" i="5" s="1"/>
  <c r="G237" i="5"/>
  <c r="C235" i="5"/>
  <c r="D235" i="5" s="1"/>
  <c r="L237" i="5" l="1"/>
  <c r="J237" i="5"/>
  <c r="K237" i="5" s="1"/>
  <c r="M236" i="5"/>
  <c r="A236" i="5"/>
  <c r="B235" i="5"/>
  <c r="E239" i="5"/>
  <c r="F239" i="5" s="1"/>
  <c r="G238" i="5"/>
  <c r="C236" i="5"/>
  <c r="D236" i="5" s="1"/>
  <c r="M237" i="5" l="1"/>
  <c r="L238" i="5"/>
  <c r="J238" i="5"/>
  <c r="K238" i="5" s="1"/>
  <c r="A237" i="5"/>
  <c r="B236" i="5"/>
  <c r="E240" i="5"/>
  <c r="F240" i="5" s="1"/>
  <c r="G239" i="5"/>
  <c r="C237" i="5"/>
  <c r="D237" i="5" s="1"/>
  <c r="L239" i="5" l="1"/>
  <c r="J239" i="5"/>
  <c r="K239" i="5" s="1"/>
  <c r="M238" i="5"/>
  <c r="A238" i="5"/>
  <c r="B237" i="5"/>
  <c r="E241" i="5"/>
  <c r="F241" i="5" s="1"/>
  <c r="G240" i="5"/>
  <c r="C238" i="5"/>
  <c r="D238" i="5" s="1"/>
  <c r="L240" i="5" l="1"/>
  <c r="J240" i="5"/>
  <c r="K240" i="5" s="1"/>
  <c r="M239" i="5"/>
  <c r="A239" i="5"/>
  <c r="B238" i="5"/>
  <c r="E242" i="5"/>
  <c r="F242" i="5" s="1"/>
  <c r="G241" i="5"/>
  <c r="C239" i="5"/>
  <c r="D239" i="5" s="1"/>
  <c r="L241" i="5" l="1"/>
  <c r="J241" i="5"/>
  <c r="K241" i="5" s="1"/>
  <c r="M240" i="5"/>
  <c r="A240" i="5"/>
  <c r="B239" i="5"/>
  <c r="E243" i="5"/>
  <c r="F243" i="5" s="1"/>
  <c r="G242" i="5"/>
  <c r="C240" i="5"/>
  <c r="D240" i="5" s="1"/>
  <c r="L242" i="5" l="1"/>
  <c r="J242" i="5"/>
  <c r="K242" i="5" s="1"/>
  <c r="M241" i="5"/>
  <c r="A241" i="5"/>
  <c r="B240" i="5"/>
  <c r="E244" i="5"/>
  <c r="F244" i="5" s="1"/>
  <c r="G243" i="5"/>
  <c r="C241" i="5"/>
  <c r="D241" i="5" s="1"/>
  <c r="L243" i="5" l="1"/>
  <c r="J243" i="5"/>
  <c r="K243" i="5" s="1"/>
  <c r="M242" i="5"/>
  <c r="A242" i="5"/>
  <c r="B241" i="5"/>
  <c r="E245" i="5"/>
  <c r="F245" i="5" s="1"/>
  <c r="G244" i="5"/>
  <c r="C242" i="5"/>
  <c r="D242" i="5" s="1"/>
  <c r="M243" i="5" l="1"/>
  <c r="L244" i="5"/>
  <c r="J244" i="5"/>
  <c r="K244" i="5" s="1"/>
  <c r="A243" i="5"/>
  <c r="B242" i="5"/>
  <c r="E246" i="5"/>
  <c r="F246" i="5" s="1"/>
  <c r="G245" i="5"/>
  <c r="C243" i="5"/>
  <c r="D243" i="5" s="1"/>
  <c r="L245" i="5" l="1"/>
  <c r="J245" i="5"/>
  <c r="K245" i="5" s="1"/>
  <c r="M244" i="5"/>
  <c r="A244" i="5"/>
  <c r="B243" i="5"/>
  <c r="E247" i="5"/>
  <c r="F247" i="5" s="1"/>
  <c r="G246" i="5"/>
  <c r="C244" i="5"/>
  <c r="D244" i="5" s="1"/>
  <c r="L246" i="5" l="1"/>
  <c r="J246" i="5"/>
  <c r="K246" i="5" s="1"/>
  <c r="M245" i="5"/>
  <c r="A245" i="5"/>
  <c r="B244" i="5"/>
  <c r="E248" i="5"/>
  <c r="F248" i="5" s="1"/>
  <c r="G247" i="5"/>
  <c r="C245" i="5"/>
  <c r="D245" i="5" s="1"/>
  <c r="L247" i="5" l="1"/>
  <c r="J247" i="5"/>
  <c r="K247" i="5" s="1"/>
  <c r="M246" i="5"/>
  <c r="A246" i="5"/>
  <c r="B245" i="5"/>
  <c r="E249" i="5"/>
  <c r="F249" i="5" s="1"/>
  <c r="G248" i="5"/>
  <c r="C246" i="5"/>
  <c r="D246" i="5" s="1"/>
  <c r="L248" i="5" l="1"/>
  <c r="J248" i="5"/>
  <c r="K248" i="5" s="1"/>
  <c r="M247" i="5"/>
  <c r="A247" i="5"/>
  <c r="B246" i="5"/>
  <c r="E250" i="5"/>
  <c r="F250" i="5" s="1"/>
  <c r="G249" i="5"/>
  <c r="C247" i="5"/>
  <c r="D247" i="5" s="1"/>
  <c r="L249" i="5" l="1"/>
  <c r="J249" i="5"/>
  <c r="K249" i="5" s="1"/>
  <c r="M248" i="5"/>
  <c r="A248" i="5"/>
  <c r="B247" i="5"/>
  <c r="E251" i="5"/>
  <c r="F251" i="5" s="1"/>
  <c r="G250" i="5"/>
  <c r="C248" i="5"/>
  <c r="D248" i="5" s="1"/>
  <c r="L250" i="5" l="1"/>
  <c r="J250" i="5"/>
  <c r="K250" i="5" s="1"/>
  <c r="M249" i="5"/>
  <c r="A249" i="5"/>
  <c r="B248" i="5"/>
  <c r="E252" i="5"/>
  <c r="F252" i="5" s="1"/>
  <c r="G251" i="5"/>
  <c r="C249" i="5"/>
  <c r="D249" i="5" s="1"/>
  <c r="L251" i="5" l="1"/>
  <c r="J251" i="5"/>
  <c r="K251" i="5" s="1"/>
  <c r="M250" i="5"/>
  <c r="A250" i="5"/>
  <c r="B249" i="5"/>
  <c r="E253" i="5"/>
  <c r="F253" i="5" s="1"/>
  <c r="G252" i="5"/>
  <c r="C250" i="5"/>
  <c r="D250" i="5" s="1"/>
  <c r="L252" i="5" l="1"/>
  <c r="J252" i="5"/>
  <c r="K252" i="5" s="1"/>
  <c r="M251" i="5"/>
  <c r="A251" i="5"/>
  <c r="B250" i="5"/>
  <c r="E254" i="5"/>
  <c r="F254" i="5" s="1"/>
  <c r="G253" i="5"/>
  <c r="C251" i="5"/>
  <c r="D251" i="5" s="1"/>
  <c r="L253" i="5" l="1"/>
  <c r="J253" i="5"/>
  <c r="K253" i="5" s="1"/>
  <c r="M252" i="5"/>
  <c r="A252" i="5"/>
  <c r="B251" i="5"/>
  <c r="E255" i="5"/>
  <c r="F255" i="5" s="1"/>
  <c r="G254" i="5"/>
  <c r="C252" i="5"/>
  <c r="D252" i="5" s="1"/>
  <c r="L254" i="5" l="1"/>
  <c r="J254" i="5"/>
  <c r="K254" i="5" s="1"/>
  <c r="M253" i="5"/>
  <c r="A253" i="5"/>
  <c r="B252" i="5"/>
  <c r="E256" i="5"/>
  <c r="F256" i="5" s="1"/>
  <c r="G255" i="5"/>
  <c r="C253" i="5"/>
  <c r="D253" i="5" s="1"/>
  <c r="L255" i="5" l="1"/>
  <c r="J255" i="5"/>
  <c r="K255" i="5" s="1"/>
  <c r="M254" i="5"/>
  <c r="A254" i="5"/>
  <c r="B253" i="5"/>
  <c r="E257" i="5"/>
  <c r="F257" i="5" s="1"/>
  <c r="G256" i="5"/>
  <c r="C254" i="5"/>
  <c r="D254" i="5" s="1"/>
  <c r="L256" i="5" l="1"/>
  <c r="J256" i="5"/>
  <c r="K256" i="5" s="1"/>
  <c r="M255" i="5"/>
  <c r="A255" i="5"/>
  <c r="B254" i="5"/>
  <c r="E258" i="5"/>
  <c r="F258" i="5" s="1"/>
  <c r="G257" i="5"/>
  <c r="C255" i="5"/>
  <c r="D255" i="5" s="1"/>
  <c r="L257" i="5" l="1"/>
  <c r="J257" i="5"/>
  <c r="K257" i="5" s="1"/>
  <c r="M257" i="5" s="1"/>
  <c r="M256" i="5"/>
  <c r="A256" i="5"/>
  <c r="B255" i="5"/>
  <c r="E259" i="5"/>
  <c r="F259" i="5" s="1"/>
  <c r="G258" i="5"/>
  <c r="C256" i="5"/>
  <c r="D256" i="5" s="1"/>
  <c r="L258" i="5" l="1"/>
  <c r="J258" i="5"/>
  <c r="K258" i="5" s="1"/>
  <c r="A257" i="5"/>
  <c r="B256" i="5"/>
  <c r="E260" i="5"/>
  <c r="F260" i="5" s="1"/>
  <c r="G259" i="5"/>
  <c r="C257" i="5"/>
  <c r="D257" i="5" s="1"/>
  <c r="L259" i="5" l="1"/>
  <c r="J259" i="5"/>
  <c r="K259" i="5" s="1"/>
  <c r="M258" i="5"/>
  <c r="A258" i="5"/>
  <c r="B257" i="5"/>
  <c r="E261" i="5"/>
  <c r="F261" i="5" s="1"/>
  <c r="G260" i="5"/>
  <c r="C258" i="5"/>
  <c r="D258" i="5" s="1"/>
  <c r="L260" i="5" l="1"/>
  <c r="J260" i="5"/>
  <c r="K260" i="5" s="1"/>
  <c r="M259" i="5"/>
  <c r="A259" i="5"/>
  <c r="B258" i="5"/>
  <c r="E262" i="5"/>
  <c r="F262" i="5" s="1"/>
  <c r="G261" i="5"/>
  <c r="C259" i="5"/>
  <c r="D259" i="5" s="1"/>
  <c r="L261" i="5" l="1"/>
  <c r="J261" i="5"/>
  <c r="K261" i="5" s="1"/>
  <c r="M260" i="5"/>
  <c r="A260" i="5"/>
  <c r="B259" i="5"/>
  <c r="E263" i="5"/>
  <c r="F263" i="5" s="1"/>
  <c r="G262" i="5"/>
  <c r="C260" i="5"/>
  <c r="D260" i="5" s="1"/>
  <c r="L262" i="5" l="1"/>
  <c r="J262" i="5"/>
  <c r="K262" i="5" s="1"/>
  <c r="M261" i="5"/>
  <c r="A261" i="5"/>
  <c r="B260" i="5"/>
  <c r="E264" i="5"/>
  <c r="F264" i="5" s="1"/>
  <c r="G263" i="5"/>
  <c r="C261" i="5"/>
  <c r="D261" i="5" s="1"/>
  <c r="L263" i="5" l="1"/>
  <c r="J263" i="5"/>
  <c r="K263" i="5" s="1"/>
  <c r="M262" i="5"/>
  <c r="A262" i="5"/>
  <c r="B261" i="5"/>
  <c r="E265" i="5"/>
  <c r="F265" i="5" s="1"/>
  <c r="G264" i="5"/>
  <c r="C262" i="5"/>
  <c r="D262" i="5" s="1"/>
  <c r="L264" i="5" l="1"/>
  <c r="J264" i="5"/>
  <c r="K264" i="5" s="1"/>
  <c r="M263" i="5"/>
  <c r="A263" i="5"/>
  <c r="B262" i="5"/>
  <c r="E266" i="5"/>
  <c r="F266" i="5" s="1"/>
  <c r="G265" i="5"/>
  <c r="C263" i="5"/>
  <c r="D263" i="5" s="1"/>
  <c r="L265" i="5" l="1"/>
  <c r="J265" i="5"/>
  <c r="K265" i="5" s="1"/>
  <c r="M264" i="5"/>
  <c r="A264" i="5"/>
  <c r="B263" i="5"/>
  <c r="E267" i="5"/>
  <c r="F267" i="5" s="1"/>
  <c r="G266" i="5"/>
  <c r="C264" i="5"/>
  <c r="D264" i="5" s="1"/>
  <c r="L266" i="5" l="1"/>
  <c r="J266" i="5"/>
  <c r="K266" i="5" s="1"/>
  <c r="M265" i="5"/>
  <c r="A265" i="5"/>
  <c r="B264" i="5"/>
  <c r="E268" i="5"/>
  <c r="F268" i="5" s="1"/>
  <c r="G267" i="5"/>
  <c r="C265" i="5"/>
  <c r="D265" i="5" s="1"/>
  <c r="L267" i="5" l="1"/>
  <c r="J267" i="5"/>
  <c r="K267" i="5" s="1"/>
  <c r="M266" i="5"/>
  <c r="A266" i="5"/>
  <c r="B265" i="5"/>
  <c r="E269" i="5"/>
  <c r="F269" i="5" s="1"/>
  <c r="G268" i="5"/>
  <c r="C266" i="5"/>
  <c r="D266" i="5" s="1"/>
  <c r="L268" i="5" l="1"/>
  <c r="J268" i="5"/>
  <c r="K268" i="5" s="1"/>
  <c r="M267" i="5"/>
  <c r="A267" i="5"/>
  <c r="B266" i="5"/>
  <c r="E270" i="5"/>
  <c r="F270" i="5" s="1"/>
  <c r="G269" i="5"/>
  <c r="C267" i="5"/>
  <c r="D267" i="5" s="1"/>
  <c r="L269" i="5" l="1"/>
  <c r="J269" i="5"/>
  <c r="K269" i="5" s="1"/>
  <c r="M268" i="5"/>
  <c r="A268" i="5"/>
  <c r="B267" i="5"/>
  <c r="E271" i="5"/>
  <c r="F271" i="5" s="1"/>
  <c r="G270" i="5"/>
  <c r="C268" i="5"/>
  <c r="D268" i="5" s="1"/>
  <c r="L270" i="5" l="1"/>
  <c r="J270" i="5"/>
  <c r="K270" i="5" s="1"/>
  <c r="M269" i="5"/>
  <c r="A269" i="5"/>
  <c r="B268" i="5"/>
  <c r="E272" i="5"/>
  <c r="F272" i="5" s="1"/>
  <c r="G271" i="5"/>
  <c r="C269" i="5"/>
  <c r="D269" i="5" s="1"/>
  <c r="L271" i="5" l="1"/>
  <c r="J271" i="5"/>
  <c r="K271" i="5" s="1"/>
  <c r="M270" i="5"/>
  <c r="A270" i="5"/>
  <c r="B269" i="5"/>
  <c r="E273" i="5"/>
  <c r="F273" i="5" s="1"/>
  <c r="G272" i="5"/>
  <c r="C270" i="5"/>
  <c r="D270" i="5" s="1"/>
  <c r="L272" i="5" l="1"/>
  <c r="J272" i="5"/>
  <c r="K272" i="5" s="1"/>
  <c r="M271" i="5"/>
  <c r="A271" i="5"/>
  <c r="B270" i="5"/>
  <c r="E274" i="5"/>
  <c r="F274" i="5" s="1"/>
  <c r="G273" i="5"/>
  <c r="C271" i="5"/>
  <c r="D271" i="5" s="1"/>
  <c r="L273" i="5" l="1"/>
  <c r="J273" i="5"/>
  <c r="K273" i="5" s="1"/>
  <c r="M272" i="5"/>
  <c r="A272" i="5"/>
  <c r="B271" i="5"/>
  <c r="E275" i="5"/>
  <c r="F275" i="5" s="1"/>
  <c r="G274" i="5"/>
  <c r="C272" i="5"/>
  <c r="D272" i="5" s="1"/>
  <c r="L274" i="5" l="1"/>
  <c r="J274" i="5"/>
  <c r="K274" i="5" s="1"/>
  <c r="M273" i="5"/>
  <c r="A273" i="5"/>
  <c r="B272" i="5"/>
  <c r="E276" i="5"/>
  <c r="F276" i="5" s="1"/>
  <c r="G275" i="5"/>
  <c r="C273" i="5"/>
  <c r="D273" i="5" s="1"/>
  <c r="L275" i="5" l="1"/>
  <c r="J275" i="5"/>
  <c r="K275" i="5" s="1"/>
  <c r="M274" i="5"/>
  <c r="A274" i="5"/>
  <c r="B273" i="5"/>
  <c r="E277" i="5"/>
  <c r="F277" i="5" s="1"/>
  <c r="G276" i="5"/>
  <c r="C274" i="5"/>
  <c r="D274" i="5" s="1"/>
  <c r="L276" i="5" l="1"/>
  <c r="J276" i="5"/>
  <c r="K276" i="5" s="1"/>
  <c r="M275" i="5"/>
  <c r="A275" i="5"/>
  <c r="B274" i="5"/>
  <c r="E278" i="5"/>
  <c r="F278" i="5" s="1"/>
  <c r="G277" i="5"/>
  <c r="C275" i="5"/>
  <c r="D275" i="5" s="1"/>
  <c r="L277" i="5" l="1"/>
  <c r="J277" i="5"/>
  <c r="K277" i="5" s="1"/>
  <c r="M276" i="5"/>
  <c r="A276" i="5"/>
  <c r="B275" i="5"/>
  <c r="E279" i="5"/>
  <c r="F279" i="5" s="1"/>
  <c r="G278" i="5"/>
  <c r="C276" i="5"/>
  <c r="D276" i="5" s="1"/>
  <c r="L278" i="5" l="1"/>
  <c r="J278" i="5"/>
  <c r="K278" i="5" s="1"/>
  <c r="M277" i="5"/>
  <c r="A277" i="5"/>
  <c r="B276" i="5"/>
  <c r="E280" i="5"/>
  <c r="F280" i="5" s="1"/>
  <c r="G279" i="5"/>
  <c r="C277" i="5"/>
  <c r="D277" i="5" s="1"/>
  <c r="L279" i="5" l="1"/>
  <c r="J279" i="5"/>
  <c r="K279" i="5" s="1"/>
  <c r="M278" i="5"/>
  <c r="A278" i="5"/>
  <c r="B277" i="5"/>
  <c r="E281" i="5"/>
  <c r="F281" i="5" s="1"/>
  <c r="G280" i="5"/>
  <c r="C278" i="5"/>
  <c r="D278" i="5" s="1"/>
  <c r="L280" i="5" l="1"/>
  <c r="J280" i="5"/>
  <c r="K280" i="5" s="1"/>
  <c r="M279" i="5"/>
  <c r="A279" i="5"/>
  <c r="B278" i="5"/>
  <c r="E282" i="5"/>
  <c r="F282" i="5" s="1"/>
  <c r="G281" i="5"/>
  <c r="C279" i="5"/>
  <c r="D279" i="5" s="1"/>
  <c r="L281" i="5" l="1"/>
  <c r="J281" i="5"/>
  <c r="K281" i="5" s="1"/>
  <c r="M281" i="5" s="1"/>
  <c r="M280" i="5"/>
  <c r="A280" i="5"/>
  <c r="B279" i="5"/>
  <c r="E283" i="5"/>
  <c r="G282" i="5"/>
  <c r="C280" i="5"/>
  <c r="D280" i="5" s="1"/>
  <c r="L282" i="5" l="1"/>
  <c r="J282" i="5"/>
  <c r="K282" i="5" s="1"/>
  <c r="E284" i="5"/>
  <c r="F283" i="5"/>
  <c r="A281" i="5"/>
  <c r="B280" i="5"/>
  <c r="G283" i="5"/>
  <c r="C281" i="5"/>
  <c r="D281" i="5" s="1"/>
  <c r="L283" i="5" l="1"/>
  <c r="J283" i="5"/>
  <c r="K283" i="5" s="1"/>
  <c r="M282" i="5"/>
  <c r="A282" i="5"/>
  <c r="B281" i="5"/>
  <c r="E285" i="5"/>
  <c r="F284" i="5"/>
  <c r="G284" i="5"/>
  <c r="C282" i="5"/>
  <c r="D282" i="5" s="1"/>
  <c r="M283" i="5" l="1"/>
  <c r="L284" i="5"/>
  <c r="J284" i="5"/>
  <c r="K284" i="5" s="1"/>
  <c r="F285" i="5"/>
  <c r="E286" i="5"/>
  <c r="A283" i="5"/>
  <c r="B282" i="5"/>
  <c r="G285" i="5"/>
  <c r="C283" i="5"/>
  <c r="D283" i="5" s="1"/>
  <c r="M284" i="5" l="1"/>
  <c r="L285" i="5"/>
  <c r="J285" i="5"/>
  <c r="K285" i="5" s="1"/>
  <c r="A284" i="5"/>
  <c r="B283" i="5"/>
  <c r="F286" i="5"/>
  <c r="E287" i="5"/>
  <c r="G286" i="5"/>
  <c r="C284" i="5"/>
  <c r="D284" i="5" s="1"/>
  <c r="M285" i="5" l="1"/>
  <c r="L286" i="5"/>
  <c r="J286" i="5"/>
  <c r="K286" i="5" s="1"/>
  <c r="E288" i="5"/>
  <c r="F288" i="5" s="1"/>
  <c r="F287" i="5"/>
  <c r="A285" i="5"/>
  <c r="B284" i="5"/>
  <c r="G287" i="5"/>
  <c r="C285" i="5"/>
  <c r="D285" i="5" s="1"/>
  <c r="M286" i="5" l="1"/>
  <c r="L287" i="5"/>
  <c r="J287" i="5"/>
  <c r="K287" i="5" s="1"/>
  <c r="G288" i="5"/>
  <c r="L288" i="5" s="1"/>
  <c r="G8" i="5"/>
  <c r="A286" i="5"/>
  <c r="B285" i="5"/>
  <c r="C286" i="5"/>
  <c r="D286" i="5" s="1"/>
  <c r="J288" i="5" l="1"/>
  <c r="K288" i="5" s="1"/>
  <c r="M287" i="5"/>
  <c r="A287" i="5"/>
  <c r="B286" i="5"/>
  <c r="C287" i="5"/>
  <c r="D287" i="5" s="1"/>
  <c r="M288" i="5" l="1"/>
  <c r="A288" i="5"/>
  <c r="B288" i="5" s="1"/>
  <c r="B287" i="5"/>
  <c r="C288" i="5"/>
  <c r="D288" i="5" s="1"/>
</calcChain>
</file>

<file path=xl/sharedStrings.xml><?xml version="1.0" encoding="utf-8"?>
<sst xmlns="http://schemas.openxmlformats.org/spreadsheetml/2006/main" count="646" uniqueCount="554">
  <si>
    <t>Industria</t>
  </si>
  <si>
    <t>Sector</t>
  </si>
  <si>
    <t>Agricultura</t>
  </si>
  <si>
    <t>Cereales</t>
  </si>
  <si>
    <t>Trigo</t>
  </si>
  <si>
    <t>Pesca y acuicultura</t>
  </si>
  <si>
    <t>Salmón</t>
  </si>
  <si>
    <t>Silvicultura</t>
  </si>
  <si>
    <t>Deforestación</t>
  </si>
  <si>
    <t>Bienes de consumo</t>
  </si>
  <si>
    <t>Tabaco</t>
  </si>
  <si>
    <t>Comercio electrónico</t>
  </si>
  <si>
    <t>Construcción</t>
  </si>
  <si>
    <t>Deporte y ocio</t>
  </si>
  <si>
    <t>Energía y medio ambiente</t>
  </si>
  <si>
    <t>Agua y aguas residuales</t>
  </si>
  <si>
    <t>Agua</t>
  </si>
  <si>
    <t>Clima y tiempo</t>
  </si>
  <si>
    <t>Emisiones</t>
  </si>
  <si>
    <t>Energía</t>
  </si>
  <si>
    <t>Gestión de residuos</t>
  </si>
  <si>
    <t>Tecnología medioambiental y tecnología ecológica</t>
  </si>
  <si>
    <t>Finanzas y seguros</t>
  </si>
  <si>
    <t>Internet</t>
  </si>
  <si>
    <t>Medios de comunicación y marketing</t>
  </si>
  <si>
    <t>Productos Químicos y Recursos</t>
  </si>
  <si>
    <t>Salud e Industria Farmacéutica</t>
  </si>
  <si>
    <t>Servicios</t>
  </si>
  <si>
    <t>Sociedad</t>
  </si>
  <si>
    <t>Tecnología y telecomunicaciones</t>
  </si>
  <si>
    <t>Turismo y Hostelería</t>
  </si>
  <si>
    <t>Vida</t>
  </si>
  <si>
    <t>Producto</t>
  </si>
  <si>
    <t>Id_industria</t>
  </si>
  <si>
    <t>Id_sector</t>
  </si>
  <si>
    <t>Ganadería</t>
  </si>
  <si>
    <t>Agricultura y Ganadería</t>
  </si>
  <si>
    <t>Id_producto</t>
  </si>
  <si>
    <t>Id_categoría</t>
  </si>
  <si>
    <t>Categoría</t>
  </si>
  <si>
    <t>Berries</t>
  </si>
  <si>
    <t>Cítricos</t>
  </si>
  <si>
    <t>Frutos de hueso (carozo)</t>
  </si>
  <si>
    <t>Frutos de pepita</t>
  </si>
  <si>
    <t>Frutos secos</t>
  </si>
  <si>
    <t>Frutos oleaginosos</t>
  </si>
  <si>
    <t>Otros</t>
  </si>
  <si>
    <t>Tropicales y subtropicales</t>
  </si>
  <si>
    <t>Uva</t>
  </si>
  <si>
    <t>Arándano</t>
  </si>
  <si>
    <t>Calafate</t>
  </si>
  <si>
    <t>Cranberry</t>
  </si>
  <si>
    <t>Frambuesa</t>
  </si>
  <si>
    <t>Haskap</t>
  </si>
  <si>
    <t>Higo</t>
  </si>
  <si>
    <t>Kiwi</t>
  </si>
  <si>
    <t>Mora</t>
  </si>
  <si>
    <t>Murtilla</t>
  </si>
  <si>
    <t>Zarzaparrilla</t>
  </si>
  <si>
    <t>Kumquat</t>
  </si>
  <si>
    <t>Lima</t>
  </si>
  <si>
    <t>Limón</t>
  </si>
  <si>
    <t>Mandarina</t>
  </si>
  <si>
    <t>Naranja</t>
  </si>
  <si>
    <t>Pomelo</t>
  </si>
  <si>
    <t>Tangelo</t>
  </si>
  <si>
    <t>Cereza</t>
  </si>
  <si>
    <t>Ciruela</t>
  </si>
  <si>
    <t>Damasco</t>
  </si>
  <si>
    <t>Durazno</t>
  </si>
  <si>
    <t>Guinda</t>
  </si>
  <si>
    <t>Nectarín</t>
  </si>
  <si>
    <t>Pluots</t>
  </si>
  <si>
    <t>Granada</t>
  </si>
  <si>
    <t>Manzana</t>
  </si>
  <si>
    <t>Membrillo</t>
  </si>
  <si>
    <t>Níspero</t>
  </si>
  <si>
    <t>Pera</t>
  </si>
  <si>
    <t>Rosa Mosqueta</t>
  </si>
  <si>
    <t>Almendra</t>
  </si>
  <si>
    <t>Avellana</t>
  </si>
  <si>
    <t>Castaña</t>
  </si>
  <si>
    <t>Nuez</t>
  </si>
  <si>
    <t>Pistacho</t>
  </si>
  <si>
    <t>Maní</t>
  </si>
  <si>
    <t>Olivo</t>
  </si>
  <si>
    <t>Palta</t>
  </si>
  <si>
    <t>Caqui</t>
  </si>
  <si>
    <t>Chirimoya</t>
  </si>
  <si>
    <t>Dátil</t>
  </si>
  <si>
    <t>Legumbres</t>
  </si>
  <si>
    <t>Feijoa</t>
  </si>
  <si>
    <t>Grosella</t>
  </si>
  <si>
    <t>Jojoba</t>
  </si>
  <si>
    <t>Lúcuma</t>
  </si>
  <si>
    <t>Maqui</t>
  </si>
  <si>
    <t>Michay</t>
  </si>
  <si>
    <t>Sauco</t>
  </si>
  <si>
    <t>Tuna</t>
  </si>
  <si>
    <t>Guayaba</t>
  </si>
  <si>
    <t>Mango</t>
  </si>
  <si>
    <t>Maracuyá</t>
  </si>
  <si>
    <t>Papaya</t>
  </si>
  <si>
    <t>Porotos</t>
  </si>
  <si>
    <t>Lentejas</t>
  </si>
  <si>
    <t>Soya</t>
  </si>
  <si>
    <t>Habas</t>
  </si>
  <si>
    <t>Garbanzos</t>
  </si>
  <si>
    <t>Arvejas</t>
  </si>
  <si>
    <t>Arroz</t>
  </si>
  <si>
    <t>Maíz</t>
  </si>
  <si>
    <t>Cebada</t>
  </si>
  <si>
    <t>Avena</t>
  </si>
  <si>
    <t>Centeno</t>
  </si>
  <si>
    <t>Mote</t>
  </si>
  <si>
    <t>Quinoa</t>
  </si>
  <si>
    <t>Amaranto</t>
  </si>
  <si>
    <t>Mijo</t>
  </si>
  <si>
    <t>Hortalizas</t>
  </si>
  <si>
    <t>Berenjena</t>
  </si>
  <si>
    <t>Pimiento</t>
  </si>
  <si>
    <t>Ajo</t>
  </si>
  <si>
    <t>Cebolla</t>
  </si>
  <si>
    <t>Puerro</t>
  </si>
  <si>
    <t>Repollo</t>
  </si>
  <si>
    <t>Coles de Bruselas</t>
  </si>
  <si>
    <t>Coliflor</t>
  </si>
  <si>
    <t>Acelga</t>
  </si>
  <si>
    <t>Achicoria</t>
  </si>
  <si>
    <t>Escarola</t>
  </si>
  <si>
    <t>Espinaca</t>
  </si>
  <si>
    <t>Alcachofa</t>
  </si>
  <si>
    <t>Calabacín</t>
  </si>
  <si>
    <t>Calabaza</t>
  </si>
  <si>
    <t>Pepino</t>
  </si>
  <si>
    <t>Rábano</t>
  </si>
  <si>
    <t>Zanahoria</t>
  </si>
  <si>
    <t>Apio</t>
  </si>
  <si>
    <t>Espárrago</t>
  </si>
  <si>
    <t>Frutilla</t>
  </si>
  <si>
    <t>Kale</t>
  </si>
  <si>
    <t>Tomate</t>
  </si>
  <si>
    <t>Ají</t>
  </si>
  <si>
    <t>Arveja Verde</t>
  </si>
  <si>
    <t>Brócoli</t>
  </si>
  <si>
    <t>Choclo</t>
  </si>
  <si>
    <t>Melón</t>
  </si>
  <si>
    <t>Sandía</t>
  </si>
  <si>
    <t>Orégano</t>
  </si>
  <si>
    <t>Poroto granado</t>
  </si>
  <si>
    <t>Poroto verde</t>
  </si>
  <si>
    <t>Zapallo italiano</t>
  </si>
  <si>
    <t>Industriales</t>
  </si>
  <si>
    <t>Lupino</t>
  </si>
  <si>
    <t>Maravilla</t>
  </si>
  <si>
    <t>Raps</t>
  </si>
  <si>
    <t>Remolacha</t>
  </si>
  <si>
    <t>Tubérculos</t>
  </si>
  <si>
    <t>Papa</t>
  </si>
  <si>
    <t>Camote</t>
  </si>
  <si>
    <t>Ñame</t>
  </si>
  <si>
    <t>Ginsen</t>
  </si>
  <si>
    <t>Nabo</t>
  </si>
  <si>
    <t>Cúrcuma</t>
  </si>
  <si>
    <t>Jengibre</t>
  </si>
  <si>
    <t>Yuca</t>
  </si>
  <si>
    <t>Olluca</t>
  </si>
  <si>
    <t>Wasabi</t>
  </si>
  <si>
    <t>Remolacha (caña de azúcar)</t>
  </si>
  <si>
    <t>Peces</t>
  </si>
  <si>
    <t>Moluscos</t>
  </si>
  <si>
    <t>Crustáceos</t>
  </si>
  <si>
    <t>Algas y microphytes</t>
  </si>
  <si>
    <t>Arenque</t>
  </si>
  <si>
    <t>Merluza</t>
  </si>
  <si>
    <t>Sardina</t>
  </si>
  <si>
    <t>Atún</t>
  </si>
  <si>
    <t>Rodaballo</t>
  </si>
  <si>
    <t>Lisa</t>
  </si>
  <si>
    <t>Anchoa</t>
  </si>
  <si>
    <t>Carpa</t>
  </si>
  <si>
    <t>Tilapia</t>
  </si>
  <si>
    <t>Anguila</t>
  </si>
  <si>
    <t>Pangasius</t>
  </si>
  <si>
    <t>Anchoveta</t>
  </si>
  <si>
    <t>Jurel</t>
  </si>
  <si>
    <t>Bacalao</t>
  </si>
  <si>
    <t>Trucha</t>
  </si>
  <si>
    <t>Congrio</t>
  </si>
  <si>
    <t>Caballa</t>
  </si>
  <si>
    <t>Albacora</t>
  </si>
  <si>
    <t>Reineta</t>
  </si>
  <si>
    <t>Sierra</t>
  </si>
  <si>
    <t>Corvina</t>
  </si>
  <si>
    <t>Pejerrey</t>
  </si>
  <si>
    <t>Abalón</t>
  </si>
  <si>
    <t>Almeja</t>
  </si>
  <si>
    <t>Caracol Trophon</t>
  </si>
  <si>
    <t>Huepo</t>
  </si>
  <si>
    <t>Jibia</t>
  </si>
  <si>
    <t>Juliana</t>
  </si>
  <si>
    <t>Lapa</t>
  </si>
  <si>
    <t>Loco</t>
  </si>
  <si>
    <t>Macha</t>
  </si>
  <si>
    <t>Mejillón</t>
  </si>
  <si>
    <t>Navajuela</t>
  </si>
  <si>
    <t>Ostión</t>
  </si>
  <si>
    <t>Ostra</t>
  </si>
  <si>
    <t>Pulpo</t>
  </si>
  <si>
    <t>Calamar</t>
  </si>
  <si>
    <t>Gamba</t>
  </si>
  <si>
    <t>Chorito</t>
  </si>
  <si>
    <t>Equinodermos</t>
  </si>
  <si>
    <t>Mamíferos acuáticos</t>
  </si>
  <si>
    <t>Reptiles acuáticos</t>
  </si>
  <si>
    <t>Medusas</t>
  </si>
  <si>
    <t>Piure</t>
  </si>
  <si>
    <t>Choro Maltón</t>
  </si>
  <si>
    <t>Nori</t>
  </si>
  <si>
    <t>Cochayuyo</t>
  </si>
  <si>
    <t>Huiro</t>
  </si>
  <si>
    <t>Ulte</t>
  </si>
  <si>
    <t>Alga Parda</t>
  </si>
  <si>
    <t>Alga Luga</t>
  </si>
  <si>
    <t>Pelillo</t>
  </si>
  <si>
    <t>Espirulina</t>
  </si>
  <si>
    <t>Camarón</t>
  </si>
  <si>
    <t>Cangrejo</t>
  </si>
  <si>
    <t>Langosta</t>
  </si>
  <si>
    <t>Centolla</t>
  </si>
  <si>
    <t>Centollón</t>
  </si>
  <si>
    <t>Jaiba</t>
  </si>
  <si>
    <t>Langostino</t>
  </si>
  <si>
    <t>Krill</t>
  </si>
  <si>
    <t>Erizo</t>
  </si>
  <si>
    <t>Pepino de Mar</t>
  </si>
  <si>
    <t>Sol de Mar</t>
  </si>
  <si>
    <t>Estrella de Mar</t>
  </si>
  <si>
    <t>Ballena</t>
  </si>
  <si>
    <t>Delfín</t>
  </si>
  <si>
    <t>Manatí</t>
  </si>
  <si>
    <t>Morsa</t>
  </si>
  <si>
    <t>Castor</t>
  </si>
  <si>
    <t>Foca</t>
  </si>
  <si>
    <t>Lobo Marino</t>
  </si>
  <si>
    <t>Cachalote</t>
  </si>
  <si>
    <t>Nutria</t>
  </si>
  <si>
    <t>Marsopa</t>
  </si>
  <si>
    <t>Dugongo</t>
  </si>
  <si>
    <t>Narval</t>
  </si>
  <si>
    <t>Beluga</t>
  </si>
  <si>
    <t>Tonina</t>
  </si>
  <si>
    <t>Tortuga de Mar</t>
  </si>
  <si>
    <t>Medusa Común</t>
  </si>
  <si>
    <t>Medusa Luminiscente</t>
  </si>
  <si>
    <t>Medusa Melena de León Ártica</t>
  </si>
  <si>
    <t>Ortiga de Mar</t>
  </si>
  <si>
    <t>Ortiga del Pacífico</t>
  </si>
  <si>
    <t>Rana</t>
  </si>
  <si>
    <t>Pato</t>
  </si>
  <si>
    <t>Mar Squirts</t>
  </si>
  <si>
    <t>Gusano de Cuchara</t>
  </si>
  <si>
    <t>Lancelets</t>
  </si>
  <si>
    <t>Producción Directa</t>
  </si>
  <si>
    <t>Producción Indirecta</t>
  </si>
  <si>
    <t>Madera</t>
  </si>
  <si>
    <t>Leña</t>
  </si>
  <si>
    <t>Corcho</t>
  </si>
  <si>
    <t>Resina</t>
  </si>
  <si>
    <t>Fruto</t>
  </si>
  <si>
    <t>Pasto</t>
  </si>
  <si>
    <t>Savia</t>
  </si>
  <si>
    <t>Montería</t>
  </si>
  <si>
    <t>Hongos</t>
  </si>
  <si>
    <t>Biodiversidad</t>
  </si>
  <si>
    <t>Normalización del Ciclo Hidrológico</t>
  </si>
  <si>
    <t>Fijación de Carbono</t>
  </si>
  <si>
    <t>Bosque Nativo</t>
  </si>
  <si>
    <t>Plantaciones Forestales</t>
  </si>
  <si>
    <t>Ovino</t>
  </si>
  <si>
    <t>Caprino</t>
  </si>
  <si>
    <t>Bovino o vacuno</t>
  </si>
  <si>
    <t>Porcino</t>
  </si>
  <si>
    <t>Avicultura</t>
  </si>
  <si>
    <t>Equino</t>
  </si>
  <si>
    <t>Cunicultura</t>
  </si>
  <si>
    <t>Buey</t>
  </si>
  <si>
    <t>Toro</t>
  </si>
  <si>
    <t>Vaca</t>
  </si>
  <si>
    <t>Oveja</t>
  </si>
  <si>
    <t>Cabra</t>
  </si>
  <si>
    <t>Cerdo</t>
  </si>
  <si>
    <t>Gallina</t>
  </si>
  <si>
    <t>Leche</t>
  </si>
  <si>
    <t>Queso</t>
  </si>
  <si>
    <t>Cuero</t>
  </si>
  <si>
    <t>Mantequilla</t>
  </si>
  <si>
    <t>Lana</t>
  </si>
  <si>
    <t>Fertilizante</t>
  </si>
  <si>
    <t>Carne</t>
  </si>
  <si>
    <t>Grasa</t>
  </si>
  <si>
    <t>Carnero</t>
  </si>
  <si>
    <t>Cordero o borrego</t>
  </si>
  <si>
    <t>Ternero</t>
  </si>
  <si>
    <t>Cabrón o chivo</t>
  </si>
  <si>
    <t>Cabrito o chivito</t>
  </si>
  <si>
    <t>Lechón</t>
  </si>
  <si>
    <t>Cerda</t>
  </si>
  <si>
    <t>Gallo</t>
  </si>
  <si>
    <t>Pavo</t>
  </si>
  <si>
    <t>Pollo</t>
  </si>
  <si>
    <t>Pluma</t>
  </si>
  <si>
    <t>Ganso</t>
  </si>
  <si>
    <t>Pava</t>
  </si>
  <si>
    <t>Pavo Real</t>
  </si>
  <si>
    <t>Codorniz</t>
  </si>
  <si>
    <t>Huevo</t>
  </si>
  <si>
    <t>Faisán</t>
  </si>
  <si>
    <t>Perdiz</t>
  </si>
  <si>
    <t>Caballo</t>
  </si>
  <si>
    <t>Yegua</t>
  </si>
  <si>
    <t>Potrillo</t>
  </si>
  <si>
    <t>Cebra</t>
  </si>
  <si>
    <t>Mula</t>
  </si>
  <si>
    <t>Asno o burro</t>
  </si>
  <si>
    <t>Crin</t>
  </si>
  <si>
    <t>Conejo</t>
  </si>
  <si>
    <t>Coneja</t>
  </si>
  <si>
    <t>Gazapo</t>
  </si>
  <si>
    <t>Piel</t>
  </si>
  <si>
    <t>Desastre</t>
  </si>
  <si>
    <t>Aguas Subterráneas</t>
  </si>
  <si>
    <t>Aguas Superficiales</t>
  </si>
  <si>
    <t>Aguas Domésticas</t>
  </si>
  <si>
    <t>Aguas Industriales</t>
  </si>
  <si>
    <t>Aguas Urbanas</t>
  </si>
  <si>
    <t>Tiempo Atmosférico</t>
  </si>
  <si>
    <t>Cambio climático</t>
  </si>
  <si>
    <t>Tipos de Clima</t>
  </si>
  <si>
    <t>Emisiones procedentes de fuentes móviles</t>
  </si>
  <si>
    <t>Emisiones procedentes de fuentes fijas</t>
  </si>
  <si>
    <t>Emisiones procedentes de producción de energía</t>
  </si>
  <si>
    <t>Renovables</t>
  </si>
  <si>
    <t>No Renovables</t>
  </si>
  <si>
    <t>Tipos de Residuos</t>
  </si>
  <si>
    <t>Técnicas de Gestión de Residuos</t>
  </si>
  <si>
    <t>Transporte</t>
  </si>
  <si>
    <t>Doméstico</t>
  </si>
  <si>
    <t>Generación de energía</t>
  </si>
  <si>
    <t>Hidrológicos</t>
  </si>
  <si>
    <t>Meteorológicos</t>
  </si>
  <si>
    <t>Geofísicos</t>
  </si>
  <si>
    <t>Biológicos</t>
  </si>
  <si>
    <t>corr</t>
  </si>
  <si>
    <t>Codigo</t>
  </si>
  <si>
    <t>Napas</t>
  </si>
  <si>
    <t>Ríos subterráneos</t>
  </si>
  <si>
    <t>Pozo</t>
  </si>
  <si>
    <t>Manantial Subterráneo</t>
  </si>
  <si>
    <t>Acuífero Libre</t>
  </si>
  <si>
    <t>Acuífero Confinado</t>
  </si>
  <si>
    <t>Acuífero Semiconfinado</t>
  </si>
  <si>
    <t xml:space="preserve">Ríos  </t>
  </si>
  <si>
    <t>Lagos</t>
  </si>
  <si>
    <t>Laguna</t>
  </si>
  <si>
    <t>Manantial</t>
  </si>
  <si>
    <t>Riachuelo</t>
  </si>
  <si>
    <t>Arroyos</t>
  </si>
  <si>
    <t>Ramblas</t>
  </si>
  <si>
    <t>Charcas</t>
  </si>
  <si>
    <t>Humedales</t>
  </si>
  <si>
    <t>Pantano</t>
  </si>
  <si>
    <t>Reservorios</t>
  </si>
  <si>
    <t>Embalses</t>
  </si>
  <si>
    <t>Estuarios</t>
  </si>
  <si>
    <t>Oceano</t>
  </si>
  <si>
    <t>Mar</t>
  </si>
  <si>
    <t>Estero</t>
  </si>
  <si>
    <t>Aguas Negras</t>
  </si>
  <si>
    <t>Aguas Grises</t>
  </si>
  <si>
    <t>Riles</t>
  </si>
  <si>
    <t>Vapor de agua</t>
  </si>
  <si>
    <t>Aguas con materia orgánica biodegradable</t>
  </si>
  <si>
    <t>Aguas con materia orgánica no biodegradable</t>
  </si>
  <si>
    <t>Aguas con aceites y grasas</t>
  </si>
  <si>
    <t>Aguas con metales pesados</t>
  </si>
  <si>
    <t>Aguas salinas o salmueras</t>
  </si>
  <si>
    <t>Aguas residuales de la limpieza urbana</t>
  </si>
  <si>
    <t>Temperatura</t>
  </si>
  <si>
    <t>Precipitación</t>
  </si>
  <si>
    <t>Humedad</t>
  </si>
  <si>
    <t>Evapotranspiración</t>
  </si>
  <si>
    <t>Acidificación del oceano</t>
  </si>
  <si>
    <t>Efecto Invernadero</t>
  </si>
  <si>
    <t>Derretimiento de los Polos</t>
  </si>
  <si>
    <t>Emisiones de gases de efecto de invernaderos</t>
  </si>
  <si>
    <t>Nivel del mar</t>
  </si>
  <si>
    <t>Desastres naturales</t>
  </si>
  <si>
    <t>Temperatura oceánica</t>
  </si>
  <si>
    <t>Retroceso de los glaciares</t>
  </si>
  <si>
    <t>Deshielo ártico</t>
  </si>
  <si>
    <t>Parada de circulación oceánica</t>
  </si>
  <si>
    <t>Extinciones masivas</t>
  </si>
  <si>
    <t>Desertificación</t>
  </si>
  <si>
    <t>Fenómenos meteorológicos extremos</t>
  </si>
  <si>
    <t>Tropical</t>
  </si>
  <si>
    <t>Seco</t>
  </si>
  <si>
    <t>Templado</t>
  </si>
  <si>
    <t>Continental</t>
  </si>
  <si>
    <t>Polar</t>
  </si>
  <si>
    <t>Clima de montaña</t>
  </si>
  <si>
    <t>CO2</t>
  </si>
  <si>
    <t>NOx</t>
  </si>
  <si>
    <t>CO</t>
  </si>
  <si>
    <t>HC volátiles</t>
  </si>
  <si>
    <t>HC no volátiles</t>
  </si>
  <si>
    <t>O3</t>
  </si>
  <si>
    <t>SF6</t>
  </si>
  <si>
    <t>CH4</t>
  </si>
  <si>
    <t>SO2</t>
  </si>
  <si>
    <t>HC</t>
  </si>
  <si>
    <t>Hollín</t>
  </si>
  <si>
    <t>Metales pesados</t>
  </si>
  <si>
    <t>CFC</t>
  </si>
  <si>
    <t>Material particulado</t>
  </si>
  <si>
    <t>SO4</t>
  </si>
  <si>
    <t>Compuestos orgánicos volátiles</t>
  </si>
  <si>
    <t>Eólica</t>
  </si>
  <si>
    <t>Solar</t>
  </si>
  <si>
    <t>Hidráulica</t>
  </si>
  <si>
    <t>Biomasa</t>
  </si>
  <si>
    <t>Geotérmica</t>
  </si>
  <si>
    <t>Maremotriz</t>
  </si>
  <si>
    <t>Hidrógeno Verde</t>
  </si>
  <si>
    <t>Biogas</t>
  </si>
  <si>
    <t>Petróleo</t>
  </si>
  <si>
    <t>Nuclear</t>
  </si>
  <si>
    <t>Gas Natural</t>
  </si>
  <si>
    <t>Carbón</t>
  </si>
  <si>
    <t>Reutilización</t>
  </si>
  <si>
    <t>Compostaje</t>
  </si>
  <si>
    <t>Domésticos</t>
  </si>
  <si>
    <t>Comerciales</t>
  </si>
  <si>
    <t>Biorresiduos</t>
  </si>
  <si>
    <t>De la construcción</t>
  </si>
  <si>
    <t>Sanitarios</t>
  </si>
  <si>
    <t>Mineros</t>
  </si>
  <si>
    <t>Radioactivos</t>
  </si>
  <si>
    <t>Vertederos</t>
  </si>
  <si>
    <t>Incineración</t>
  </si>
  <si>
    <t>Tecnología Residuo 0</t>
  </si>
  <si>
    <t>Compostaje y Digestión Anaerobia</t>
  </si>
  <si>
    <t>Tratamiento mecánico biológico</t>
  </si>
  <si>
    <t>Pirólisis y Gasificación</t>
  </si>
  <si>
    <t>Reciclaje o Reutilización</t>
  </si>
  <si>
    <t>Transporte Eléctricos</t>
  </si>
  <si>
    <t>Transporte Híbridos</t>
  </si>
  <si>
    <t>Transporte Hidrógeno Verde</t>
  </si>
  <si>
    <t>Transporte Solares</t>
  </si>
  <si>
    <t>Lámparas de bajo consumo</t>
  </si>
  <si>
    <t>Paneles solares</t>
  </si>
  <si>
    <t>Electrodomésticos eficientes</t>
  </si>
  <si>
    <t>Tejas purificadoras de aire</t>
  </si>
  <si>
    <t>Procesadores de computadores sin estaño</t>
  </si>
  <si>
    <t>Refrigerantes sin CFC</t>
  </si>
  <si>
    <t>Proteobacterias</t>
  </si>
  <si>
    <t>Paneles solares en spray</t>
  </si>
  <si>
    <t>Granas verticales</t>
  </si>
  <si>
    <t>Gasolinas sin plomo</t>
  </si>
  <si>
    <t>Compresores libres de aceites</t>
  </si>
  <si>
    <t>Calderas de gas natural o metano</t>
  </si>
  <si>
    <t>Purificación del agua</t>
  </si>
  <si>
    <t>Torres sustentables</t>
  </si>
  <si>
    <t>Concreto ecológico</t>
  </si>
  <si>
    <t>Pavimento frío</t>
  </si>
  <si>
    <t>Edificios come smog</t>
  </si>
  <si>
    <t>Cosechador de energía en el concreto</t>
  </si>
  <si>
    <t>Centrales fotovoltaicas</t>
  </si>
  <si>
    <t>Centrales eólicas</t>
  </si>
  <si>
    <t>Biocombustibles</t>
  </si>
  <si>
    <t>Tsunami</t>
  </si>
  <si>
    <t>Hinundación</t>
  </si>
  <si>
    <t>Marejada</t>
  </si>
  <si>
    <t>Ciclones</t>
  </si>
  <si>
    <t>Lluvias extremas</t>
  </si>
  <si>
    <t>Tormentas de nieve</t>
  </si>
  <si>
    <t>Huracán</t>
  </si>
  <si>
    <t>Tifón</t>
  </si>
  <si>
    <t>Tornado</t>
  </si>
  <si>
    <t>Tormenta Tropical</t>
  </si>
  <si>
    <t>Sequía</t>
  </si>
  <si>
    <t>Manga de agua</t>
  </si>
  <si>
    <t>Fenómeno del Niño</t>
  </si>
  <si>
    <t>Fenómeno de la Niña</t>
  </si>
  <si>
    <t>Tormenta de arena</t>
  </si>
  <si>
    <t>Avalancha</t>
  </si>
  <si>
    <t>Derrumbe</t>
  </si>
  <si>
    <t>Tormenta solar</t>
  </si>
  <si>
    <t>Terremoto</t>
  </si>
  <si>
    <t>Erupción volcánica</t>
  </si>
  <si>
    <t>Incendio</t>
  </si>
  <si>
    <t>Hundimiento de tierra</t>
  </si>
  <si>
    <t>Erupción Límnica</t>
  </si>
  <si>
    <t>Aluvión</t>
  </si>
  <si>
    <t>Pandemia</t>
  </si>
  <si>
    <t>Epidemia</t>
  </si>
  <si>
    <t>Marea roja</t>
  </si>
  <si>
    <t>Infecciones</t>
  </si>
  <si>
    <t>Corr</t>
  </si>
  <si>
    <t>Descripcion</t>
  </si>
  <si>
    <t>Auxiliar</t>
  </si>
  <si>
    <t>AGR - 10</t>
  </si>
  <si>
    <t>BBCC - 11</t>
  </si>
  <si>
    <t>E-COMMERCE - 12</t>
  </si>
  <si>
    <t>CONSTRUCCIÓN - 13</t>
  </si>
  <si>
    <t>DEPORTE - 14</t>
  </si>
  <si>
    <t>EN&amp;MA - 15</t>
  </si>
  <si>
    <t>FINANZAS - 16</t>
  </si>
  <si>
    <t>INTERNET - 17</t>
  </si>
  <si>
    <t>MEDIOS - 18</t>
  </si>
  <si>
    <t>QUÍMICOS - 19</t>
  </si>
  <si>
    <t>SALUD - 20</t>
  </si>
  <si>
    <t>SERVICIOS - 21</t>
  </si>
  <si>
    <t>SOCIEDAD - 22</t>
  </si>
  <si>
    <t>TECH - 23</t>
  </si>
  <si>
    <t>TURISMO - 24</t>
  </si>
  <si>
    <t>VIDA - 25</t>
  </si>
  <si>
    <t>Clima</t>
  </si>
  <si>
    <t>Residuos</t>
  </si>
  <si>
    <t>Agr-1001</t>
  </si>
  <si>
    <t>Pesca-1002</t>
  </si>
  <si>
    <t>Silvo-1003</t>
  </si>
  <si>
    <t>Gan-1004</t>
  </si>
  <si>
    <t>Agua-1501</t>
  </si>
  <si>
    <t>Clima-1502</t>
  </si>
  <si>
    <t>Emision-1503</t>
  </si>
  <si>
    <t>Energia-1504</t>
  </si>
  <si>
    <t>Residuos-1505</t>
  </si>
  <si>
    <t>TechMA-1506</t>
  </si>
  <si>
    <t>Desastre-1507</t>
  </si>
  <si>
    <t>Anuales</t>
  </si>
  <si>
    <t>Forestal</t>
  </si>
  <si>
    <t>Marino</t>
  </si>
  <si>
    <t>ERNC</t>
  </si>
  <si>
    <t>ENR</t>
  </si>
  <si>
    <t>Impacto</t>
  </si>
  <si>
    <t>Ganadera</t>
  </si>
  <si>
    <t>Perennes</t>
  </si>
  <si>
    <t>Móviles</t>
  </si>
  <si>
    <t>Fijas</t>
  </si>
  <si>
    <t>Generación</t>
  </si>
  <si>
    <t>TECH Residuos</t>
  </si>
  <si>
    <t>TECH MA</t>
  </si>
  <si>
    <t>Carpeta GITHUB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</si>
</sst>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 * #,##0_ ;_ * \-#,##0_ ;_ * &quot;-&quot;_ ;_ @_ 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34">
    <xf numFmtId="0" fontId="0" fillId="0" borderId="0" xfId="0"/>
    <xf numFmtId="0" fontId="0" fillId="4" borderId="0" xfId="0" applyFill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0" fontId="0" fillId="0" borderId="0" xfId="0" applyAlignment="1">
      <alignment horizontal="center" vertical="top" wrapText="1"/>
    </xf>
    <xf numFmtId="0" fontId="6" fillId="3" borderId="0" xfId="0" applyFont="1" applyFill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0" fontId="4" fillId="0" borderId="1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4" fillId="2" borderId="1" xfId="0" applyFont="1" applyFill="1" applyBorder="1" applyAlignment="1">
      <alignment horizontal="left" vertical="top" wrapText="1"/>
    </xf>
    <xf numFmtId="0" fontId="4" fillId="0" borderId="1" xfId="0" applyFont="1" applyFill="1" applyBorder="1" applyAlignment="1">
      <alignment horizontal="left" vertical="top" wrapText="1"/>
    </xf>
    <xf numFmtId="0" fontId="0" fillId="5" borderId="1" xfId="0" applyFill="1" applyBorder="1" applyAlignment="1">
      <alignment horizontal="center" vertical="top" wrapText="1"/>
    </xf>
    <xf numFmtId="0" fontId="0" fillId="5" borderId="1" xfId="1" applyNumberFormat="1" applyFont="1" applyFill="1" applyBorder="1" applyAlignment="1">
      <alignment horizontal="center" vertical="top" wrapText="1"/>
    </xf>
    <xf numFmtId="0" fontId="0" fillId="5" borderId="0" xfId="0" applyFill="1"/>
    <xf numFmtId="0" fontId="2" fillId="0" borderId="0" xfId="0" applyFont="1" applyAlignment="1">
      <alignment horizontal="center"/>
    </xf>
    <xf numFmtId="0" fontId="7" fillId="4" borderId="0" xfId="0" applyFont="1" applyFill="1" applyAlignment="1">
      <alignment horizontal="left" vertical="top" wrapText="1"/>
    </xf>
    <xf numFmtId="0" fontId="0" fillId="5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4" borderId="0" xfId="0" applyFont="1" applyFill="1" applyAlignment="1">
      <alignment horizontal="center" vertical="top" wrapText="1"/>
    </xf>
    <xf numFmtId="0" fontId="0" fillId="5" borderId="0" xfId="0" applyFill="1" applyAlignment="1">
      <alignment horizontal="center" vertical="top"/>
    </xf>
    <xf numFmtId="0" fontId="0" fillId="0" borderId="0" xfId="0" applyAlignment="1">
      <alignment horizontal="center" vertical="top"/>
    </xf>
    <xf numFmtId="0" fontId="0" fillId="5" borderId="0" xfId="0" applyFill="1" applyAlignment="1">
      <alignment horizontal="center" vertical="top" wrapText="1"/>
    </xf>
    <xf numFmtId="0" fontId="5" fillId="2" borderId="1" xfId="0" applyFont="1" applyFill="1" applyBorder="1" applyAlignment="1">
      <alignment horizontal="left" vertical="top" wrapText="1"/>
    </xf>
    <xf numFmtId="0" fontId="5" fillId="0" borderId="1" xfId="0" applyFont="1" applyFill="1" applyBorder="1" applyAlignment="1">
      <alignment horizontal="left" vertical="top" wrapText="1"/>
    </xf>
    <xf numFmtId="0" fontId="2" fillId="4" borderId="0" xfId="0" applyFont="1" applyFill="1" applyAlignment="1">
      <alignment horizontal="left" vertical="top" wrapText="1"/>
    </xf>
    <xf numFmtId="0" fontId="8" fillId="4" borderId="0" xfId="0" applyFont="1" applyFill="1" applyAlignment="1">
      <alignment horizontal="left" vertical="top" wrapText="1"/>
    </xf>
    <xf numFmtId="0" fontId="2" fillId="6" borderId="0" xfId="0" applyFont="1" applyFill="1" applyAlignment="1">
      <alignment horizontal="left" vertical="top" wrapText="1"/>
    </xf>
    <xf numFmtId="0" fontId="5" fillId="7" borderId="1" xfId="0" applyFont="1" applyFill="1" applyBorder="1" applyAlignment="1">
      <alignment horizontal="left" vertical="top" wrapText="1"/>
    </xf>
    <xf numFmtId="0" fontId="5" fillId="7" borderId="0" xfId="0" applyFont="1" applyFill="1" applyAlignment="1">
      <alignment horizontal="left" vertical="top" wrapText="1"/>
    </xf>
    <xf numFmtId="0" fontId="9" fillId="7" borderId="0" xfId="0" applyFont="1" applyFill="1" applyAlignment="1">
      <alignment horizontal="left" vertical="top" wrapText="1"/>
    </xf>
    <xf numFmtId="0" fontId="8" fillId="6" borderId="0" xfId="0" applyFont="1" applyFill="1" applyAlignment="1">
      <alignment horizontal="left" vertical="top" wrapText="1"/>
    </xf>
    <xf numFmtId="0" fontId="7" fillId="6" borderId="0" xfId="0" applyFont="1" applyFill="1" applyAlignment="1">
      <alignment horizontal="left" vertical="top" wrapText="1"/>
    </xf>
    <xf numFmtId="0" fontId="5" fillId="7" borderId="0" xfId="0" applyFont="1" applyFill="1"/>
  </cellXfs>
  <cellStyles count="2">
    <cellStyle name="Millares [0]" xfId="1" builtinId="6"/>
    <cellStyle name="Normal" xfId="0" builtinId="0"/>
  </cellStyles>
  <dxfs count="37"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8" tint="0.79998168889431442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8" tint="0.79998168889431442"/>
        </patternFill>
      </fill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color auto="1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8" tint="0.79998168889431442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alignment horizontal="center" vertical="top" textRotation="0" wrapText="0" indent="0" justifyLastLine="0" shrinkToFit="0" readingOrder="0"/>
    </dxf>
    <dxf>
      <fill>
        <patternFill patternType="solid">
          <fgColor indexed="64"/>
          <bgColor rgb="FFFFCCCC"/>
        </patternFill>
      </fill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</dxf>
    <dxf>
      <fill>
        <patternFill>
          <fgColor indexed="64"/>
          <bgColor rgb="FFFFCCCC"/>
        </patternFill>
      </fill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</dxf>
    <dxf>
      <fill>
        <patternFill patternType="solid">
          <fgColor indexed="64"/>
          <bgColor rgb="FFFFCCCC"/>
        </patternFill>
      </fill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fill>
        <patternFill patternType="solid">
          <fgColor indexed="64"/>
          <bgColor rgb="FFFFCCCC"/>
        </patternFill>
      </fill>
      <alignment horizontal="center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</dxf>
    <dxf>
      <fill>
        <patternFill patternType="solid">
          <fgColor indexed="64"/>
          <bgColor rgb="FFFFCCCC"/>
        </patternFill>
      </fill>
      <alignment horizontal="center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fill>
        <patternFill patternType="solid">
          <fgColor indexed="64"/>
          <bgColor rgb="FFFFCCCC"/>
        </patternFill>
      </fill>
    </dxf>
    <dxf>
      <alignment horizontal="left" vertical="top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rgb="FFFFCCCC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fgColor indexed="64"/>
          <bgColor rgb="FFFFCCCC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fgColor indexed="64"/>
          <bgColor rgb="FFFFCCCC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rgb="FFFFCCCC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rgb="FFFFC000"/>
        </patternFill>
      </fill>
      <alignment horizontal="left" vertical="top" textRotation="0" wrapText="1" indent="0" justifyLastLine="0" shrinkToFit="0" readingOrder="0"/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4.xml"/><Relationship Id="rId13" Type="http://schemas.microsoft.com/office/2007/relationships/slicerCache" Target="slicerCaches/slicerCache9.xml"/><Relationship Id="rId3" Type="http://schemas.openxmlformats.org/officeDocument/2006/relationships/worksheet" Target="worksheets/sheet3.xml"/><Relationship Id="rId7" Type="http://schemas.microsoft.com/office/2007/relationships/slicerCache" Target="slicerCaches/slicerCache3.xml"/><Relationship Id="rId12" Type="http://schemas.microsoft.com/office/2007/relationships/slicerCache" Target="slicerCaches/slicerCache8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11" Type="http://schemas.microsoft.com/office/2007/relationships/slicerCache" Target="slicerCaches/slicerCache7.xml"/><Relationship Id="rId5" Type="http://schemas.microsoft.com/office/2007/relationships/slicerCache" Target="slicerCaches/slicerCache1.xml"/><Relationship Id="rId15" Type="http://schemas.openxmlformats.org/officeDocument/2006/relationships/styles" Target="styles.xml"/><Relationship Id="rId10" Type="http://schemas.microsoft.com/office/2007/relationships/slicerCache" Target="slicerCaches/slicerCache6.xml"/><Relationship Id="rId4" Type="http://schemas.openxmlformats.org/officeDocument/2006/relationships/worksheet" Target="worksheets/sheet4.xml"/><Relationship Id="rId9" Type="http://schemas.microsoft.com/office/2007/relationships/slicerCache" Target="slicerCaches/slicerCache5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15240</xdr:colOff>
      <xdr:row>0</xdr:row>
      <xdr:rowOff>15240</xdr:rowOff>
    </xdr:from>
    <xdr:to>
      <xdr:col>2</xdr:col>
      <xdr:colOff>99060</xdr:colOff>
      <xdr:row>7</xdr:row>
      <xdr:rowOff>175080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2" name="Industria 2">
              <a:extLst>
                <a:ext uri="{FF2B5EF4-FFF2-40B4-BE49-F238E27FC236}">
                  <a16:creationId xmlns:a16="http://schemas.microsoft.com/office/drawing/2014/main" id="{04A33E45-F8CF-4FCD-B606-B7E353491A4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ndustria 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240" y="15240"/>
              <a:ext cx="1828800" cy="144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4</xdr:col>
      <xdr:colOff>495300</xdr:colOff>
      <xdr:row>0</xdr:row>
      <xdr:rowOff>0</xdr:rowOff>
    </xdr:from>
    <xdr:to>
      <xdr:col>7</xdr:col>
      <xdr:colOff>1188720</xdr:colOff>
      <xdr:row>7</xdr:row>
      <xdr:rowOff>159840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3" name="Sector 2">
              <a:extLst>
                <a:ext uri="{FF2B5EF4-FFF2-40B4-BE49-F238E27FC236}">
                  <a16:creationId xmlns:a16="http://schemas.microsoft.com/office/drawing/2014/main" id="{AECC1357-8DCE-4F57-B81B-1D28A4E6EDB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ector 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25140" y="0"/>
              <a:ext cx="5478780" cy="144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38101</xdr:rowOff>
    </xdr:from>
    <xdr:to>
      <xdr:col>2</xdr:col>
      <xdr:colOff>350520</xdr:colOff>
      <xdr:row>8</xdr:row>
      <xdr:rowOff>123061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5" name="Industria 1">
              <a:extLst>
                <a:ext uri="{FF2B5EF4-FFF2-40B4-BE49-F238E27FC236}">
                  <a16:creationId xmlns:a16="http://schemas.microsoft.com/office/drawing/2014/main" id="{0409DBCD-A834-4121-AD0E-3C4D81EFADE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ndustria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38101"/>
              <a:ext cx="1828800" cy="1548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3</xdr:col>
      <xdr:colOff>121920</xdr:colOff>
      <xdr:row>0</xdr:row>
      <xdr:rowOff>38100</xdr:rowOff>
    </xdr:from>
    <xdr:to>
      <xdr:col>6</xdr:col>
      <xdr:colOff>1668780</xdr:colOff>
      <xdr:row>8</xdr:row>
      <xdr:rowOff>167639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6" name="Sector 1">
              <a:extLst>
                <a:ext uri="{FF2B5EF4-FFF2-40B4-BE49-F238E27FC236}">
                  <a16:creationId xmlns:a16="http://schemas.microsoft.com/office/drawing/2014/main" id="{0F21A4D6-3D71-4D5D-BA14-44E1A04ED5A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ector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04060" y="38100"/>
              <a:ext cx="3718560" cy="159257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7</xdr:col>
      <xdr:colOff>114300</xdr:colOff>
      <xdr:row>0</xdr:row>
      <xdr:rowOff>15240</xdr:rowOff>
    </xdr:from>
    <xdr:to>
      <xdr:col>9</xdr:col>
      <xdr:colOff>1546860</xdr:colOff>
      <xdr:row>9</xdr:row>
      <xdr:rowOff>7619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7" name="Producto 1">
              <a:extLst>
                <a:ext uri="{FF2B5EF4-FFF2-40B4-BE49-F238E27FC236}">
                  <a16:creationId xmlns:a16="http://schemas.microsoft.com/office/drawing/2014/main" id="{3048D1E2-C3B7-45B4-AE94-56EA985129C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ducto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897880" y="15240"/>
              <a:ext cx="4579620" cy="16382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38100</xdr:colOff>
      <xdr:row>0</xdr:row>
      <xdr:rowOff>30480</xdr:rowOff>
    </xdr:from>
    <xdr:to>
      <xdr:col>2</xdr:col>
      <xdr:colOff>266700</xdr:colOff>
      <xdr:row>8</xdr:row>
      <xdr:rowOff>7440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2" name="Industria">
              <a:extLst>
                <a:ext uri="{FF2B5EF4-FFF2-40B4-BE49-F238E27FC236}">
                  <a16:creationId xmlns:a16="http://schemas.microsoft.com/office/drawing/2014/main" id="{43D1ADA9-A142-4EF9-8C64-E0324AA825F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ndustri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100" y="30480"/>
              <a:ext cx="1828800" cy="144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373380</xdr:colOff>
      <xdr:row>0</xdr:row>
      <xdr:rowOff>0</xdr:rowOff>
    </xdr:from>
    <xdr:to>
      <xdr:col>6</xdr:col>
      <xdr:colOff>0</xdr:colOff>
      <xdr:row>7</xdr:row>
      <xdr:rowOff>159840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3" name="Sector">
              <a:extLst>
                <a:ext uri="{FF2B5EF4-FFF2-40B4-BE49-F238E27FC236}">
                  <a16:creationId xmlns:a16="http://schemas.microsoft.com/office/drawing/2014/main" id="{2B67F0DF-E514-4D7C-9606-137E257ACB6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ector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73580" y="0"/>
              <a:ext cx="3741420" cy="144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6</xdr:col>
      <xdr:colOff>723900</xdr:colOff>
      <xdr:row>0</xdr:row>
      <xdr:rowOff>7620</xdr:rowOff>
    </xdr:from>
    <xdr:to>
      <xdr:col>9</xdr:col>
      <xdr:colOff>1470660</xdr:colOff>
      <xdr:row>7</xdr:row>
      <xdr:rowOff>167460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4" name="Producto">
              <a:extLst>
                <a:ext uri="{FF2B5EF4-FFF2-40B4-BE49-F238E27FC236}">
                  <a16:creationId xmlns:a16="http://schemas.microsoft.com/office/drawing/2014/main" id="{61E65F0D-B6BF-45A2-A88D-9B327F33DA9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duct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438900" y="7620"/>
              <a:ext cx="3185160" cy="144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9</xdr:col>
      <xdr:colOff>1501140</xdr:colOff>
      <xdr:row>0</xdr:row>
      <xdr:rowOff>7620</xdr:rowOff>
    </xdr:from>
    <xdr:to>
      <xdr:col>12</xdr:col>
      <xdr:colOff>1043940</xdr:colOff>
      <xdr:row>7</xdr:row>
      <xdr:rowOff>167460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5" name="Categoría">
              <a:extLst>
                <a:ext uri="{FF2B5EF4-FFF2-40B4-BE49-F238E27FC236}">
                  <a16:creationId xmlns:a16="http://schemas.microsoft.com/office/drawing/2014/main" id="{1B558BB4-7EC5-48AA-80E3-0C91064151B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tegorí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654540" y="7620"/>
              <a:ext cx="4632960" cy="144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Industria" xr10:uid="{DE895734-C751-46E1-95E6-5C666A0426C4}" sourceName="Industria">
  <extLst>
    <x:ext xmlns:x15="http://schemas.microsoft.com/office/spreadsheetml/2010/11/main" uri="{2F2917AC-EB37-4324-AD4E-5DD8C200BD13}">
      <x15:tableSlicerCache tableId="4" column="2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Sector" xr10:uid="{41342544-5563-4B4C-8B45-37EEB3DAFE7F}" sourceName="Sector">
  <extLst>
    <x:ext xmlns:x15="http://schemas.microsoft.com/office/spreadsheetml/2010/11/main" uri="{2F2917AC-EB37-4324-AD4E-5DD8C200BD13}">
      <x15:tableSlicerCache tableId="4" column="4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Producto" xr10:uid="{FC42E4B2-0AB9-4357-A7FD-9B74776C090C}" sourceName="Producto">
  <extLst>
    <x:ext xmlns:x15="http://schemas.microsoft.com/office/spreadsheetml/2010/11/main" uri="{2F2917AC-EB37-4324-AD4E-5DD8C200BD13}">
      <x15:tableSlicerCache tableId="4" column="6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ategoría" xr10:uid="{3BA16A9D-7209-4CAE-8507-777DA1D06332}" sourceName="Categoría">
  <extLst>
    <x:ext xmlns:x15="http://schemas.microsoft.com/office/spreadsheetml/2010/11/main" uri="{2F2917AC-EB37-4324-AD4E-5DD8C200BD13}">
      <x15:tableSlicerCache tableId="4" column="9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Industria1" xr10:uid="{8E109EB8-2716-47F1-8F0C-AD06C910A228}" sourceName="Industria">
  <extLst>
    <x:ext xmlns:x15="http://schemas.microsoft.com/office/spreadsheetml/2010/11/main" uri="{2F2917AC-EB37-4324-AD4E-5DD8C200BD13}">
      <x15:tableSlicerCache tableId="3" column="9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Sector1" xr10:uid="{FF6D54E5-FD26-466D-AE35-772095A17CC7}" sourceName="Sector">
  <extLst>
    <x:ext xmlns:x15="http://schemas.microsoft.com/office/spreadsheetml/2010/11/main" uri="{2F2917AC-EB37-4324-AD4E-5DD8C200BD13}">
      <x15:tableSlicerCache tableId="3" column="10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7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Producto1" xr10:uid="{970E94BB-8BD3-4E25-B5B9-EF4EDCAA3814}" sourceName="Producto">
  <extLst>
    <x:ext xmlns:x15="http://schemas.microsoft.com/office/spreadsheetml/2010/11/main" uri="{2F2917AC-EB37-4324-AD4E-5DD8C200BD13}">
      <x15:tableSlicerCache tableId="3" column="5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8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Industria2" xr10:uid="{2C6057F7-C8F4-4D05-AC3B-CDAAF9A70ED6}" sourceName="Industria">
  <extLst>
    <x:ext xmlns:x15="http://schemas.microsoft.com/office/spreadsheetml/2010/11/main" uri="{2F2917AC-EB37-4324-AD4E-5DD8C200BD13}">
      <x15:tableSlicerCache tableId="1" column="6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9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Sector2" xr10:uid="{FBD70773-AFA3-4CAA-8768-5A0F624F0AC2}" sourceName="Sector">
  <extLst>
    <x:ext xmlns:x15="http://schemas.microsoft.com/office/spreadsheetml/2010/11/main" uri="{2F2917AC-EB37-4324-AD4E-5DD8C200BD13}">
      <x15:tableSlicerCache tableId="1" column="4"/>
    </x:ex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Industria 2" xr10:uid="{BD24CBB3-E86E-46C1-A415-BD4E0867018D}" cache="SegmentaciónDeDatos_Industria2" caption="Industria" style="SlicerStyleDark1" rowHeight="234950"/>
  <slicer name="Sector 2" xr10:uid="{32D7EB73-EB75-430F-B214-4680C98F8708}" cache="SegmentaciónDeDatos_Sector2" caption="Sector" columnCount="3" style="SlicerStyleDark2" rowHeight="2349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Industria 1" xr10:uid="{4931C23F-B228-4B77-BD34-69C45416EE53}" cache="SegmentaciónDeDatos_Industria1" caption="Industria" style="SlicerStyleDark1" rowHeight="234950"/>
  <slicer name="Sector 1" xr10:uid="{1C92EB65-1D9E-4D4A-8962-8BC9032E3F26}" cache="SegmentaciónDeDatos_Sector1" caption="Sector" columnCount="2" style="SlicerStyleDark2" rowHeight="234950"/>
  <slicer name="Producto 1" xr10:uid="{A48F872F-98C1-43D9-BC3D-26584798F1D1}" cache="SegmentaciónDeDatos_Producto1" caption="Producto" columnCount="3" style="SlicerStyleDark6" rowHeight="234950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Industria" xr10:uid="{B77F4C3B-1E6F-44BC-8D8D-E6B3EA184597}" cache="SegmentaciónDeDatos_Industria" caption="Industria" style="SlicerStyleDark1" rowHeight="234950"/>
  <slicer name="Sector" xr10:uid="{FF7AA0F4-9660-460D-B2AE-353118A2D7F9}" cache="SegmentaciónDeDatos_Sector" caption="Sector" columnCount="2" style="SlicerStyleDark2" rowHeight="234950"/>
  <slicer name="Producto" xr10:uid="{B125ED2F-B418-43BC-8483-A3E970856379}" cache="SegmentaciónDeDatos_Producto" caption="Producto" columnCount="2" style="SlicerStyleDark6" rowHeight="234950"/>
  <slicer name="Categoría" xr10:uid="{7A113C3F-48D3-4EAB-AD86-BC4F27FE844F}" cache="SegmentaciónDeDatos_Categoría" caption="Categoría" columnCount="3" style="SlicerStyleDark4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F43C500-046B-4A90-A58C-44E41516FE2D}" name="Industria" displayName="Industria" ref="A4:E20" totalsRowShown="0">
  <autoFilter ref="A4:E20" xr:uid="{D8137C8D-16D1-4A54-8B77-5CCDD2F9B1C8}"/>
  <tableColumns count="5">
    <tableColumn id="1" xr3:uid="{0C89CE2B-CD4E-4579-9CC5-C26874138F00}" name="Id_industria" dataDxfId="26"/>
    <tableColumn id="2" xr3:uid="{F1697E73-D2ED-4437-B6B7-AB4BA3765B04}" name="Industria"/>
    <tableColumn id="5" xr3:uid="{1B8F68A1-2B92-4B70-8A93-234E0C6702D9}" name="Descripcion" dataDxfId="24"/>
    <tableColumn id="4" xr3:uid="{8417E9A5-BD5F-40F2-97EC-446EB47DF419}" name="Auxiliar">
      <calculatedColumnFormula>+"Industria: "&amp;Industria[[#This Row],[Descripcion]]</calculatedColumnFormula>
    </tableColumn>
    <tableColumn id="3" xr3:uid="{86A3E2DC-9976-4D3B-A6FF-8DDBBB07C702}" name="Codigo" dataDxfId="0">
      <calculatedColumnFormula>+"INSERT INTO industria VALUES ("&amp;A5&amp;",'"&amp;B5&amp;"','"&amp;C5&amp;"','"&amp;D5&amp;"');"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ECC01D0-B1C9-442B-990A-57FE4F975DB7}" name="Sector" displayName="Sector" ref="A10:H21" totalsRowShown="0" headerRowDxfId="25" dataDxfId="23">
  <autoFilter ref="A10:H21" xr:uid="{61D6431C-6A49-4B30-98F4-6561BAC1FEFB}"/>
  <tableColumns count="8">
    <tableColumn id="1" xr3:uid="{DACE4741-5B8D-44D6-8716-88488AF825D4}" name="Id_industria" dataDxfId="22"/>
    <tableColumn id="6" xr3:uid="{6E9803C5-87D3-447A-8C5D-003ED0DB183E}" name="Industria" dataDxfId="21">
      <calculatedColumnFormula>+VLOOKUP(Sector[[#This Row],[Id_industria]],Industria[[Id_industria]:[Industria]],2,0)</calculatedColumnFormula>
    </tableColumn>
    <tableColumn id="2" xr3:uid="{2340981C-CCB8-4C68-AD4D-FED5DC08AFD0}" name="Id_sector" dataDxfId="20">
      <calculatedColumnFormula>+A11*100+D11</calculatedColumnFormula>
    </tableColumn>
    <tableColumn id="3" xr3:uid="{67D9D5D0-EE9D-4EA9-98E7-8209A2738E0D}" name="corr" dataDxfId="19"/>
    <tableColumn id="4" xr3:uid="{7BE92EF6-5979-4725-A1B1-A793241B0468}" name="Sector" dataDxfId="17"/>
    <tableColumn id="8" xr3:uid="{08DE45FC-63DB-4157-A15B-6CA6D1662F54}" name="Descripcion" dataDxfId="18"/>
    <tableColumn id="7" xr3:uid="{0638BF4E-BAAF-4F91-9841-FF937FD8BD14}" name="Auxiliar" dataDxfId="2">
      <calculatedColumnFormula>+"Sector: "&amp;Sector[[#This Row],[Descripcion]]&amp;" | "&amp;VLOOKUP(Sector[[#This Row],[Id_industria]],Industria[[Id_industria]:[Auxiliar]],4,0)</calculatedColumnFormula>
    </tableColumn>
    <tableColumn id="5" xr3:uid="{06AF6283-BA02-4A2E-AF4D-86536E29BDC7}" name="Codigo" dataDxfId="1">
      <calculatedColumnFormula>+"INSERT INTO sector VALUES ("&amp;C11&amp;",'"&amp;E11&amp;"','"&amp;F11&amp;"','"&amp;G11&amp;"',"&amp;A11&amp;");"</calculatedColumnFormula>
    </tableColumn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C2C6CD3-3E67-45FE-9811-EAD808C36B1F}" name="Productos" displayName="Productos" ref="A10:J67" totalsRowShown="0">
  <autoFilter ref="A10:J67" xr:uid="{F612DA80-03BC-4D2D-B4B6-74414FA4CBCF}"/>
  <tableColumns count="10">
    <tableColumn id="1" xr3:uid="{17BBD643-0CB5-4375-BF45-BC9750D7B143}" name="Id_industria" dataDxfId="12">
      <calculatedColumnFormula>+A10</calculatedColumnFormula>
    </tableColumn>
    <tableColumn id="9" xr3:uid="{A8FA2C0D-AC63-4F1A-AF5E-A61EA79B4F56}" name="Industria" dataDxfId="13">
      <calculatedColumnFormula>+VLOOKUP(Productos[[#This Row],[Id_industria]],Industria[[Id_industria]:[Industria]],2,0)</calculatedColumnFormula>
    </tableColumn>
    <tableColumn id="2" xr3:uid="{A7A5FC61-2EB1-4D4E-9CC1-9208387130D1}" name="Id_sector" dataDxfId="14">
      <calculatedColumnFormula>+IF(F11=1,C10+1,C10)</calculatedColumnFormula>
    </tableColumn>
    <tableColumn id="10" xr3:uid="{9A70CA32-7F96-4B2F-803F-6BECCA7C99D1}" name="Sector" dataDxfId="15">
      <calculatedColumnFormula>+VLOOKUP(Productos[[#This Row],[Id_sector]],Sector[[Id_sector]:[Sector]],3,0)</calculatedColumnFormula>
    </tableColumn>
    <tableColumn id="3" xr3:uid="{EBD0E798-C6A7-4FAD-B235-048B04D84BC6}" name="Id_producto" dataDxfId="16">
      <calculatedColumnFormula>+C11*100+F11</calculatedColumnFormula>
    </tableColumn>
    <tableColumn id="4" xr3:uid="{AD3A4F4C-2F38-4285-BAD1-AFCFDE5342DD}" name="Corr" dataDxfId="11"/>
    <tableColumn id="5" xr3:uid="{D7310159-107F-4D3B-A918-3BBC65F220DE}" name="Producto" dataDxfId="9"/>
    <tableColumn id="8" xr3:uid="{2C287E14-3176-47A4-90E0-BF3EAE9563D8}" name="Descripcion" dataDxfId="10"/>
    <tableColumn id="7" xr3:uid="{B537A808-B8E1-4A13-A8A6-8023C4F9B56D}" name="Auxiliar" dataDxfId="4">
      <calculatedColumnFormula>+"Prod: "&amp;Productos[[#This Row],[Descripcion]]&amp;"-"&amp;Productos[[#This Row],[Id_producto]]&amp;" | "&amp;VLOOKUP(Productos[[#This Row],[Id_sector]],Sector[[Id_sector]:[Auxiliar]],5,0)</calculatedColumnFormula>
    </tableColumn>
    <tableColumn id="6" xr3:uid="{A6AA3D62-21A8-4E91-B07A-FC08287B66B7}" name="Codigo" dataDxfId="3">
      <calculatedColumnFormula>+"INSERT INTO producto VALUES ("&amp;E11&amp;",'"&amp;G11&amp;"','"&amp;H11&amp;"','"&amp;I11&amp;"',"&amp;C11&amp;");"</calculatedColumnFormula>
    </tableColumn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64F2DF3-4D7E-46EF-A4E5-B8107E819F63}" name="Categorias" displayName="Categorias" ref="A9:M451" totalsRowShown="0" headerRowDxfId="36">
  <autoFilter ref="A9:M451" xr:uid="{2A0DEF65-5AE9-475C-BE4C-05864630122D}"/>
  <tableColumns count="13">
    <tableColumn id="1" xr3:uid="{2B095AA1-D6BB-4496-A43C-BB7252FA6BED}" name="Id_industria" dataDxfId="34">
      <calculatedColumnFormula>+A9</calculatedColumnFormula>
    </tableColumn>
    <tableColumn id="2" xr3:uid="{F4169CBF-0DEE-47EE-830B-656C113AD097}" name="Industria" dataDxfId="33">
      <calculatedColumnFormula>+VLOOKUP(A10,Industria[],2,0)</calculatedColumnFormula>
    </tableColumn>
    <tableColumn id="3" xr3:uid="{801AD473-2105-4DE0-B2AD-052C1D1B9BA0}" name="Id_sector" dataDxfId="32">
      <calculatedColumnFormula>+C9</calculatedColumnFormula>
    </tableColumn>
    <tableColumn id="4" xr3:uid="{46496B8E-2C48-4DC3-8DAC-07C2C37E1513}" name="Sector" dataDxfId="31">
      <calculatedColumnFormula>+VLOOKUP(C10,Sector[[Id_sector]:[Codigo]],3,0)</calculatedColumnFormula>
    </tableColumn>
    <tableColumn id="5" xr3:uid="{6824C9BA-06B2-4EBF-BFAD-A4FC0BA44F6B}" name="Id_producto" dataDxfId="30">
      <calculatedColumnFormula>+IF(H10=1,E9+1,E9)</calculatedColumnFormula>
    </tableColumn>
    <tableColumn id="6" xr3:uid="{EB4DF065-F76F-4C15-95B5-FFFF377EF7E0}" name="Producto" dataDxfId="29">
      <calculatedColumnFormula>+VLOOKUP(E10,Productos[[Id_producto]:[Codigo]],3,0)</calculatedColumnFormula>
    </tableColumn>
    <tableColumn id="7" xr3:uid="{2D2AD7E6-83BB-4144-A48F-B4B50D52DCB0}" name="Id_categoría" dataDxfId="27" dataCellStyle="Millares [0]">
      <calculatedColumnFormula>+E10*1000+H10</calculatedColumnFormula>
    </tableColumn>
    <tableColumn id="8" xr3:uid="{B97EE017-DECD-41DD-9127-A470A30D38E7}" name="Corr" dataDxfId="28"/>
    <tableColumn id="9" xr3:uid="{2858A4D8-E1FC-4BA2-9CCB-A87E957B7698}" name="Categoría" dataDxfId="35"/>
    <tableColumn id="13" xr3:uid="{F2401535-D7DB-42CA-9580-69992D635937}" name="Descripcion" dataDxfId="8">
      <calculatedColumnFormula>+Categorias[[#This Row],[Categoría]]&amp;"-"&amp;Categorias[[#This Row],[Id_categoría]]</calculatedColumnFormula>
    </tableColumn>
    <tableColumn id="12" xr3:uid="{B032EA4C-2A04-4EA2-95E3-16F5BDB6ED88}" name="Auxiliar" dataDxfId="7">
      <calculatedColumnFormula>+Categorias[[#This Row],[Descripcion]]&amp;" | "&amp;VLOOKUP(Categorias[[#This Row],[Id_producto]],Productos[[Id_producto]:[Auxiliar]],5,0)</calculatedColumnFormula>
    </tableColumn>
    <tableColumn id="10" xr3:uid="{7F260062-54A9-4D1E-94A9-A4B892284904}" name="Carpeta GITHUB" dataDxfId="6">
      <calculatedColumnFormula>+SUBSTITUTE(G10&amp;LOWER(SUBSTITUTE( SUBSTITUTE( SUBSTITUTE( SUBSTITUTE( SUBSTITUTE( SUBSTITUTE( SUBSTITUTE( SUBSTITUTE( SUBSTITUTE( SUBSTITUTE(I10, "á", "a"), "é", "e"), "í", "i"), "ó", "o"), "ú", "u"), "Á", "A"), "É", "E"), "Í", "I"), "Ó", "O"), "Ú", "U"))," ","_")</calculatedColumnFormula>
    </tableColumn>
    <tableColumn id="11" xr3:uid="{EE424144-D9A2-410E-B0B0-CD075FCFFDC5}" name="Codigo" dataDxfId="5">
      <calculatedColumnFormula>+"INSERT INTO categoria VALUES ("&amp;G10&amp;",'"&amp;I10&amp;"','"&amp;J10&amp;"','"&amp;K10&amp;"',"&amp;E10&amp;");"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3.xml"/><Relationship Id="rId2" Type="http://schemas.openxmlformats.org/officeDocument/2006/relationships/table" Target="../tables/table4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0B4F77-22B7-4C2A-8BD3-673667633AEC}">
  <dimension ref="A4:E20"/>
  <sheetViews>
    <sheetView showGridLines="0" tabSelected="1" workbookViewId="0">
      <pane ySplit="4" topLeftCell="A5" activePane="bottomLeft" state="frozen"/>
      <selection pane="bottomLeft" activeCell="A3" sqref="A3"/>
    </sheetView>
  </sheetViews>
  <sheetFormatPr baseColWidth="10" defaultRowHeight="14.4" x14ac:dyDescent="0.3"/>
  <cols>
    <col min="1" max="1" width="9" customWidth="1"/>
    <col min="2" max="2" width="31.5546875" bestFit="1" customWidth="1"/>
    <col min="3" max="3" width="22.44140625" customWidth="1"/>
    <col min="4" max="4" width="26.5546875" bestFit="1" customWidth="1"/>
    <col min="5" max="5" width="70.44140625" bestFit="1" customWidth="1"/>
  </cols>
  <sheetData>
    <row r="4" spans="1:5" x14ac:dyDescent="0.3">
      <c r="A4" s="6" t="s">
        <v>33</v>
      </c>
      <c r="B4" s="16" t="s">
        <v>0</v>
      </c>
      <c r="C4" s="16" t="s">
        <v>509</v>
      </c>
      <c r="D4" s="16" t="s">
        <v>510</v>
      </c>
      <c r="E4" s="32" t="s">
        <v>354</v>
      </c>
    </row>
    <row r="5" spans="1:5" x14ac:dyDescent="0.3">
      <c r="A5" s="17">
        <v>10</v>
      </c>
      <c r="B5" s="14" t="s">
        <v>36</v>
      </c>
      <c r="C5" s="14" t="s">
        <v>511</v>
      </c>
      <c r="D5" s="14" t="str">
        <f>+"Industria: "&amp;Industria[[#This Row],[Descripcion]]</f>
        <v>Industria: AGR - 10</v>
      </c>
      <c r="E5" s="33" t="str">
        <f t="shared" ref="E5:E20" si="0">+"INSERT INTO industria VALUES ("&amp;A5&amp;",'"&amp;B5&amp;"','"&amp;C5&amp;"','"&amp;D5&amp;"');"</f>
        <v>INSERT INTO industria VALUES (10,'Agricultura y Ganadería','AGR - 10','Industria: AGR - 10');</v>
      </c>
    </row>
    <row r="6" spans="1:5" x14ac:dyDescent="0.3">
      <c r="A6" s="18">
        <v>11</v>
      </c>
      <c r="B6" t="s">
        <v>9</v>
      </c>
      <c r="C6" t="s">
        <v>512</v>
      </c>
      <c r="D6" t="str">
        <f>+"Industria: "&amp;Industria[[#This Row],[Descripcion]]</f>
        <v>Industria: BBCC - 11</v>
      </c>
      <c r="E6" s="33" t="str">
        <f t="shared" si="0"/>
        <v>INSERT INTO industria VALUES (11,'Bienes de consumo','BBCC - 11','Industria: BBCC - 11');</v>
      </c>
    </row>
    <row r="7" spans="1:5" x14ac:dyDescent="0.3">
      <c r="A7" s="18">
        <v>12</v>
      </c>
      <c r="B7" t="s">
        <v>11</v>
      </c>
      <c r="C7" t="s">
        <v>513</v>
      </c>
      <c r="D7" t="str">
        <f>+"Industria: "&amp;Industria[[#This Row],[Descripcion]]</f>
        <v>Industria: E-COMMERCE - 12</v>
      </c>
      <c r="E7" s="33" t="str">
        <f t="shared" si="0"/>
        <v>INSERT INTO industria VALUES (12,'Comercio electrónico','E-COMMERCE - 12','Industria: E-COMMERCE - 12');</v>
      </c>
    </row>
    <row r="8" spans="1:5" x14ac:dyDescent="0.3">
      <c r="A8" s="18">
        <v>13</v>
      </c>
      <c r="B8" t="s">
        <v>12</v>
      </c>
      <c r="C8" t="s">
        <v>514</v>
      </c>
      <c r="D8" t="str">
        <f>+"Industria: "&amp;Industria[[#This Row],[Descripcion]]</f>
        <v>Industria: CONSTRUCCIÓN - 13</v>
      </c>
      <c r="E8" s="33" t="str">
        <f t="shared" si="0"/>
        <v>INSERT INTO industria VALUES (13,'Construcción','CONSTRUCCIÓN - 13','Industria: CONSTRUCCIÓN - 13');</v>
      </c>
    </row>
    <row r="9" spans="1:5" x14ac:dyDescent="0.3">
      <c r="A9" s="18">
        <v>14</v>
      </c>
      <c r="B9" t="s">
        <v>13</v>
      </c>
      <c r="C9" t="s">
        <v>515</v>
      </c>
      <c r="D9" t="str">
        <f>+"Industria: "&amp;Industria[[#This Row],[Descripcion]]</f>
        <v>Industria: DEPORTE - 14</v>
      </c>
      <c r="E9" s="33" t="str">
        <f t="shared" si="0"/>
        <v>INSERT INTO industria VALUES (14,'Deporte y ocio','DEPORTE - 14','Industria: DEPORTE - 14');</v>
      </c>
    </row>
    <row r="10" spans="1:5" x14ac:dyDescent="0.3">
      <c r="A10" s="17">
        <v>15</v>
      </c>
      <c r="B10" s="14" t="s">
        <v>14</v>
      </c>
      <c r="C10" s="14" t="s">
        <v>516</v>
      </c>
      <c r="D10" s="14" t="str">
        <f>+"Industria: "&amp;Industria[[#This Row],[Descripcion]]</f>
        <v>Industria: EN&amp;MA - 15</v>
      </c>
      <c r="E10" s="33" t="str">
        <f t="shared" si="0"/>
        <v>INSERT INTO industria VALUES (15,'Energía y medio ambiente','EN&amp;MA - 15','Industria: EN&amp;MA - 15');</v>
      </c>
    </row>
    <row r="11" spans="1:5" x14ac:dyDescent="0.3">
      <c r="A11" s="18">
        <v>16</v>
      </c>
      <c r="B11" t="s">
        <v>22</v>
      </c>
      <c r="C11" t="s">
        <v>517</v>
      </c>
      <c r="D11" t="str">
        <f>+"Industria: "&amp;Industria[[#This Row],[Descripcion]]</f>
        <v>Industria: FINANZAS - 16</v>
      </c>
      <c r="E11" s="33" t="str">
        <f t="shared" si="0"/>
        <v>INSERT INTO industria VALUES (16,'Finanzas y seguros','FINANZAS - 16','Industria: FINANZAS - 16');</v>
      </c>
    </row>
    <row r="12" spans="1:5" x14ac:dyDescent="0.3">
      <c r="A12" s="18">
        <v>17</v>
      </c>
      <c r="B12" t="s">
        <v>23</v>
      </c>
      <c r="C12" t="s">
        <v>518</v>
      </c>
      <c r="D12" t="str">
        <f>+"Industria: "&amp;Industria[[#This Row],[Descripcion]]</f>
        <v>Industria: INTERNET - 17</v>
      </c>
      <c r="E12" s="33" t="str">
        <f t="shared" si="0"/>
        <v>INSERT INTO industria VALUES (17,'Internet','INTERNET - 17','Industria: INTERNET - 17');</v>
      </c>
    </row>
    <row r="13" spans="1:5" x14ac:dyDescent="0.3">
      <c r="A13" s="18">
        <v>18</v>
      </c>
      <c r="B13" t="s">
        <v>24</v>
      </c>
      <c r="C13" t="s">
        <v>519</v>
      </c>
      <c r="D13" t="str">
        <f>+"Industria: "&amp;Industria[[#This Row],[Descripcion]]</f>
        <v>Industria: MEDIOS - 18</v>
      </c>
      <c r="E13" s="33" t="str">
        <f t="shared" si="0"/>
        <v>INSERT INTO industria VALUES (18,'Medios de comunicación y marketing','MEDIOS - 18','Industria: MEDIOS - 18');</v>
      </c>
    </row>
    <row r="14" spans="1:5" x14ac:dyDescent="0.3">
      <c r="A14" s="18">
        <v>19</v>
      </c>
      <c r="B14" t="s">
        <v>25</v>
      </c>
      <c r="C14" t="s">
        <v>520</v>
      </c>
      <c r="D14" t="str">
        <f>+"Industria: "&amp;Industria[[#This Row],[Descripcion]]</f>
        <v>Industria: QUÍMICOS - 19</v>
      </c>
      <c r="E14" s="33" t="str">
        <f t="shared" si="0"/>
        <v>INSERT INTO industria VALUES (19,'Productos Químicos y Recursos','QUÍMICOS - 19','Industria: QUÍMICOS - 19');</v>
      </c>
    </row>
    <row r="15" spans="1:5" x14ac:dyDescent="0.3">
      <c r="A15" s="18">
        <v>20</v>
      </c>
      <c r="B15" t="s">
        <v>26</v>
      </c>
      <c r="C15" t="s">
        <v>521</v>
      </c>
      <c r="D15" t="str">
        <f>+"Industria: "&amp;Industria[[#This Row],[Descripcion]]</f>
        <v>Industria: SALUD - 20</v>
      </c>
      <c r="E15" s="33" t="str">
        <f t="shared" si="0"/>
        <v>INSERT INTO industria VALUES (20,'Salud e Industria Farmacéutica','SALUD - 20','Industria: SALUD - 20');</v>
      </c>
    </row>
    <row r="16" spans="1:5" x14ac:dyDescent="0.3">
      <c r="A16" s="18">
        <v>21</v>
      </c>
      <c r="B16" t="s">
        <v>27</v>
      </c>
      <c r="C16" t="s">
        <v>522</v>
      </c>
      <c r="D16" t="str">
        <f>+"Industria: "&amp;Industria[[#This Row],[Descripcion]]</f>
        <v>Industria: SERVICIOS - 21</v>
      </c>
      <c r="E16" s="33" t="str">
        <f t="shared" si="0"/>
        <v>INSERT INTO industria VALUES (21,'Servicios','SERVICIOS - 21','Industria: SERVICIOS - 21');</v>
      </c>
    </row>
    <row r="17" spans="1:5" x14ac:dyDescent="0.3">
      <c r="A17" s="18">
        <v>22</v>
      </c>
      <c r="B17" t="s">
        <v>28</v>
      </c>
      <c r="C17" t="s">
        <v>523</v>
      </c>
      <c r="D17" t="str">
        <f>+"Industria: "&amp;Industria[[#This Row],[Descripcion]]</f>
        <v>Industria: SOCIEDAD - 22</v>
      </c>
      <c r="E17" s="33" t="str">
        <f t="shared" si="0"/>
        <v>INSERT INTO industria VALUES (22,'Sociedad','SOCIEDAD - 22','Industria: SOCIEDAD - 22');</v>
      </c>
    </row>
    <row r="18" spans="1:5" x14ac:dyDescent="0.3">
      <c r="A18" s="18">
        <v>23</v>
      </c>
      <c r="B18" t="s">
        <v>29</v>
      </c>
      <c r="C18" t="s">
        <v>524</v>
      </c>
      <c r="D18" t="str">
        <f>+"Industria: "&amp;Industria[[#This Row],[Descripcion]]</f>
        <v>Industria: TECH - 23</v>
      </c>
      <c r="E18" s="33" t="str">
        <f t="shared" si="0"/>
        <v>INSERT INTO industria VALUES (23,'Tecnología y telecomunicaciones','TECH - 23','Industria: TECH - 23');</v>
      </c>
    </row>
    <row r="19" spans="1:5" x14ac:dyDescent="0.3">
      <c r="A19" s="18">
        <v>24</v>
      </c>
      <c r="B19" t="s">
        <v>30</v>
      </c>
      <c r="C19" t="s">
        <v>525</v>
      </c>
      <c r="D19" t="str">
        <f>+"Industria: "&amp;Industria[[#This Row],[Descripcion]]</f>
        <v>Industria: TURISMO - 24</v>
      </c>
      <c r="E19" s="33" t="str">
        <f t="shared" si="0"/>
        <v>INSERT INTO industria VALUES (24,'Turismo y Hostelería','TURISMO - 24','Industria: TURISMO - 24');</v>
      </c>
    </row>
    <row r="20" spans="1:5" x14ac:dyDescent="0.3">
      <c r="A20" s="18">
        <v>25</v>
      </c>
      <c r="B20" t="s">
        <v>31</v>
      </c>
      <c r="C20" t="s">
        <v>526</v>
      </c>
      <c r="D20" t="str">
        <f>+"Industria: "&amp;Industria[[#This Row],[Descripcion]]</f>
        <v>Industria: VIDA - 25</v>
      </c>
      <c r="E20" s="33" t="str">
        <f t="shared" si="0"/>
        <v>INSERT INTO industria VALUES (25,'Vida','VIDA - 25','Industria: VIDA - 25');</v>
      </c>
    </row>
  </sheetData>
  <phoneticPr fontId="9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59CD6-C706-44C2-9A8B-8E338432C9BE}">
  <dimension ref="A9:H21"/>
  <sheetViews>
    <sheetView showGridLines="0" workbookViewId="0">
      <pane ySplit="10" topLeftCell="A11" activePane="bottomLeft" state="frozen"/>
      <selection pane="bottomLeft" activeCell="J13" sqref="J13"/>
    </sheetView>
  </sheetViews>
  <sheetFormatPr baseColWidth="10" defaultRowHeight="14.4" x14ac:dyDescent="0.3"/>
  <cols>
    <col min="1" max="1" width="6.6640625" customWidth="1"/>
    <col min="2" max="2" width="18.77734375" bestFit="1" customWidth="1"/>
    <col min="3" max="3" width="6.21875" customWidth="1"/>
    <col min="4" max="4" width="5.21875" customWidth="1"/>
    <col min="5" max="5" width="26.5546875" customWidth="1"/>
    <col min="6" max="6" width="12.88671875" bestFit="1" customWidth="1"/>
    <col min="7" max="7" width="30.33203125" customWidth="1"/>
    <col min="8" max="8" width="59.109375" customWidth="1"/>
    <col min="9" max="9" width="13.21875" bestFit="1" customWidth="1"/>
  </cols>
  <sheetData>
    <row r="9" spans="1:8" ht="6.6" customHeight="1" x14ac:dyDescent="0.3"/>
    <row r="10" spans="1:8" ht="24" x14ac:dyDescent="0.3">
      <c r="A10" s="6" t="s">
        <v>33</v>
      </c>
      <c r="B10" s="16" t="s">
        <v>0</v>
      </c>
      <c r="C10" s="6" t="s">
        <v>34</v>
      </c>
      <c r="D10" s="19" t="s">
        <v>353</v>
      </c>
      <c r="E10" s="16" t="s">
        <v>1</v>
      </c>
      <c r="F10" s="16" t="s">
        <v>509</v>
      </c>
      <c r="G10" s="16" t="s">
        <v>510</v>
      </c>
      <c r="H10" s="32" t="s">
        <v>354</v>
      </c>
    </row>
    <row r="11" spans="1:8" ht="20.399999999999999" x14ac:dyDescent="0.3">
      <c r="A11" s="22">
        <v>10</v>
      </c>
      <c r="B11" s="3" t="str">
        <f>+VLOOKUP(Sector[[#This Row],[Id_industria]],Industria[[Id_industria]:[Industria]],2,0)</f>
        <v>Agricultura y Ganadería</v>
      </c>
      <c r="C11" s="22">
        <f>+A11*100+D11</f>
        <v>1001</v>
      </c>
      <c r="D11" s="5">
        <v>1</v>
      </c>
      <c r="E11" s="2" t="s">
        <v>2</v>
      </c>
      <c r="F11" s="3" t="s">
        <v>529</v>
      </c>
      <c r="G11" s="3" t="str">
        <f>+"Sector: "&amp;Sector[[#This Row],[Descripcion]]&amp;" | "&amp;VLOOKUP(Sector[[#This Row],[Id_industria]],Industria[[Id_industria]:[Auxiliar]],4,0)</f>
        <v>Sector: Agr-1001 | Industria: AGR - 10</v>
      </c>
      <c r="H11" s="29" t="str">
        <f t="shared" ref="H11:H21" si="0">+"INSERT INTO sector VALUES ("&amp;C11&amp;",'"&amp;E11&amp;"','"&amp;F11&amp;"','"&amp;G11&amp;"',"&amp;A11&amp;");"</f>
        <v>INSERT INTO sector VALUES (1001,'Agricultura','Agr-1001','Sector: Agr-1001 | Industria: AGR - 10',10);</v>
      </c>
    </row>
    <row r="12" spans="1:8" ht="20.399999999999999" x14ac:dyDescent="0.3">
      <c r="A12" s="22">
        <f>+A11</f>
        <v>10</v>
      </c>
      <c r="B12" s="3" t="str">
        <f>+VLOOKUP(Sector[[#This Row],[Id_industria]],Industria[[Id_industria]:[Industria]],2,0)</f>
        <v>Agricultura y Ganadería</v>
      </c>
      <c r="C12" s="22">
        <f>+A12*100+D12</f>
        <v>1002</v>
      </c>
      <c r="D12" s="5">
        <v>2</v>
      </c>
      <c r="E12" s="2" t="s">
        <v>5</v>
      </c>
      <c r="F12" s="3" t="s">
        <v>530</v>
      </c>
      <c r="G12" s="3" t="str">
        <f>+"Sector: "&amp;Sector[[#This Row],[Descripcion]]&amp;" | "&amp;VLOOKUP(Sector[[#This Row],[Id_industria]],Industria[[Id_industria]:[Auxiliar]],4,0)</f>
        <v>Sector: Pesca-1002 | Industria: AGR - 10</v>
      </c>
      <c r="H12" s="29" t="str">
        <f t="shared" si="0"/>
        <v>INSERT INTO sector VALUES (1002,'Pesca y acuicultura','Pesca-1002','Sector: Pesca-1002 | Industria: AGR - 10',10);</v>
      </c>
    </row>
    <row r="13" spans="1:8" ht="20.399999999999999" x14ac:dyDescent="0.3">
      <c r="A13" s="22">
        <f t="shared" ref="A13:A14" si="1">+A12</f>
        <v>10</v>
      </c>
      <c r="B13" s="3" t="str">
        <f>+VLOOKUP(Sector[[#This Row],[Id_industria]],Industria[[Id_industria]:[Industria]],2,0)</f>
        <v>Agricultura y Ganadería</v>
      </c>
      <c r="C13" s="22">
        <f>+A13*100+D13</f>
        <v>1003</v>
      </c>
      <c r="D13" s="5">
        <v>3</v>
      </c>
      <c r="E13" s="2" t="s">
        <v>7</v>
      </c>
      <c r="F13" s="3" t="s">
        <v>531</v>
      </c>
      <c r="G13" s="3" t="str">
        <f>+"Sector: "&amp;Sector[[#This Row],[Descripcion]]&amp;" | "&amp;VLOOKUP(Sector[[#This Row],[Id_industria]],Industria[[Id_industria]:[Auxiliar]],4,0)</f>
        <v>Sector: Silvo-1003 | Industria: AGR - 10</v>
      </c>
      <c r="H13" s="29" t="str">
        <f t="shared" si="0"/>
        <v>INSERT INTO sector VALUES (1003,'Silvicultura','Silvo-1003','Sector: Silvo-1003 | Industria: AGR - 10',10);</v>
      </c>
    </row>
    <row r="14" spans="1:8" ht="20.399999999999999" x14ac:dyDescent="0.3">
      <c r="A14" s="22">
        <f t="shared" si="1"/>
        <v>10</v>
      </c>
      <c r="B14" s="3" t="str">
        <f>+VLOOKUP(Sector[[#This Row],[Id_industria]],Industria[[Id_industria]:[Industria]],2,0)</f>
        <v>Agricultura y Ganadería</v>
      </c>
      <c r="C14" s="22">
        <f>+A14*100+D14</f>
        <v>1004</v>
      </c>
      <c r="D14" s="5">
        <v>4</v>
      </c>
      <c r="E14" s="2" t="s">
        <v>35</v>
      </c>
      <c r="F14" s="3" t="s">
        <v>532</v>
      </c>
      <c r="G14" s="3" t="str">
        <f>+"Sector: "&amp;Sector[[#This Row],[Descripcion]]&amp;" | "&amp;VLOOKUP(Sector[[#This Row],[Id_industria]],Industria[[Id_industria]:[Auxiliar]],4,0)</f>
        <v>Sector: Gan-1004 | Industria: AGR - 10</v>
      </c>
      <c r="H14" s="29" t="str">
        <f t="shared" si="0"/>
        <v>INSERT INTO sector VALUES (1004,'Ganadería','Gan-1004','Sector: Gan-1004 | Industria: AGR - 10',10);</v>
      </c>
    </row>
    <row r="15" spans="1:8" ht="24" x14ac:dyDescent="0.3">
      <c r="A15" s="22">
        <v>15</v>
      </c>
      <c r="B15" s="3" t="str">
        <f>+VLOOKUP(Sector[[#This Row],[Id_industria]],Industria[[Id_industria]:[Industria]],2,0)</f>
        <v>Energía y medio ambiente</v>
      </c>
      <c r="C15" s="22">
        <f>+A15*100+D15</f>
        <v>1501</v>
      </c>
      <c r="D15" s="5">
        <v>1</v>
      </c>
      <c r="E15" s="2" t="s">
        <v>15</v>
      </c>
      <c r="F15" s="3" t="s">
        <v>533</v>
      </c>
      <c r="G15" s="3" t="str">
        <f>+"Sector: "&amp;Sector[[#This Row],[Descripcion]]&amp;" | "&amp;VLOOKUP(Sector[[#This Row],[Id_industria]],Industria[[Id_industria]:[Auxiliar]],4,0)</f>
        <v>Sector: Agua-1501 | Industria: EN&amp;MA - 15</v>
      </c>
      <c r="H15" s="29" t="str">
        <f t="shared" si="0"/>
        <v>INSERT INTO sector VALUES (1501,'Agua y aguas residuales','Agua-1501','Sector: Agua-1501 | Industria: EN&amp;MA - 15',15);</v>
      </c>
    </row>
    <row r="16" spans="1:8" ht="24" x14ac:dyDescent="0.3">
      <c r="A16" s="22">
        <v>15</v>
      </c>
      <c r="B16" s="3" t="str">
        <f>+VLOOKUP(Sector[[#This Row],[Id_industria]],Industria[[Id_industria]:[Industria]],2,0)</f>
        <v>Energía y medio ambiente</v>
      </c>
      <c r="C16" s="22">
        <f>+A16*100+D16</f>
        <v>1502</v>
      </c>
      <c r="D16" s="5">
        <v>2</v>
      </c>
      <c r="E16" s="2" t="s">
        <v>17</v>
      </c>
      <c r="F16" s="3" t="s">
        <v>534</v>
      </c>
      <c r="G16" s="3" t="str">
        <f>+"Sector: "&amp;Sector[[#This Row],[Descripcion]]&amp;" | "&amp;VLOOKUP(Sector[[#This Row],[Id_industria]],Industria[[Id_industria]:[Auxiliar]],4,0)</f>
        <v>Sector: Clima-1502 | Industria: EN&amp;MA - 15</v>
      </c>
      <c r="H16" s="29" t="str">
        <f t="shared" si="0"/>
        <v>INSERT INTO sector VALUES (1502,'Clima y tiempo','Clima-1502','Sector: Clima-1502 | Industria: EN&amp;MA - 15',15);</v>
      </c>
    </row>
    <row r="17" spans="1:8" ht="24" x14ac:dyDescent="0.3">
      <c r="A17" s="22">
        <v>15</v>
      </c>
      <c r="B17" s="3" t="str">
        <f>+VLOOKUP(Sector[[#This Row],[Id_industria]],Industria[[Id_industria]:[Industria]],2,0)</f>
        <v>Energía y medio ambiente</v>
      </c>
      <c r="C17" s="22">
        <f>+A17*100+D17</f>
        <v>1503</v>
      </c>
      <c r="D17" s="5">
        <v>3</v>
      </c>
      <c r="E17" s="2" t="s">
        <v>18</v>
      </c>
      <c r="F17" s="3" t="s">
        <v>535</v>
      </c>
      <c r="G17" s="3" t="str">
        <f>+"Sector: "&amp;Sector[[#This Row],[Descripcion]]&amp;" | "&amp;VLOOKUP(Sector[[#This Row],[Id_industria]],Industria[[Id_industria]:[Auxiliar]],4,0)</f>
        <v>Sector: Emision-1503 | Industria: EN&amp;MA - 15</v>
      </c>
      <c r="H17" s="29" t="str">
        <f t="shared" si="0"/>
        <v>INSERT INTO sector VALUES (1503,'Emisiones','Emision-1503','Sector: Emision-1503 | Industria: EN&amp;MA - 15',15);</v>
      </c>
    </row>
    <row r="18" spans="1:8" ht="24" x14ac:dyDescent="0.3">
      <c r="A18" s="22">
        <v>15</v>
      </c>
      <c r="B18" s="3" t="str">
        <f>+VLOOKUP(Sector[[#This Row],[Id_industria]],Industria[[Id_industria]:[Industria]],2,0)</f>
        <v>Energía y medio ambiente</v>
      </c>
      <c r="C18" s="22">
        <f>+A18*100+D18</f>
        <v>1504</v>
      </c>
      <c r="D18" s="5">
        <v>4</v>
      </c>
      <c r="E18" s="2" t="s">
        <v>19</v>
      </c>
      <c r="F18" s="3" t="s">
        <v>536</v>
      </c>
      <c r="G18" s="3" t="str">
        <f>+"Sector: "&amp;Sector[[#This Row],[Descripcion]]&amp;" | "&amp;VLOOKUP(Sector[[#This Row],[Id_industria]],Industria[[Id_industria]:[Auxiliar]],4,0)</f>
        <v>Sector: Energia-1504 | Industria: EN&amp;MA - 15</v>
      </c>
      <c r="H18" s="29" t="str">
        <f t="shared" si="0"/>
        <v>INSERT INTO sector VALUES (1504,'Energía','Energia-1504','Sector: Energia-1504 | Industria: EN&amp;MA - 15',15);</v>
      </c>
    </row>
    <row r="19" spans="1:8" ht="24" x14ac:dyDescent="0.3">
      <c r="A19" s="22">
        <v>15</v>
      </c>
      <c r="B19" s="3" t="str">
        <f>+VLOOKUP(Sector[[#This Row],[Id_industria]],Industria[[Id_industria]:[Industria]],2,0)</f>
        <v>Energía y medio ambiente</v>
      </c>
      <c r="C19" s="22">
        <f>+A19*100+D19</f>
        <v>1505</v>
      </c>
      <c r="D19" s="5">
        <v>5</v>
      </c>
      <c r="E19" s="2" t="s">
        <v>20</v>
      </c>
      <c r="F19" s="3" t="s">
        <v>537</v>
      </c>
      <c r="G19" s="3" t="str">
        <f>+"Sector: "&amp;Sector[[#This Row],[Descripcion]]&amp;" | "&amp;VLOOKUP(Sector[[#This Row],[Id_industria]],Industria[[Id_industria]:[Auxiliar]],4,0)</f>
        <v>Sector: Residuos-1505 | Industria: EN&amp;MA - 15</v>
      </c>
      <c r="H19" s="29" t="str">
        <f t="shared" si="0"/>
        <v>INSERT INTO sector VALUES (1505,'Gestión de residuos','Residuos-1505','Sector: Residuos-1505 | Industria: EN&amp;MA - 15',15);</v>
      </c>
    </row>
    <row r="20" spans="1:8" ht="27.6" x14ac:dyDescent="0.3">
      <c r="A20" s="22">
        <v>15</v>
      </c>
      <c r="B20" s="3" t="str">
        <f>+VLOOKUP(Sector[[#This Row],[Id_industria]],Industria[[Id_industria]:[Industria]],2,0)</f>
        <v>Energía y medio ambiente</v>
      </c>
      <c r="C20" s="22">
        <f>+A20*100+D20</f>
        <v>1506</v>
      </c>
      <c r="D20" s="5">
        <v>6</v>
      </c>
      <c r="E20" s="2" t="s">
        <v>21</v>
      </c>
      <c r="F20" s="3" t="s">
        <v>538</v>
      </c>
      <c r="G20" s="3" t="str">
        <f>+"Sector: "&amp;Sector[[#This Row],[Descripcion]]&amp;" | "&amp;VLOOKUP(Sector[[#This Row],[Id_industria]],Industria[[Id_industria]:[Auxiliar]],4,0)</f>
        <v>Sector: TechMA-1506 | Industria: EN&amp;MA - 15</v>
      </c>
      <c r="H20" s="29" t="str">
        <f t="shared" si="0"/>
        <v>INSERT INTO sector VALUES (1506,'Tecnología medioambiental y tecnología ecológica','TechMA-1506','Sector: TechMA-1506 | Industria: EN&amp;MA - 15',15);</v>
      </c>
    </row>
    <row r="21" spans="1:8" ht="24" x14ac:dyDescent="0.3">
      <c r="A21" s="22">
        <v>15</v>
      </c>
      <c r="B21" s="3" t="str">
        <f>+VLOOKUP(Sector[[#This Row],[Id_industria]],Industria[[Id_industria]:[Industria]],2,0)</f>
        <v>Energía y medio ambiente</v>
      </c>
      <c r="C21" s="22">
        <f>+A21*100+D21</f>
        <v>1507</v>
      </c>
      <c r="D21" s="5">
        <v>7</v>
      </c>
      <c r="E21" s="2" t="s">
        <v>330</v>
      </c>
      <c r="F21" s="3" t="s">
        <v>539</v>
      </c>
      <c r="G21" s="3" t="str">
        <f>+"Sector: "&amp;Sector[[#This Row],[Descripcion]]&amp;" | "&amp;VLOOKUP(Sector[[#This Row],[Id_industria]],Industria[[Id_industria]:[Auxiliar]],4,0)</f>
        <v>Sector: Desastre-1507 | Industria: EN&amp;MA - 15</v>
      </c>
      <c r="H21" s="29" t="str">
        <f t="shared" si="0"/>
        <v>INSERT INTO sector VALUES (1507,'Desastre','Desastre-1507','Sector: Desastre-1507 | Industria: EN&amp;MA - 15',15);</v>
      </c>
    </row>
  </sheetData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6C713-6550-4780-B99D-F35BBEDE9786}">
  <dimension ref="A10:J67"/>
  <sheetViews>
    <sheetView showGridLines="0" workbookViewId="0">
      <pane ySplit="10" topLeftCell="A11" activePane="bottomLeft" state="frozen"/>
      <selection pane="bottomLeft" activeCell="J6" sqref="J6"/>
    </sheetView>
  </sheetViews>
  <sheetFormatPr baseColWidth="10" defaultRowHeight="14.4" x14ac:dyDescent="0.3"/>
  <cols>
    <col min="1" max="1" width="5.6640625" customWidth="1"/>
    <col min="2" max="2" width="15.88671875" customWidth="1"/>
    <col min="3" max="3" width="5.88671875" customWidth="1"/>
    <col min="4" max="4" width="18.33203125" customWidth="1"/>
    <col min="5" max="5" width="7.6640625" customWidth="1"/>
    <col min="6" max="6" width="5.6640625" customWidth="1"/>
    <col min="7" max="7" width="25.21875" customWidth="1"/>
    <col min="8" max="8" width="12.88671875" bestFit="1" customWidth="1"/>
    <col min="9" max="9" width="33" customWidth="1"/>
    <col min="10" max="10" width="64.88671875" customWidth="1"/>
  </cols>
  <sheetData>
    <row r="10" spans="1:10" ht="31.2" customHeight="1" x14ac:dyDescent="0.3">
      <c r="A10" s="6" t="s">
        <v>33</v>
      </c>
      <c r="B10" s="16" t="s">
        <v>0</v>
      </c>
      <c r="C10" s="6" t="s">
        <v>34</v>
      </c>
      <c r="D10" s="16" t="s">
        <v>1</v>
      </c>
      <c r="E10" s="6" t="s">
        <v>37</v>
      </c>
      <c r="F10" s="19" t="s">
        <v>508</v>
      </c>
      <c r="G10" s="16" t="s">
        <v>32</v>
      </c>
      <c r="H10" s="16" t="s">
        <v>509</v>
      </c>
      <c r="I10" s="16" t="s">
        <v>510</v>
      </c>
      <c r="J10" s="31" t="s">
        <v>354</v>
      </c>
    </row>
    <row r="11" spans="1:10" ht="24" x14ac:dyDescent="0.3">
      <c r="A11" s="20">
        <v>10</v>
      </c>
      <c r="B11" s="4" t="str">
        <f>+VLOOKUP(Productos[[#This Row],[Id_industria]],Industria[[Id_industria]:[Industria]],2,0)</f>
        <v>Agricultura y Ganadería</v>
      </c>
      <c r="C11" s="20">
        <v>1001</v>
      </c>
      <c r="D11" s="4" t="str">
        <f>+VLOOKUP(Productos[[#This Row],[Id_sector]],Sector[[Id_sector]:[Sector]],3,0)</f>
        <v>Agricultura</v>
      </c>
      <c r="E11" s="20">
        <f>+C11*100+F11</f>
        <v>100101</v>
      </c>
      <c r="F11" s="21">
        <v>1</v>
      </c>
      <c r="G11" s="3" t="s">
        <v>40</v>
      </c>
      <c r="H11" s="3" t="s">
        <v>547</v>
      </c>
      <c r="I11" s="3" t="str">
        <f>+"Prod: "&amp;Productos[[#This Row],[Descripcion]]&amp;"-"&amp;Productos[[#This Row],[Id_producto]]&amp;" | "&amp;VLOOKUP(Productos[[#This Row],[Id_sector]],Sector[[Id_sector]:[Auxiliar]],5,0)</f>
        <v>Prod: Perennes-100101 | Sector: Agr-1001 | Industria: AGR - 10</v>
      </c>
      <c r="J11" s="30" t="str">
        <f>+"INSERT INTO producto VALUES ("&amp;E11&amp;",'"&amp;G11&amp;"','"&amp;H11&amp;"','"&amp;I11&amp;"',"&amp;C11&amp;");"</f>
        <v>INSERT INTO producto VALUES (100101,'Berries','Perennes','Prod: Perennes-100101 | Sector: Agr-1001 | Industria: AGR - 10',1001);</v>
      </c>
    </row>
    <row r="12" spans="1:10" ht="24" x14ac:dyDescent="0.3">
      <c r="A12" s="20">
        <f>+A11</f>
        <v>10</v>
      </c>
      <c r="B12" s="4" t="str">
        <f>+VLOOKUP(Productos[[#This Row],[Id_industria]],Industria[[Id_industria]:[Industria]],2,0)</f>
        <v>Agricultura y Ganadería</v>
      </c>
      <c r="C12" s="20">
        <f>+IF(F12=1,C11+1,C11)</f>
        <v>1001</v>
      </c>
      <c r="D12" s="4" t="str">
        <f>+VLOOKUP(Productos[[#This Row],[Id_sector]],Sector[[Id_sector]:[Sector]],3,0)</f>
        <v>Agricultura</v>
      </c>
      <c r="E12" s="20">
        <f>+C12*100+F12</f>
        <v>100102</v>
      </c>
      <c r="F12" s="21">
        <v>2</v>
      </c>
      <c r="G12" s="3" t="s">
        <v>41</v>
      </c>
      <c r="H12" s="3" t="s">
        <v>547</v>
      </c>
      <c r="I12" s="3" t="str">
        <f>+"Prod: "&amp;Productos[[#This Row],[Descripcion]]&amp;"-"&amp;Productos[[#This Row],[Id_producto]]&amp;" | "&amp;VLOOKUP(Productos[[#This Row],[Id_sector]],Sector[[Id_sector]:[Auxiliar]],5,0)</f>
        <v>Prod: Perennes-100102 | Sector: Agr-1001 | Industria: AGR - 10</v>
      </c>
      <c r="J12" s="30" t="str">
        <f t="shared" ref="J12:J67" si="0">+"INSERT INTO producto VALUES ("&amp;E12&amp;",'"&amp;G12&amp;"','"&amp;H12&amp;"','"&amp;I12&amp;"',"&amp;C12&amp;");"</f>
        <v>INSERT INTO producto VALUES (100102,'Cítricos','Perennes','Prod: Perennes-100102 | Sector: Agr-1001 | Industria: AGR - 10',1001);</v>
      </c>
    </row>
    <row r="13" spans="1:10" ht="24" x14ac:dyDescent="0.3">
      <c r="A13" s="20">
        <f t="shared" ref="A13:A43" si="1">+A12</f>
        <v>10</v>
      </c>
      <c r="B13" s="4" t="str">
        <f>+VLOOKUP(Productos[[#This Row],[Id_industria]],Industria[[Id_industria]:[Industria]],2,0)</f>
        <v>Agricultura y Ganadería</v>
      </c>
      <c r="C13" s="20">
        <f>+IF(F13=1,C12+1,C12)</f>
        <v>1001</v>
      </c>
      <c r="D13" s="4" t="str">
        <f>+VLOOKUP(Productos[[#This Row],[Id_sector]],Sector[[Id_sector]:[Sector]],3,0)</f>
        <v>Agricultura</v>
      </c>
      <c r="E13" s="20">
        <f>+C13*100+F13</f>
        <v>100103</v>
      </c>
      <c r="F13" s="21">
        <v>3</v>
      </c>
      <c r="G13" s="3" t="s">
        <v>42</v>
      </c>
      <c r="H13" s="3" t="s">
        <v>547</v>
      </c>
      <c r="I13" s="3" t="str">
        <f>+"Prod: "&amp;Productos[[#This Row],[Descripcion]]&amp;"-"&amp;Productos[[#This Row],[Id_producto]]&amp;" | "&amp;VLOOKUP(Productos[[#This Row],[Id_sector]],Sector[[Id_sector]:[Auxiliar]],5,0)</f>
        <v>Prod: Perennes-100103 | Sector: Agr-1001 | Industria: AGR - 10</v>
      </c>
      <c r="J13" s="30" t="str">
        <f t="shared" si="0"/>
        <v>INSERT INTO producto VALUES (100103,'Frutos de hueso (carozo)','Perennes','Prod: Perennes-100103 | Sector: Agr-1001 | Industria: AGR - 10',1001);</v>
      </c>
    </row>
    <row r="14" spans="1:10" ht="24" x14ac:dyDescent="0.3">
      <c r="A14" s="20">
        <f t="shared" si="1"/>
        <v>10</v>
      </c>
      <c r="B14" s="4" t="str">
        <f>+VLOOKUP(Productos[[#This Row],[Id_industria]],Industria[[Id_industria]:[Industria]],2,0)</f>
        <v>Agricultura y Ganadería</v>
      </c>
      <c r="C14" s="20">
        <f>+IF(F14=1,C13+1,C13)</f>
        <v>1001</v>
      </c>
      <c r="D14" s="4" t="str">
        <f>+VLOOKUP(Productos[[#This Row],[Id_sector]],Sector[[Id_sector]:[Sector]],3,0)</f>
        <v>Agricultura</v>
      </c>
      <c r="E14" s="20">
        <f>+C14*100+F14</f>
        <v>100104</v>
      </c>
      <c r="F14" s="21">
        <v>4</v>
      </c>
      <c r="G14" s="3" t="s">
        <v>43</v>
      </c>
      <c r="H14" s="3" t="s">
        <v>547</v>
      </c>
      <c r="I14" s="3" t="str">
        <f>+"Prod: "&amp;Productos[[#This Row],[Descripcion]]&amp;"-"&amp;Productos[[#This Row],[Id_producto]]&amp;" | "&amp;VLOOKUP(Productos[[#This Row],[Id_sector]],Sector[[Id_sector]:[Auxiliar]],5,0)</f>
        <v>Prod: Perennes-100104 | Sector: Agr-1001 | Industria: AGR - 10</v>
      </c>
      <c r="J14" s="30" t="str">
        <f t="shared" si="0"/>
        <v>INSERT INTO producto VALUES (100104,'Frutos de pepita','Perennes','Prod: Perennes-100104 | Sector: Agr-1001 | Industria: AGR - 10',1001);</v>
      </c>
    </row>
    <row r="15" spans="1:10" ht="24" x14ac:dyDescent="0.3">
      <c r="A15" s="20">
        <f t="shared" si="1"/>
        <v>10</v>
      </c>
      <c r="B15" s="4" t="str">
        <f>+VLOOKUP(Productos[[#This Row],[Id_industria]],Industria[[Id_industria]:[Industria]],2,0)</f>
        <v>Agricultura y Ganadería</v>
      </c>
      <c r="C15" s="20">
        <f>+IF(F15=1,C14+1,C14)</f>
        <v>1001</v>
      </c>
      <c r="D15" s="4" t="str">
        <f>+VLOOKUP(Productos[[#This Row],[Id_sector]],Sector[[Id_sector]:[Sector]],3,0)</f>
        <v>Agricultura</v>
      </c>
      <c r="E15" s="20">
        <f>+C15*100+F15</f>
        <v>100105</v>
      </c>
      <c r="F15" s="21">
        <v>5</v>
      </c>
      <c r="G15" s="3" t="s">
        <v>44</v>
      </c>
      <c r="H15" s="3" t="s">
        <v>547</v>
      </c>
      <c r="I15" s="3" t="str">
        <f>+"Prod: "&amp;Productos[[#This Row],[Descripcion]]&amp;"-"&amp;Productos[[#This Row],[Id_producto]]&amp;" | "&amp;VLOOKUP(Productos[[#This Row],[Id_sector]],Sector[[Id_sector]:[Auxiliar]],5,0)</f>
        <v>Prod: Perennes-100105 | Sector: Agr-1001 | Industria: AGR - 10</v>
      </c>
      <c r="J15" s="30" t="str">
        <f t="shared" si="0"/>
        <v>INSERT INTO producto VALUES (100105,'Frutos secos','Perennes','Prod: Perennes-100105 | Sector: Agr-1001 | Industria: AGR - 10',1001);</v>
      </c>
    </row>
    <row r="16" spans="1:10" ht="24" x14ac:dyDescent="0.3">
      <c r="A16" s="20">
        <f t="shared" si="1"/>
        <v>10</v>
      </c>
      <c r="B16" s="4" t="str">
        <f>+VLOOKUP(Productos[[#This Row],[Id_industria]],Industria[[Id_industria]:[Industria]],2,0)</f>
        <v>Agricultura y Ganadería</v>
      </c>
      <c r="C16" s="20">
        <f>+IF(F16=1,C15+1,C15)</f>
        <v>1001</v>
      </c>
      <c r="D16" s="4" t="str">
        <f>+VLOOKUP(Productos[[#This Row],[Id_sector]],Sector[[Id_sector]:[Sector]],3,0)</f>
        <v>Agricultura</v>
      </c>
      <c r="E16" s="20">
        <f>+C16*100+F16</f>
        <v>100106</v>
      </c>
      <c r="F16" s="21">
        <v>6</v>
      </c>
      <c r="G16" s="3" t="s">
        <v>45</v>
      </c>
      <c r="H16" s="3" t="s">
        <v>547</v>
      </c>
      <c r="I16" s="3" t="str">
        <f>+"Prod: "&amp;Productos[[#This Row],[Descripcion]]&amp;"-"&amp;Productos[[#This Row],[Id_producto]]&amp;" | "&amp;VLOOKUP(Productos[[#This Row],[Id_sector]],Sector[[Id_sector]:[Auxiliar]],5,0)</f>
        <v>Prod: Perennes-100106 | Sector: Agr-1001 | Industria: AGR - 10</v>
      </c>
      <c r="J16" s="30" t="str">
        <f t="shared" si="0"/>
        <v>INSERT INTO producto VALUES (100106,'Frutos oleaginosos','Perennes','Prod: Perennes-100106 | Sector: Agr-1001 | Industria: AGR - 10',1001);</v>
      </c>
    </row>
    <row r="17" spans="1:10" ht="24" x14ac:dyDescent="0.3">
      <c r="A17" s="20">
        <f t="shared" si="1"/>
        <v>10</v>
      </c>
      <c r="B17" s="4" t="str">
        <f>+VLOOKUP(Productos[[#This Row],[Id_industria]],Industria[[Id_industria]:[Industria]],2,0)</f>
        <v>Agricultura y Ganadería</v>
      </c>
      <c r="C17" s="20">
        <f>+IF(F17=1,C16+1,C16)</f>
        <v>1001</v>
      </c>
      <c r="D17" s="4" t="str">
        <f>+VLOOKUP(Productos[[#This Row],[Id_sector]],Sector[[Id_sector]:[Sector]],3,0)</f>
        <v>Agricultura</v>
      </c>
      <c r="E17" s="20">
        <f>+C17*100+F17</f>
        <v>100107</v>
      </c>
      <c r="F17" s="21">
        <v>7</v>
      </c>
      <c r="G17" s="3" t="s">
        <v>46</v>
      </c>
      <c r="H17" s="3" t="s">
        <v>547</v>
      </c>
      <c r="I17" s="3" t="str">
        <f>+"Prod: "&amp;Productos[[#This Row],[Descripcion]]&amp;"-"&amp;Productos[[#This Row],[Id_producto]]&amp;" | "&amp;VLOOKUP(Productos[[#This Row],[Id_sector]],Sector[[Id_sector]:[Auxiliar]],5,0)</f>
        <v>Prod: Perennes-100107 | Sector: Agr-1001 | Industria: AGR - 10</v>
      </c>
      <c r="J17" s="30" t="str">
        <f t="shared" si="0"/>
        <v>INSERT INTO producto VALUES (100107,'Otros','Perennes','Prod: Perennes-100107 | Sector: Agr-1001 | Industria: AGR - 10',1001);</v>
      </c>
    </row>
    <row r="18" spans="1:10" ht="24" x14ac:dyDescent="0.3">
      <c r="A18" s="20">
        <f t="shared" si="1"/>
        <v>10</v>
      </c>
      <c r="B18" s="4" t="str">
        <f>+VLOOKUP(Productos[[#This Row],[Id_industria]],Industria[[Id_industria]:[Industria]],2,0)</f>
        <v>Agricultura y Ganadería</v>
      </c>
      <c r="C18" s="20">
        <f>+IF(F18=1,C17+1,C17)</f>
        <v>1001</v>
      </c>
      <c r="D18" s="4" t="str">
        <f>+VLOOKUP(Productos[[#This Row],[Id_sector]],Sector[[Id_sector]:[Sector]],3,0)</f>
        <v>Agricultura</v>
      </c>
      <c r="E18" s="20">
        <f>+C18*100+F18</f>
        <v>100108</v>
      </c>
      <c r="F18" s="21">
        <v>8</v>
      </c>
      <c r="G18" s="3" t="s">
        <v>47</v>
      </c>
      <c r="H18" s="3" t="s">
        <v>547</v>
      </c>
      <c r="I18" s="3" t="str">
        <f>+"Prod: "&amp;Productos[[#This Row],[Descripcion]]&amp;"-"&amp;Productos[[#This Row],[Id_producto]]&amp;" | "&amp;VLOOKUP(Productos[[#This Row],[Id_sector]],Sector[[Id_sector]:[Auxiliar]],5,0)</f>
        <v>Prod: Perennes-100108 | Sector: Agr-1001 | Industria: AGR - 10</v>
      </c>
      <c r="J18" s="30" t="str">
        <f t="shared" si="0"/>
        <v>INSERT INTO producto VALUES (100108,'Tropicales y subtropicales','Perennes','Prod: Perennes-100108 | Sector: Agr-1001 | Industria: AGR - 10',1001);</v>
      </c>
    </row>
    <row r="19" spans="1:10" ht="24" x14ac:dyDescent="0.3">
      <c r="A19" s="20">
        <f t="shared" si="1"/>
        <v>10</v>
      </c>
      <c r="B19" s="4" t="str">
        <f>+VLOOKUP(Productos[[#This Row],[Id_industria]],Industria[[Id_industria]:[Industria]],2,0)</f>
        <v>Agricultura y Ganadería</v>
      </c>
      <c r="C19" s="20">
        <f>+IF(F19=1,C18+1,C18)</f>
        <v>1001</v>
      </c>
      <c r="D19" s="4" t="str">
        <f>+VLOOKUP(Productos[[#This Row],[Id_sector]],Sector[[Id_sector]:[Sector]],3,0)</f>
        <v>Agricultura</v>
      </c>
      <c r="E19" s="20">
        <f>+C19*100+F19</f>
        <v>100109</v>
      </c>
      <c r="F19" s="21">
        <v>9</v>
      </c>
      <c r="G19" s="3" t="s">
        <v>48</v>
      </c>
      <c r="H19" s="3" t="s">
        <v>547</v>
      </c>
      <c r="I19" s="3" t="str">
        <f>+"Prod: "&amp;Productos[[#This Row],[Descripcion]]&amp;"-"&amp;Productos[[#This Row],[Id_producto]]&amp;" | "&amp;VLOOKUP(Productos[[#This Row],[Id_sector]],Sector[[Id_sector]:[Auxiliar]],5,0)</f>
        <v>Prod: Perennes-100109 | Sector: Agr-1001 | Industria: AGR - 10</v>
      </c>
      <c r="J19" s="30" t="str">
        <f t="shared" si="0"/>
        <v>INSERT INTO producto VALUES (100109,'Uva','Perennes','Prod: Perennes-100109 | Sector: Agr-1001 | Industria: AGR - 10',1001);</v>
      </c>
    </row>
    <row r="20" spans="1:10" ht="24" x14ac:dyDescent="0.3">
      <c r="A20" s="20">
        <f t="shared" si="1"/>
        <v>10</v>
      </c>
      <c r="B20" s="4" t="str">
        <f>+VLOOKUP(Productos[[#This Row],[Id_industria]],Industria[[Id_industria]:[Industria]],2,0)</f>
        <v>Agricultura y Ganadería</v>
      </c>
      <c r="C20" s="20">
        <f>+IF(F20=1,C19+1,C19)</f>
        <v>1001</v>
      </c>
      <c r="D20" s="4" t="str">
        <f>+VLOOKUP(Productos[[#This Row],[Id_sector]],Sector[[Id_sector]:[Sector]],3,0)</f>
        <v>Agricultura</v>
      </c>
      <c r="E20" s="20">
        <f>+C20*100+F20</f>
        <v>100110</v>
      </c>
      <c r="F20" s="21">
        <v>10</v>
      </c>
      <c r="G20" s="3" t="s">
        <v>90</v>
      </c>
      <c r="H20" s="3" t="s">
        <v>540</v>
      </c>
      <c r="I20" s="3" t="str">
        <f>+"Prod: "&amp;Productos[[#This Row],[Descripcion]]&amp;"-"&amp;Productos[[#This Row],[Id_producto]]&amp;" | "&amp;VLOOKUP(Productos[[#This Row],[Id_sector]],Sector[[Id_sector]:[Auxiliar]],5,0)</f>
        <v>Prod: Anuales-100110 | Sector: Agr-1001 | Industria: AGR - 10</v>
      </c>
      <c r="J20" s="30" t="str">
        <f t="shared" si="0"/>
        <v>INSERT INTO producto VALUES (100110,'Legumbres','Anuales','Prod: Anuales-100110 | Sector: Agr-1001 | Industria: AGR - 10',1001);</v>
      </c>
    </row>
    <row r="21" spans="1:10" ht="24" x14ac:dyDescent="0.3">
      <c r="A21" s="20">
        <f t="shared" si="1"/>
        <v>10</v>
      </c>
      <c r="B21" s="4" t="str">
        <f>+VLOOKUP(Productos[[#This Row],[Id_industria]],Industria[[Id_industria]:[Industria]],2,0)</f>
        <v>Agricultura y Ganadería</v>
      </c>
      <c r="C21" s="20">
        <f>+IF(F21=1,C20+1,C20)</f>
        <v>1001</v>
      </c>
      <c r="D21" s="4" t="str">
        <f>+VLOOKUP(Productos[[#This Row],[Id_sector]],Sector[[Id_sector]:[Sector]],3,0)</f>
        <v>Agricultura</v>
      </c>
      <c r="E21" s="20">
        <f>+C21*100+F21</f>
        <v>100111</v>
      </c>
      <c r="F21" s="21">
        <v>11</v>
      </c>
      <c r="G21" s="3" t="s">
        <v>3</v>
      </c>
      <c r="H21" s="3" t="s">
        <v>540</v>
      </c>
      <c r="I21" s="3" t="str">
        <f>+"Prod: "&amp;Productos[[#This Row],[Descripcion]]&amp;"-"&amp;Productos[[#This Row],[Id_producto]]&amp;" | "&amp;VLOOKUP(Productos[[#This Row],[Id_sector]],Sector[[Id_sector]:[Auxiliar]],5,0)</f>
        <v>Prod: Anuales-100111 | Sector: Agr-1001 | Industria: AGR - 10</v>
      </c>
      <c r="J21" s="30" t="str">
        <f t="shared" si="0"/>
        <v>INSERT INTO producto VALUES (100111,'Cereales','Anuales','Prod: Anuales-100111 | Sector: Agr-1001 | Industria: AGR - 10',1001);</v>
      </c>
    </row>
    <row r="22" spans="1:10" ht="24" x14ac:dyDescent="0.3">
      <c r="A22" s="20">
        <f t="shared" si="1"/>
        <v>10</v>
      </c>
      <c r="B22" s="4" t="str">
        <f>+VLOOKUP(Productos[[#This Row],[Id_industria]],Industria[[Id_industria]:[Industria]],2,0)</f>
        <v>Agricultura y Ganadería</v>
      </c>
      <c r="C22" s="20">
        <f>+IF(F22=1,C21+1,C21)</f>
        <v>1001</v>
      </c>
      <c r="D22" s="4" t="str">
        <f>+VLOOKUP(Productos[[#This Row],[Id_sector]],Sector[[Id_sector]:[Sector]],3,0)</f>
        <v>Agricultura</v>
      </c>
      <c r="E22" s="20">
        <f>+C22*100+F22</f>
        <v>100112</v>
      </c>
      <c r="F22" s="21">
        <v>12</v>
      </c>
      <c r="G22" s="3" t="s">
        <v>118</v>
      </c>
      <c r="H22" s="3" t="s">
        <v>540</v>
      </c>
      <c r="I22" s="3" t="str">
        <f>+"Prod: "&amp;Productos[[#This Row],[Descripcion]]&amp;"-"&amp;Productos[[#This Row],[Id_producto]]&amp;" | "&amp;VLOOKUP(Productos[[#This Row],[Id_sector]],Sector[[Id_sector]:[Auxiliar]],5,0)</f>
        <v>Prod: Anuales-100112 | Sector: Agr-1001 | Industria: AGR - 10</v>
      </c>
      <c r="J22" s="30" t="str">
        <f t="shared" si="0"/>
        <v>INSERT INTO producto VALUES (100112,'Hortalizas','Anuales','Prod: Anuales-100112 | Sector: Agr-1001 | Industria: AGR - 10',1001);</v>
      </c>
    </row>
    <row r="23" spans="1:10" ht="24" x14ac:dyDescent="0.3">
      <c r="A23" s="20">
        <f t="shared" si="1"/>
        <v>10</v>
      </c>
      <c r="B23" s="4" t="str">
        <f>+VLOOKUP(Productos[[#This Row],[Id_industria]],Industria[[Id_industria]:[Industria]],2,0)</f>
        <v>Agricultura y Ganadería</v>
      </c>
      <c r="C23" s="20">
        <f>+IF(F23=1,C22+1,C22)</f>
        <v>1001</v>
      </c>
      <c r="D23" s="4" t="str">
        <f>+VLOOKUP(Productos[[#This Row],[Id_sector]],Sector[[Id_sector]:[Sector]],3,0)</f>
        <v>Agricultura</v>
      </c>
      <c r="E23" s="20">
        <f>+C23*100+F23</f>
        <v>100113</v>
      </c>
      <c r="F23" s="21">
        <v>13</v>
      </c>
      <c r="G23" s="3" t="s">
        <v>152</v>
      </c>
      <c r="H23" s="3" t="s">
        <v>540</v>
      </c>
      <c r="I23" s="3" t="str">
        <f>+"Prod: "&amp;Productos[[#This Row],[Descripcion]]&amp;"-"&amp;Productos[[#This Row],[Id_producto]]&amp;" | "&amp;VLOOKUP(Productos[[#This Row],[Id_sector]],Sector[[Id_sector]:[Auxiliar]],5,0)</f>
        <v>Prod: Anuales-100113 | Sector: Agr-1001 | Industria: AGR - 10</v>
      </c>
      <c r="J23" s="30" t="str">
        <f t="shared" si="0"/>
        <v>INSERT INTO producto VALUES (100113,'Industriales','Anuales','Prod: Anuales-100113 | Sector: Agr-1001 | Industria: AGR - 10',1001);</v>
      </c>
    </row>
    <row r="24" spans="1:10" ht="24" x14ac:dyDescent="0.3">
      <c r="A24" s="20">
        <f t="shared" si="1"/>
        <v>10</v>
      </c>
      <c r="B24" s="4" t="str">
        <f>+VLOOKUP(Productos[[#This Row],[Id_industria]],Industria[[Id_industria]:[Industria]],2,0)</f>
        <v>Agricultura y Ganadería</v>
      </c>
      <c r="C24" s="20">
        <f>+IF(F24=1,C23+1,C23)</f>
        <v>1001</v>
      </c>
      <c r="D24" s="4" t="str">
        <f>+VLOOKUP(Productos[[#This Row],[Id_sector]],Sector[[Id_sector]:[Sector]],3,0)</f>
        <v>Agricultura</v>
      </c>
      <c r="E24" s="20">
        <f>+C24*100+F24</f>
        <v>100114</v>
      </c>
      <c r="F24" s="21">
        <v>14</v>
      </c>
      <c r="G24" s="3" t="s">
        <v>157</v>
      </c>
      <c r="H24" s="3" t="s">
        <v>540</v>
      </c>
      <c r="I24" s="3" t="str">
        <f>+"Prod: "&amp;Productos[[#This Row],[Descripcion]]&amp;"-"&amp;Productos[[#This Row],[Id_producto]]&amp;" | "&amp;VLOOKUP(Productos[[#This Row],[Id_sector]],Sector[[Id_sector]:[Auxiliar]],5,0)</f>
        <v>Prod: Anuales-100114 | Sector: Agr-1001 | Industria: AGR - 10</v>
      </c>
      <c r="J24" s="30" t="str">
        <f t="shared" si="0"/>
        <v>INSERT INTO producto VALUES (100114,'Tubérculos','Anuales','Prod: Anuales-100114 | Sector: Agr-1001 | Industria: AGR - 10',1001);</v>
      </c>
    </row>
    <row r="25" spans="1:10" ht="24" x14ac:dyDescent="0.3">
      <c r="A25" s="20">
        <f t="shared" si="1"/>
        <v>10</v>
      </c>
      <c r="B25" s="4" t="str">
        <f>+VLOOKUP(Productos[[#This Row],[Id_industria]],Industria[[Id_industria]:[Industria]],2,0)</f>
        <v>Agricultura y Ganadería</v>
      </c>
      <c r="C25" s="20">
        <f>+IF(F25=1,C24+1,C24)</f>
        <v>1002</v>
      </c>
      <c r="D25" s="4" t="str">
        <f>+VLOOKUP(Productos[[#This Row],[Id_sector]],Sector[[Id_sector]:[Sector]],3,0)</f>
        <v>Pesca y acuicultura</v>
      </c>
      <c r="E25" s="20">
        <f>+C25*100+F25</f>
        <v>100201</v>
      </c>
      <c r="F25" s="21">
        <v>1</v>
      </c>
      <c r="G25" s="3" t="s">
        <v>169</v>
      </c>
      <c r="H25" s="3" t="s">
        <v>542</v>
      </c>
      <c r="I25" s="3" t="str">
        <f>+"Prod: "&amp;Productos[[#This Row],[Descripcion]]&amp;"-"&amp;Productos[[#This Row],[Id_producto]]&amp;" | "&amp;VLOOKUP(Productos[[#This Row],[Id_sector]],Sector[[Id_sector]:[Auxiliar]],5,0)</f>
        <v>Prod: Marino-100201 | Sector: Pesca-1002 | Industria: AGR - 10</v>
      </c>
      <c r="J25" s="30" t="str">
        <f t="shared" si="0"/>
        <v>INSERT INTO producto VALUES (100201,'Peces','Marino','Prod: Marino-100201 | Sector: Pesca-1002 | Industria: AGR - 10',1002);</v>
      </c>
    </row>
    <row r="26" spans="1:10" ht="24" x14ac:dyDescent="0.3">
      <c r="A26" s="20">
        <f t="shared" si="1"/>
        <v>10</v>
      </c>
      <c r="B26" s="4" t="str">
        <f>+VLOOKUP(Productos[[#This Row],[Id_industria]],Industria[[Id_industria]:[Industria]],2,0)</f>
        <v>Agricultura y Ganadería</v>
      </c>
      <c r="C26" s="20">
        <f>+IF(F26=1,C25+1,C25)</f>
        <v>1002</v>
      </c>
      <c r="D26" s="4" t="str">
        <f>+VLOOKUP(Productos[[#This Row],[Id_sector]],Sector[[Id_sector]:[Sector]],3,0)</f>
        <v>Pesca y acuicultura</v>
      </c>
      <c r="E26" s="20">
        <f>+C26*100+F26</f>
        <v>100202</v>
      </c>
      <c r="F26" s="21">
        <v>2</v>
      </c>
      <c r="G26" s="3" t="s">
        <v>170</v>
      </c>
      <c r="H26" s="3" t="s">
        <v>542</v>
      </c>
      <c r="I26" s="3" t="str">
        <f>+"Prod: "&amp;Productos[[#This Row],[Descripcion]]&amp;"-"&amp;Productos[[#This Row],[Id_producto]]&amp;" | "&amp;VLOOKUP(Productos[[#This Row],[Id_sector]],Sector[[Id_sector]:[Auxiliar]],5,0)</f>
        <v>Prod: Marino-100202 | Sector: Pesca-1002 | Industria: AGR - 10</v>
      </c>
      <c r="J26" s="30" t="str">
        <f t="shared" si="0"/>
        <v>INSERT INTO producto VALUES (100202,'Moluscos','Marino','Prod: Marino-100202 | Sector: Pesca-1002 | Industria: AGR - 10',1002);</v>
      </c>
    </row>
    <row r="27" spans="1:10" ht="24" x14ac:dyDescent="0.3">
      <c r="A27" s="20">
        <f t="shared" si="1"/>
        <v>10</v>
      </c>
      <c r="B27" s="4" t="str">
        <f>+VLOOKUP(Productos[[#This Row],[Id_industria]],Industria[[Id_industria]:[Industria]],2,0)</f>
        <v>Agricultura y Ganadería</v>
      </c>
      <c r="C27" s="20">
        <f>+IF(F27=1,C26+1,C26)</f>
        <v>1002</v>
      </c>
      <c r="D27" s="4" t="str">
        <f>+VLOOKUP(Productos[[#This Row],[Id_sector]],Sector[[Id_sector]:[Sector]],3,0)</f>
        <v>Pesca y acuicultura</v>
      </c>
      <c r="E27" s="20">
        <f>+C27*100+F27</f>
        <v>100203</v>
      </c>
      <c r="F27" s="21">
        <v>3</v>
      </c>
      <c r="G27" s="3" t="s">
        <v>172</v>
      </c>
      <c r="H27" s="3" t="s">
        <v>542</v>
      </c>
      <c r="I27" s="3" t="str">
        <f>+"Prod: "&amp;Productos[[#This Row],[Descripcion]]&amp;"-"&amp;Productos[[#This Row],[Id_producto]]&amp;" | "&amp;VLOOKUP(Productos[[#This Row],[Id_sector]],Sector[[Id_sector]:[Auxiliar]],5,0)</f>
        <v>Prod: Marino-100203 | Sector: Pesca-1002 | Industria: AGR - 10</v>
      </c>
      <c r="J27" s="30" t="str">
        <f t="shared" si="0"/>
        <v>INSERT INTO producto VALUES (100203,'Algas y microphytes','Marino','Prod: Marino-100203 | Sector: Pesca-1002 | Industria: AGR - 10',1002);</v>
      </c>
    </row>
    <row r="28" spans="1:10" ht="24" x14ac:dyDescent="0.3">
      <c r="A28" s="20">
        <f t="shared" si="1"/>
        <v>10</v>
      </c>
      <c r="B28" s="4" t="str">
        <f>+VLOOKUP(Productos[[#This Row],[Id_industria]],Industria[[Id_industria]:[Industria]],2,0)</f>
        <v>Agricultura y Ganadería</v>
      </c>
      <c r="C28" s="20">
        <f>+IF(F28=1,C27+1,C27)</f>
        <v>1002</v>
      </c>
      <c r="D28" s="4" t="str">
        <f>+VLOOKUP(Productos[[#This Row],[Id_sector]],Sector[[Id_sector]:[Sector]],3,0)</f>
        <v>Pesca y acuicultura</v>
      </c>
      <c r="E28" s="20">
        <f>+C28*100+F28</f>
        <v>100204</v>
      </c>
      <c r="F28" s="21">
        <v>4</v>
      </c>
      <c r="G28" s="3" t="s">
        <v>171</v>
      </c>
      <c r="H28" s="3" t="s">
        <v>542</v>
      </c>
      <c r="I28" s="3" t="str">
        <f>+"Prod: "&amp;Productos[[#This Row],[Descripcion]]&amp;"-"&amp;Productos[[#This Row],[Id_producto]]&amp;" | "&amp;VLOOKUP(Productos[[#This Row],[Id_sector]],Sector[[Id_sector]:[Auxiliar]],5,0)</f>
        <v>Prod: Marino-100204 | Sector: Pesca-1002 | Industria: AGR - 10</v>
      </c>
      <c r="J28" s="30" t="str">
        <f t="shared" si="0"/>
        <v>INSERT INTO producto VALUES (100204,'Crustáceos','Marino','Prod: Marino-100204 | Sector: Pesca-1002 | Industria: AGR - 10',1002);</v>
      </c>
    </row>
    <row r="29" spans="1:10" ht="24" x14ac:dyDescent="0.3">
      <c r="A29" s="20">
        <f t="shared" si="1"/>
        <v>10</v>
      </c>
      <c r="B29" s="4" t="str">
        <f>+VLOOKUP(Productos[[#This Row],[Id_industria]],Industria[[Id_industria]:[Industria]],2,0)</f>
        <v>Agricultura y Ganadería</v>
      </c>
      <c r="C29" s="20">
        <f>+IF(F29=1,C28+1,C28)</f>
        <v>1002</v>
      </c>
      <c r="D29" s="4" t="str">
        <f>+VLOOKUP(Productos[[#This Row],[Id_sector]],Sector[[Id_sector]:[Sector]],3,0)</f>
        <v>Pesca y acuicultura</v>
      </c>
      <c r="E29" s="20">
        <f>+C29*100+F29</f>
        <v>100205</v>
      </c>
      <c r="F29" s="21">
        <v>5</v>
      </c>
      <c r="G29" s="3" t="s">
        <v>212</v>
      </c>
      <c r="H29" s="3" t="s">
        <v>542</v>
      </c>
      <c r="I29" s="3" t="str">
        <f>+"Prod: "&amp;Productos[[#This Row],[Descripcion]]&amp;"-"&amp;Productos[[#This Row],[Id_producto]]&amp;" | "&amp;VLOOKUP(Productos[[#This Row],[Id_sector]],Sector[[Id_sector]:[Auxiliar]],5,0)</f>
        <v>Prod: Marino-100205 | Sector: Pesca-1002 | Industria: AGR - 10</v>
      </c>
      <c r="J29" s="30" t="str">
        <f t="shared" si="0"/>
        <v>INSERT INTO producto VALUES (100205,'Equinodermos','Marino','Prod: Marino-100205 | Sector: Pesca-1002 | Industria: AGR - 10',1002);</v>
      </c>
    </row>
    <row r="30" spans="1:10" ht="24" x14ac:dyDescent="0.3">
      <c r="A30" s="20">
        <f t="shared" si="1"/>
        <v>10</v>
      </c>
      <c r="B30" s="4" t="str">
        <f>+VLOOKUP(Productos[[#This Row],[Id_industria]],Industria[[Id_industria]:[Industria]],2,0)</f>
        <v>Agricultura y Ganadería</v>
      </c>
      <c r="C30" s="20">
        <f>+IF(F30=1,C29+1,C29)</f>
        <v>1002</v>
      </c>
      <c r="D30" s="4" t="str">
        <f>+VLOOKUP(Productos[[#This Row],[Id_sector]],Sector[[Id_sector]:[Sector]],3,0)</f>
        <v>Pesca y acuicultura</v>
      </c>
      <c r="E30" s="20">
        <f>+C30*100+F30</f>
        <v>100206</v>
      </c>
      <c r="F30" s="21">
        <v>6</v>
      </c>
      <c r="G30" s="3" t="s">
        <v>213</v>
      </c>
      <c r="H30" s="3" t="s">
        <v>542</v>
      </c>
      <c r="I30" s="3" t="str">
        <f>+"Prod: "&amp;Productos[[#This Row],[Descripcion]]&amp;"-"&amp;Productos[[#This Row],[Id_producto]]&amp;" | "&amp;VLOOKUP(Productos[[#This Row],[Id_sector]],Sector[[Id_sector]:[Auxiliar]],5,0)</f>
        <v>Prod: Marino-100206 | Sector: Pesca-1002 | Industria: AGR - 10</v>
      </c>
      <c r="J30" s="30" t="str">
        <f t="shared" si="0"/>
        <v>INSERT INTO producto VALUES (100206,'Mamíferos acuáticos','Marino','Prod: Marino-100206 | Sector: Pesca-1002 | Industria: AGR - 10',1002);</v>
      </c>
    </row>
    <row r="31" spans="1:10" ht="24" x14ac:dyDescent="0.3">
      <c r="A31" s="20">
        <f t="shared" si="1"/>
        <v>10</v>
      </c>
      <c r="B31" s="4" t="str">
        <f>+VLOOKUP(Productos[[#This Row],[Id_industria]],Industria[[Id_industria]:[Industria]],2,0)</f>
        <v>Agricultura y Ganadería</v>
      </c>
      <c r="C31" s="20">
        <f>+IF(F31=1,C30+1,C30)</f>
        <v>1002</v>
      </c>
      <c r="D31" s="4" t="str">
        <f>+VLOOKUP(Productos[[#This Row],[Id_sector]],Sector[[Id_sector]:[Sector]],3,0)</f>
        <v>Pesca y acuicultura</v>
      </c>
      <c r="E31" s="20">
        <f>+C31*100+F31</f>
        <v>100207</v>
      </c>
      <c r="F31" s="21">
        <v>7</v>
      </c>
      <c r="G31" s="3" t="s">
        <v>214</v>
      </c>
      <c r="H31" s="3" t="s">
        <v>542</v>
      </c>
      <c r="I31" s="3" t="str">
        <f>+"Prod: "&amp;Productos[[#This Row],[Descripcion]]&amp;"-"&amp;Productos[[#This Row],[Id_producto]]&amp;" | "&amp;VLOOKUP(Productos[[#This Row],[Id_sector]],Sector[[Id_sector]:[Auxiliar]],5,0)</f>
        <v>Prod: Marino-100207 | Sector: Pesca-1002 | Industria: AGR - 10</v>
      </c>
      <c r="J31" s="30" t="str">
        <f t="shared" si="0"/>
        <v>INSERT INTO producto VALUES (100207,'Reptiles acuáticos','Marino','Prod: Marino-100207 | Sector: Pesca-1002 | Industria: AGR - 10',1002);</v>
      </c>
    </row>
    <row r="32" spans="1:10" ht="24" x14ac:dyDescent="0.3">
      <c r="A32" s="20">
        <f t="shared" si="1"/>
        <v>10</v>
      </c>
      <c r="B32" s="4" t="str">
        <f>+VLOOKUP(Productos[[#This Row],[Id_industria]],Industria[[Id_industria]:[Industria]],2,0)</f>
        <v>Agricultura y Ganadería</v>
      </c>
      <c r="C32" s="20">
        <f>+IF(F32=1,C31+1,C31)</f>
        <v>1002</v>
      </c>
      <c r="D32" s="4" t="str">
        <f>+VLOOKUP(Productos[[#This Row],[Id_sector]],Sector[[Id_sector]:[Sector]],3,0)</f>
        <v>Pesca y acuicultura</v>
      </c>
      <c r="E32" s="20">
        <f>+C32*100+F32</f>
        <v>100208</v>
      </c>
      <c r="F32" s="21">
        <v>8</v>
      </c>
      <c r="G32" s="3" t="s">
        <v>215</v>
      </c>
      <c r="H32" s="3" t="s">
        <v>542</v>
      </c>
      <c r="I32" s="3" t="str">
        <f>+"Prod: "&amp;Productos[[#This Row],[Descripcion]]&amp;"-"&amp;Productos[[#This Row],[Id_producto]]&amp;" | "&amp;VLOOKUP(Productos[[#This Row],[Id_sector]],Sector[[Id_sector]:[Auxiliar]],5,0)</f>
        <v>Prod: Marino-100208 | Sector: Pesca-1002 | Industria: AGR - 10</v>
      </c>
      <c r="J32" s="30" t="str">
        <f t="shared" si="0"/>
        <v>INSERT INTO producto VALUES (100208,'Medusas','Marino','Prod: Marino-100208 | Sector: Pesca-1002 | Industria: AGR - 10',1002);</v>
      </c>
    </row>
    <row r="33" spans="1:10" ht="24" x14ac:dyDescent="0.3">
      <c r="A33" s="20">
        <f t="shared" si="1"/>
        <v>10</v>
      </c>
      <c r="B33" s="4" t="str">
        <f>+VLOOKUP(Productos[[#This Row],[Id_industria]],Industria[[Id_industria]:[Industria]],2,0)</f>
        <v>Agricultura y Ganadería</v>
      </c>
      <c r="C33" s="20">
        <f>+IF(F33=1,C32+1,C32)</f>
        <v>1002</v>
      </c>
      <c r="D33" s="4" t="str">
        <f>+VLOOKUP(Productos[[#This Row],[Id_sector]],Sector[[Id_sector]:[Sector]],3,0)</f>
        <v>Pesca y acuicultura</v>
      </c>
      <c r="E33" s="20">
        <f>+C33*100+F33</f>
        <v>100209</v>
      </c>
      <c r="F33" s="21">
        <v>9</v>
      </c>
      <c r="G33" s="3" t="s">
        <v>46</v>
      </c>
      <c r="H33" s="3" t="s">
        <v>542</v>
      </c>
      <c r="I33" s="3" t="str">
        <f>+"Prod: "&amp;Productos[[#This Row],[Descripcion]]&amp;"-"&amp;Productos[[#This Row],[Id_producto]]&amp;" | "&amp;VLOOKUP(Productos[[#This Row],[Id_sector]],Sector[[Id_sector]:[Auxiliar]],5,0)</f>
        <v>Prod: Marino-100209 | Sector: Pesca-1002 | Industria: AGR - 10</v>
      </c>
      <c r="J33" s="30" t="str">
        <f t="shared" si="0"/>
        <v>INSERT INTO producto VALUES (100209,'Otros','Marino','Prod: Marino-100209 | Sector: Pesca-1002 | Industria: AGR - 10',1002);</v>
      </c>
    </row>
    <row r="34" spans="1:10" ht="24" x14ac:dyDescent="0.3">
      <c r="A34" s="20">
        <f t="shared" si="1"/>
        <v>10</v>
      </c>
      <c r="B34" s="4" t="str">
        <f>+VLOOKUP(Productos[[#This Row],[Id_industria]],Industria[[Id_industria]:[Industria]],2,0)</f>
        <v>Agricultura y Ganadería</v>
      </c>
      <c r="C34" s="20">
        <f>+IF(F34=1,C33+1,C33)</f>
        <v>1003</v>
      </c>
      <c r="D34" s="4" t="str">
        <f>+VLOOKUP(Productos[[#This Row],[Id_sector]],Sector[[Id_sector]:[Sector]],3,0)</f>
        <v>Silvicultura</v>
      </c>
      <c r="E34" s="20">
        <f>+C34*100+F34</f>
        <v>100301</v>
      </c>
      <c r="F34" s="21">
        <v>1</v>
      </c>
      <c r="G34" s="3" t="s">
        <v>263</v>
      </c>
      <c r="H34" s="3" t="s">
        <v>541</v>
      </c>
      <c r="I34" s="3" t="str">
        <f>+"Prod: "&amp;Productos[[#This Row],[Descripcion]]&amp;"-"&amp;Productos[[#This Row],[Id_producto]]&amp;" | "&amp;VLOOKUP(Productos[[#This Row],[Id_sector]],Sector[[Id_sector]:[Auxiliar]],5,0)</f>
        <v>Prod: Forestal-100301 | Sector: Silvo-1003 | Industria: AGR - 10</v>
      </c>
      <c r="J34" s="30" t="str">
        <f t="shared" si="0"/>
        <v>INSERT INTO producto VALUES (100301,'Producción Directa','Forestal','Prod: Forestal-100301 | Sector: Silvo-1003 | Industria: AGR - 10',1003);</v>
      </c>
    </row>
    <row r="35" spans="1:10" ht="24" x14ac:dyDescent="0.3">
      <c r="A35" s="20">
        <f t="shared" si="1"/>
        <v>10</v>
      </c>
      <c r="B35" s="4" t="str">
        <f>+VLOOKUP(Productos[[#This Row],[Id_industria]],Industria[[Id_industria]:[Industria]],2,0)</f>
        <v>Agricultura y Ganadería</v>
      </c>
      <c r="C35" s="20">
        <f>+IF(F35=1,C34+1,C34)</f>
        <v>1003</v>
      </c>
      <c r="D35" s="4" t="str">
        <f>+VLOOKUP(Productos[[#This Row],[Id_sector]],Sector[[Id_sector]:[Sector]],3,0)</f>
        <v>Silvicultura</v>
      </c>
      <c r="E35" s="20">
        <f>+C35*100+F35</f>
        <v>100302</v>
      </c>
      <c r="F35" s="21">
        <v>2</v>
      </c>
      <c r="G35" s="3" t="s">
        <v>264</v>
      </c>
      <c r="H35" s="3" t="s">
        <v>541</v>
      </c>
      <c r="I35" s="3" t="str">
        <f>+"Prod: "&amp;Productos[[#This Row],[Descripcion]]&amp;"-"&amp;Productos[[#This Row],[Id_producto]]&amp;" | "&amp;VLOOKUP(Productos[[#This Row],[Id_sector]],Sector[[Id_sector]:[Auxiliar]],5,0)</f>
        <v>Prod: Forestal-100302 | Sector: Silvo-1003 | Industria: AGR - 10</v>
      </c>
      <c r="J35" s="30" t="str">
        <f t="shared" si="0"/>
        <v>INSERT INTO producto VALUES (100302,'Producción Indirecta','Forestal','Prod: Forestal-100302 | Sector: Silvo-1003 | Industria: AGR - 10',1003);</v>
      </c>
    </row>
    <row r="36" spans="1:10" ht="24" x14ac:dyDescent="0.3">
      <c r="A36" s="20">
        <f t="shared" si="1"/>
        <v>10</v>
      </c>
      <c r="B36" s="4" t="str">
        <f>+VLOOKUP(Productos[[#This Row],[Id_industria]],Industria[[Id_industria]:[Industria]],2,0)</f>
        <v>Agricultura y Ganadería</v>
      </c>
      <c r="C36" s="20">
        <f>+IF(F36=1,C35+1,C35)</f>
        <v>1003</v>
      </c>
      <c r="D36" s="4" t="str">
        <f>+VLOOKUP(Productos[[#This Row],[Id_sector]],Sector[[Id_sector]:[Sector]],3,0)</f>
        <v>Silvicultura</v>
      </c>
      <c r="E36" s="20">
        <f>+C36*100+F36</f>
        <v>100303</v>
      </c>
      <c r="F36" s="21">
        <v>3</v>
      </c>
      <c r="G36" s="3" t="s">
        <v>8</v>
      </c>
      <c r="H36" s="3" t="s">
        <v>541</v>
      </c>
      <c r="I36" s="3" t="str">
        <f>+"Prod: "&amp;Productos[[#This Row],[Descripcion]]&amp;"-"&amp;Productos[[#This Row],[Id_producto]]&amp;" | "&amp;VLOOKUP(Productos[[#This Row],[Id_sector]],Sector[[Id_sector]:[Auxiliar]],5,0)</f>
        <v>Prod: Forestal-100303 | Sector: Silvo-1003 | Industria: AGR - 10</v>
      </c>
      <c r="J36" s="30" t="str">
        <f t="shared" si="0"/>
        <v>INSERT INTO producto VALUES (100303,'Deforestación','Forestal','Prod: Forestal-100303 | Sector: Silvo-1003 | Industria: AGR - 10',1003);</v>
      </c>
    </row>
    <row r="37" spans="1:10" ht="24" x14ac:dyDescent="0.3">
      <c r="A37" s="20">
        <f t="shared" si="1"/>
        <v>10</v>
      </c>
      <c r="B37" s="4" t="str">
        <f>+VLOOKUP(Productos[[#This Row],[Id_industria]],Industria[[Id_industria]:[Industria]],2,0)</f>
        <v>Agricultura y Ganadería</v>
      </c>
      <c r="C37" s="20">
        <f>+IF(F37=1,C36+1,C36)</f>
        <v>1004</v>
      </c>
      <c r="D37" s="4" t="str">
        <f>+VLOOKUP(Productos[[#This Row],[Id_sector]],Sector[[Id_sector]:[Sector]],3,0)</f>
        <v>Ganadería</v>
      </c>
      <c r="E37" s="20">
        <f>+C37*100+F37</f>
        <v>100401</v>
      </c>
      <c r="F37" s="21">
        <v>1</v>
      </c>
      <c r="G37" s="3" t="s">
        <v>281</v>
      </c>
      <c r="H37" s="3" t="s">
        <v>546</v>
      </c>
      <c r="I37" s="3" t="str">
        <f>+"Prod: "&amp;Productos[[#This Row],[Descripcion]]&amp;"-"&amp;Productos[[#This Row],[Id_producto]]&amp;" | "&amp;VLOOKUP(Productos[[#This Row],[Id_sector]],Sector[[Id_sector]:[Auxiliar]],5,0)</f>
        <v>Prod: Ganadera-100401 | Sector: Gan-1004 | Industria: AGR - 10</v>
      </c>
      <c r="J37" s="30" t="str">
        <f t="shared" si="0"/>
        <v>INSERT INTO producto VALUES (100401,'Bovino o vacuno','Ganadera','Prod: Ganadera-100401 | Sector: Gan-1004 | Industria: AGR - 10',1004);</v>
      </c>
    </row>
    <row r="38" spans="1:10" ht="24" x14ac:dyDescent="0.3">
      <c r="A38" s="20">
        <f t="shared" si="1"/>
        <v>10</v>
      </c>
      <c r="B38" s="4" t="str">
        <f>+VLOOKUP(Productos[[#This Row],[Id_industria]],Industria[[Id_industria]:[Industria]],2,0)</f>
        <v>Agricultura y Ganadería</v>
      </c>
      <c r="C38" s="20">
        <f>+IF(F38=1,C37+1,C37)</f>
        <v>1004</v>
      </c>
      <c r="D38" s="4" t="str">
        <f>+VLOOKUP(Productos[[#This Row],[Id_sector]],Sector[[Id_sector]:[Sector]],3,0)</f>
        <v>Ganadería</v>
      </c>
      <c r="E38" s="20">
        <f>+C38*100+F38</f>
        <v>100402</v>
      </c>
      <c r="F38" s="21">
        <v>2</v>
      </c>
      <c r="G38" s="3" t="s">
        <v>279</v>
      </c>
      <c r="H38" s="3" t="s">
        <v>546</v>
      </c>
      <c r="I38" s="3" t="str">
        <f>+"Prod: "&amp;Productos[[#This Row],[Descripcion]]&amp;"-"&amp;Productos[[#This Row],[Id_producto]]&amp;" | "&amp;VLOOKUP(Productos[[#This Row],[Id_sector]],Sector[[Id_sector]:[Auxiliar]],5,0)</f>
        <v>Prod: Ganadera-100402 | Sector: Gan-1004 | Industria: AGR - 10</v>
      </c>
      <c r="J38" s="30" t="str">
        <f t="shared" si="0"/>
        <v>INSERT INTO producto VALUES (100402,'Ovino','Ganadera','Prod: Ganadera-100402 | Sector: Gan-1004 | Industria: AGR - 10',1004);</v>
      </c>
    </row>
    <row r="39" spans="1:10" ht="24" x14ac:dyDescent="0.3">
      <c r="A39" s="20">
        <f t="shared" si="1"/>
        <v>10</v>
      </c>
      <c r="B39" s="4" t="str">
        <f>+VLOOKUP(Productos[[#This Row],[Id_industria]],Industria[[Id_industria]:[Industria]],2,0)</f>
        <v>Agricultura y Ganadería</v>
      </c>
      <c r="C39" s="20">
        <f>+IF(F39=1,C38+1,C38)</f>
        <v>1004</v>
      </c>
      <c r="D39" s="4" t="str">
        <f>+VLOOKUP(Productos[[#This Row],[Id_sector]],Sector[[Id_sector]:[Sector]],3,0)</f>
        <v>Ganadería</v>
      </c>
      <c r="E39" s="20">
        <f>+C39*100+F39</f>
        <v>100403</v>
      </c>
      <c r="F39" s="21">
        <v>3</v>
      </c>
      <c r="G39" s="3" t="s">
        <v>280</v>
      </c>
      <c r="H39" s="3" t="s">
        <v>546</v>
      </c>
      <c r="I39" s="3" t="str">
        <f>+"Prod: "&amp;Productos[[#This Row],[Descripcion]]&amp;"-"&amp;Productos[[#This Row],[Id_producto]]&amp;" | "&amp;VLOOKUP(Productos[[#This Row],[Id_sector]],Sector[[Id_sector]:[Auxiliar]],5,0)</f>
        <v>Prod: Ganadera-100403 | Sector: Gan-1004 | Industria: AGR - 10</v>
      </c>
      <c r="J39" s="30" t="str">
        <f t="shared" si="0"/>
        <v>INSERT INTO producto VALUES (100403,'Caprino','Ganadera','Prod: Ganadera-100403 | Sector: Gan-1004 | Industria: AGR - 10',1004);</v>
      </c>
    </row>
    <row r="40" spans="1:10" ht="24" x14ac:dyDescent="0.3">
      <c r="A40" s="20">
        <f t="shared" si="1"/>
        <v>10</v>
      </c>
      <c r="B40" s="4" t="str">
        <f>+VLOOKUP(Productos[[#This Row],[Id_industria]],Industria[[Id_industria]:[Industria]],2,0)</f>
        <v>Agricultura y Ganadería</v>
      </c>
      <c r="C40" s="20">
        <f>+IF(F40=1,C39+1,C39)</f>
        <v>1004</v>
      </c>
      <c r="D40" s="4" t="str">
        <f>+VLOOKUP(Productos[[#This Row],[Id_sector]],Sector[[Id_sector]:[Sector]],3,0)</f>
        <v>Ganadería</v>
      </c>
      <c r="E40" s="20">
        <f>+C40*100+F40</f>
        <v>100404</v>
      </c>
      <c r="F40" s="21">
        <v>4</v>
      </c>
      <c r="G40" s="3" t="s">
        <v>282</v>
      </c>
      <c r="H40" s="3" t="s">
        <v>546</v>
      </c>
      <c r="I40" s="3" t="str">
        <f>+"Prod: "&amp;Productos[[#This Row],[Descripcion]]&amp;"-"&amp;Productos[[#This Row],[Id_producto]]&amp;" | "&amp;VLOOKUP(Productos[[#This Row],[Id_sector]],Sector[[Id_sector]:[Auxiliar]],5,0)</f>
        <v>Prod: Ganadera-100404 | Sector: Gan-1004 | Industria: AGR - 10</v>
      </c>
      <c r="J40" s="30" t="str">
        <f t="shared" si="0"/>
        <v>INSERT INTO producto VALUES (100404,'Porcino','Ganadera','Prod: Ganadera-100404 | Sector: Gan-1004 | Industria: AGR - 10',1004);</v>
      </c>
    </row>
    <row r="41" spans="1:10" ht="24" x14ac:dyDescent="0.3">
      <c r="A41" s="20">
        <f t="shared" si="1"/>
        <v>10</v>
      </c>
      <c r="B41" s="4" t="str">
        <f>+VLOOKUP(Productos[[#This Row],[Id_industria]],Industria[[Id_industria]:[Industria]],2,0)</f>
        <v>Agricultura y Ganadería</v>
      </c>
      <c r="C41" s="20">
        <f>+IF(F41=1,C40+1,C40)</f>
        <v>1004</v>
      </c>
      <c r="D41" s="4" t="str">
        <f>+VLOOKUP(Productos[[#This Row],[Id_sector]],Sector[[Id_sector]:[Sector]],3,0)</f>
        <v>Ganadería</v>
      </c>
      <c r="E41" s="20">
        <f>+C41*100+F41</f>
        <v>100405</v>
      </c>
      <c r="F41" s="21">
        <v>5</v>
      </c>
      <c r="G41" s="3" t="s">
        <v>283</v>
      </c>
      <c r="H41" s="3" t="s">
        <v>546</v>
      </c>
      <c r="I41" s="3" t="str">
        <f>+"Prod: "&amp;Productos[[#This Row],[Descripcion]]&amp;"-"&amp;Productos[[#This Row],[Id_producto]]&amp;" | "&amp;VLOOKUP(Productos[[#This Row],[Id_sector]],Sector[[Id_sector]:[Auxiliar]],5,0)</f>
        <v>Prod: Ganadera-100405 | Sector: Gan-1004 | Industria: AGR - 10</v>
      </c>
      <c r="J41" s="30" t="str">
        <f t="shared" si="0"/>
        <v>INSERT INTO producto VALUES (100405,'Avicultura','Ganadera','Prod: Ganadera-100405 | Sector: Gan-1004 | Industria: AGR - 10',1004);</v>
      </c>
    </row>
    <row r="42" spans="1:10" ht="24" x14ac:dyDescent="0.3">
      <c r="A42" s="20">
        <f t="shared" si="1"/>
        <v>10</v>
      </c>
      <c r="B42" s="4" t="str">
        <f>+VLOOKUP(Productos[[#This Row],[Id_industria]],Industria[[Id_industria]:[Industria]],2,0)</f>
        <v>Agricultura y Ganadería</v>
      </c>
      <c r="C42" s="20">
        <f>+IF(F42=1,C41+1,C41)</f>
        <v>1004</v>
      </c>
      <c r="D42" s="4" t="str">
        <f>+VLOOKUP(Productos[[#This Row],[Id_sector]],Sector[[Id_sector]:[Sector]],3,0)</f>
        <v>Ganadería</v>
      </c>
      <c r="E42" s="20">
        <f>+C42*100+F42</f>
        <v>100406</v>
      </c>
      <c r="F42" s="21">
        <v>6</v>
      </c>
      <c r="G42" s="3" t="s">
        <v>284</v>
      </c>
      <c r="H42" s="3" t="s">
        <v>546</v>
      </c>
      <c r="I42" s="3" t="str">
        <f>+"Prod: "&amp;Productos[[#This Row],[Descripcion]]&amp;"-"&amp;Productos[[#This Row],[Id_producto]]&amp;" | "&amp;VLOOKUP(Productos[[#This Row],[Id_sector]],Sector[[Id_sector]:[Auxiliar]],5,0)</f>
        <v>Prod: Ganadera-100406 | Sector: Gan-1004 | Industria: AGR - 10</v>
      </c>
      <c r="J42" s="30" t="str">
        <f t="shared" si="0"/>
        <v>INSERT INTO producto VALUES (100406,'Equino','Ganadera','Prod: Ganadera-100406 | Sector: Gan-1004 | Industria: AGR - 10',1004);</v>
      </c>
    </row>
    <row r="43" spans="1:10" ht="24" x14ac:dyDescent="0.3">
      <c r="A43" s="20">
        <f t="shared" si="1"/>
        <v>10</v>
      </c>
      <c r="B43" s="4" t="str">
        <f>+VLOOKUP(Productos[[#This Row],[Id_industria]],Industria[[Id_industria]:[Industria]],2,0)</f>
        <v>Agricultura y Ganadería</v>
      </c>
      <c r="C43" s="20">
        <f>+IF(F43=1,C42+1,C42)</f>
        <v>1004</v>
      </c>
      <c r="D43" s="4" t="str">
        <f>+VLOOKUP(Productos[[#This Row],[Id_sector]],Sector[[Id_sector]:[Sector]],3,0)</f>
        <v>Ganadería</v>
      </c>
      <c r="E43" s="20">
        <f>+C43*100+F43</f>
        <v>100407</v>
      </c>
      <c r="F43" s="21">
        <v>7</v>
      </c>
      <c r="G43" s="3" t="s">
        <v>285</v>
      </c>
      <c r="H43" s="3" t="s">
        <v>546</v>
      </c>
      <c r="I43" s="3" t="str">
        <f>+"Prod: "&amp;Productos[[#This Row],[Descripcion]]&amp;"-"&amp;Productos[[#This Row],[Id_producto]]&amp;" | "&amp;VLOOKUP(Productos[[#This Row],[Id_sector]],Sector[[Id_sector]:[Auxiliar]],5,0)</f>
        <v>Prod: Ganadera-100407 | Sector: Gan-1004 | Industria: AGR - 10</v>
      </c>
      <c r="J43" s="30" t="str">
        <f t="shared" si="0"/>
        <v>INSERT INTO producto VALUES (100407,'Cunicultura','Ganadera','Prod: Ganadera-100407 | Sector: Gan-1004 | Industria: AGR - 10',1004);</v>
      </c>
    </row>
    <row r="44" spans="1:10" ht="24" x14ac:dyDescent="0.3">
      <c r="A44" s="20">
        <v>15</v>
      </c>
      <c r="B44" s="4" t="str">
        <f>+VLOOKUP(Productos[[#This Row],[Id_industria]],Industria[[Id_industria]:[Industria]],2,0)</f>
        <v>Energía y medio ambiente</v>
      </c>
      <c r="C44" s="20">
        <v>1501</v>
      </c>
      <c r="D44" s="4" t="str">
        <f>+VLOOKUP(Productos[[#This Row],[Id_sector]],Sector[[Id_sector]:[Sector]],3,0)</f>
        <v>Agua y aguas residuales</v>
      </c>
      <c r="E44" s="20">
        <f>+C44*100+F44</f>
        <v>150101</v>
      </c>
      <c r="F44" s="21">
        <v>1</v>
      </c>
      <c r="G44" s="3" t="s">
        <v>331</v>
      </c>
      <c r="H44" s="3" t="s">
        <v>16</v>
      </c>
      <c r="I44" s="3" t="str">
        <f>+"Prod: "&amp;Productos[[#This Row],[Descripcion]]&amp;"-"&amp;Productos[[#This Row],[Id_producto]]&amp;" | "&amp;VLOOKUP(Productos[[#This Row],[Id_sector]],Sector[[Id_sector]:[Auxiliar]],5,0)</f>
        <v>Prod: Agua-150101 | Sector: Agua-1501 | Industria: EN&amp;MA - 15</v>
      </c>
      <c r="J44" s="30" t="str">
        <f t="shared" si="0"/>
        <v>INSERT INTO producto VALUES (150101,'Aguas Subterráneas','Agua','Prod: Agua-150101 | Sector: Agua-1501 | Industria: EN&amp;MA - 15',1501);</v>
      </c>
    </row>
    <row r="45" spans="1:10" ht="24" x14ac:dyDescent="0.3">
      <c r="A45" s="20">
        <f>+A44</f>
        <v>15</v>
      </c>
      <c r="B45" s="4" t="str">
        <f>+VLOOKUP(Productos[[#This Row],[Id_industria]],Industria[[Id_industria]:[Industria]],2,0)</f>
        <v>Energía y medio ambiente</v>
      </c>
      <c r="C45" s="20">
        <f>+IF(F45=1,C44+1,C44)</f>
        <v>1501</v>
      </c>
      <c r="D45" s="4" t="str">
        <f>+VLOOKUP(Productos[[#This Row],[Id_sector]],Sector[[Id_sector]:[Sector]],3,0)</f>
        <v>Agua y aguas residuales</v>
      </c>
      <c r="E45" s="20">
        <f>+C45*100+F45</f>
        <v>150102</v>
      </c>
      <c r="F45" s="21">
        <v>2</v>
      </c>
      <c r="G45" s="3" t="s">
        <v>332</v>
      </c>
      <c r="H45" s="3" t="s">
        <v>16</v>
      </c>
      <c r="I45" s="3" t="str">
        <f>+"Prod: "&amp;Productos[[#This Row],[Descripcion]]&amp;"-"&amp;Productos[[#This Row],[Id_producto]]&amp;" | "&amp;VLOOKUP(Productos[[#This Row],[Id_sector]],Sector[[Id_sector]:[Auxiliar]],5,0)</f>
        <v>Prod: Agua-150102 | Sector: Agua-1501 | Industria: EN&amp;MA - 15</v>
      </c>
      <c r="J45" s="30" t="str">
        <f t="shared" si="0"/>
        <v>INSERT INTO producto VALUES (150102,'Aguas Superficiales','Agua','Prod: Agua-150102 | Sector: Agua-1501 | Industria: EN&amp;MA - 15',1501);</v>
      </c>
    </row>
    <row r="46" spans="1:10" ht="24" x14ac:dyDescent="0.3">
      <c r="A46" s="20">
        <f t="shared" ref="A46:A63" si="2">+A45</f>
        <v>15</v>
      </c>
      <c r="B46" s="4" t="str">
        <f>+VLOOKUP(Productos[[#This Row],[Id_industria]],Industria[[Id_industria]:[Industria]],2,0)</f>
        <v>Energía y medio ambiente</v>
      </c>
      <c r="C46" s="20">
        <f>+IF(F46=1,C45+1,C45)</f>
        <v>1501</v>
      </c>
      <c r="D46" s="4" t="str">
        <f>+VLOOKUP(Productos[[#This Row],[Id_sector]],Sector[[Id_sector]:[Sector]],3,0)</f>
        <v>Agua y aguas residuales</v>
      </c>
      <c r="E46" s="20">
        <f>+C46*100+F46</f>
        <v>150103</v>
      </c>
      <c r="F46" s="21">
        <v>3</v>
      </c>
      <c r="G46" s="3" t="s">
        <v>333</v>
      </c>
      <c r="H46" s="3" t="s">
        <v>16</v>
      </c>
      <c r="I46" s="3" t="str">
        <f>+"Prod: "&amp;Productos[[#This Row],[Descripcion]]&amp;"-"&amp;Productos[[#This Row],[Id_producto]]&amp;" | "&amp;VLOOKUP(Productos[[#This Row],[Id_sector]],Sector[[Id_sector]:[Auxiliar]],5,0)</f>
        <v>Prod: Agua-150103 | Sector: Agua-1501 | Industria: EN&amp;MA - 15</v>
      </c>
      <c r="J46" s="30" t="str">
        <f t="shared" si="0"/>
        <v>INSERT INTO producto VALUES (150103,'Aguas Domésticas','Agua','Prod: Agua-150103 | Sector: Agua-1501 | Industria: EN&amp;MA - 15',1501);</v>
      </c>
    </row>
    <row r="47" spans="1:10" ht="24" x14ac:dyDescent="0.3">
      <c r="A47" s="20">
        <f t="shared" si="2"/>
        <v>15</v>
      </c>
      <c r="B47" s="4" t="str">
        <f>+VLOOKUP(Productos[[#This Row],[Id_industria]],Industria[[Id_industria]:[Industria]],2,0)</f>
        <v>Energía y medio ambiente</v>
      </c>
      <c r="C47" s="20">
        <f>+IF(F47=1,C46+1,C46)</f>
        <v>1501</v>
      </c>
      <c r="D47" s="4" t="str">
        <f>+VLOOKUP(Productos[[#This Row],[Id_sector]],Sector[[Id_sector]:[Sector]],3,0)</f>
        <v>Agua y aguas residuales</v>
      </c>
      <c r="E47" s="20">
        <f>+C47*100+F47</f>
        <v>150104</v>
      </c>
      <c r="F47" s="21">
        <v>4</v>
      </c>
      <c r="G47" s="3" t="s">
        <v>334</v>
      </c>
      <c r="H47" s="3" t="s">
        <v>16</v>
      </c>
      <c r="I47" s="3" t="str">
        <f>+"Prod: "&amp;Productos[[#This Row],[Descripcion]]&amp;"-"&amp;Productos[[#This Row],[Id_producto]]&amp;" | "&amp;VLOOKUP(Productos[[#This Row],[Id_sector]],Sector[[Id_sector]:[Auxiliar]],5,0)</f>
        <v>Prod: Agua-150104 | Sector: Agua-1501 | Industria: EN&amp;MA - 15</v>
      </c>
      <c r="J47" s="30" t="str">
        <f t="shared" si="0"/>
        <v>INSERT INTO producto VALUES (150104,'Aguas Industriales','Agua','Prod: Agua-150104 | Sector: Agua-1501 | Industria: EN&amp;MA - 15',1501);</v>
      </c>
    </row>
    <row r="48" spans="1:10" ht="24" x14ac:dyDescent="0.3">
      <c r="A48" s="20">
        <f t="shared" si="2"/>
        <v>15</v>
      </c>
      <c r="B48" s="4" t="str">
        <f>+VLOOKUP(Productos[[#This Row],[Id_industria]],Industria[[Id_industria]:[Industria]],2,0)</f>
        <v>Energía y medio ambiente</v>
      </c>
      <c r="C48" s="20">
        <f>+IF(F48=1,C47+1,C47)</f>
        <v>1501</v>
      </c>
      <c r="D48" s="4" t="str">
        <f>+VLOOKUP(Productos[[#This Row],[Id_sector]],Sector[[Id_sector]:[Sector]],3,0)</f>
        <v>Agua y aguas residuales</v>
      </c>
      <c r="E48" s="20">
        <f>+C48*100+F48</f>
        <v>150105</v>
      </c>
      <c r="F48" s="21">
        <v>5</v>
      </c>
      <c r="G48" s="3" t="s">
        <v>335</v>
      </c>
      <c r="H48" s="3" t="s">
        <v>16</v>
      </c>
      <c r="I48" s="3" t="str">
        <f>+"Prod: "&amp;Productos[[#This Row],[Descripcion]]&amp;"-"&amp;Productos[[#This Row],[Id_producto]]&amp;" | "&amp;VLOOKUP(Productos[[#This Row],[Id_sector]],Sector[[Id_sector]:[Auxiliar]],5,0)</f>
        <v>Prod: Agua-150105 | Sector: Agua-1501 | Industria: EN&amp;MA - 15</v>
      </c>
      <c r="J48" s="30" t="str">
        <f t="shared" si="0"/>
        <v>INSERT INTO producto VALUES (150105,'Aguas Urbanas','Agua','Prod: Agua-150105 | Sector: Agua-1501 | Industria: EN&amp;MA - 15',1501);</v>
      </c>
    </row>
    <row r="49" spans="1:10" ht="24" x14ac:dyDescent="0.3">
      <c r="A49" s="20">
        <f t="shared" si="2"/>
        <v>15</v>
      </c>
      <c r="B49" s="4" t="str">
        <f>+VLOOKUP(Productos[[#This Row],[Id_industria]],Industria[[Id_industria]:[Industria]],2,0)</f>
        <v>Energía y medio ambiente</v>
      </c>
      <c r="C49" s="20">
        <f>+IF(F49=1,C48+1,C48)</f>
        <v>1502</v>
      </c>
      <c r="D49" s="4" t="str">
        <f>+VLOOKUP(Productos[[#This Row],[Id_sector]],Sector[[Id_sector]:[Sector]],3,0)</f>
        <v>Clima y tiempo</v>
      </c>
      <c r="E49" s="20">
        <f>+C49*100+F49</f>
        <v>150201</v>
      </c>
      <c r="F49" s="21">
        <v>1</v>
      </c>
      <c r="G49" s="3" t="s">
        <v>336</v>
      </c>
      <c r="H49" s="3" t="s">
        <v>527</v>
      </c>
      <c r="I49" s="3" t="str">
        <f>+"Prod: "&amp;Productos[[#This Row],[Descripcion]]&amp;"-"&amp;Productos[[#This Row],[Id_producto]]&amp;" | "&amp;VLOOKUP(Productos[[#This Row],[Id_sector]],Sector[[Id_sector]:[Auxiliar]],5,0)</f>
        <v>Prod: Clima-150201 | Sector: Clima-1502 | Industria: EN&amp;MA - 15</v>
      </c>
      <c r="J49" s="30" t="str">
        <f t="shared" si="0"/>
        <v>INSERT INTO producto VALUES (150201,'Tiempo Atmosférico','Clima','Prod: Clima-150201 | Sector: Clima-1502 | Industria: EN&amp;MA - 15',1502);</v>
      </c>
    </row>
    <row r="50" spans="1:10" ht="24" x14ac:dyDescent="0.3">
      <c r="A50" s="20">
        <f t="shared" si="2"/>
        <v>15</v>
      </c>
      <c r="B50" s="4" t="str">
        <f>+VLOOKUP(Productos[[#This Row],[Id_industria]],Industria[[Id_industria]:[Industria]],2,0)</f>
        <v>Energía y medio ambiente</v>
      </c>
      <c r="C50" s="20">
        <f>+IF(F50=1,C49+1,C49)</f>
        <v>1502</v>
      </c>
      <c r="D50" s="4" t="str">
        <f>+VLOOKUP(Productos[[#This Row],[Id_sector]],Sector[[Id_sector]:[Sector]],3,0)</f>
        <v>Clima y tiempo</v>
      </c>
      <c r="E50" s="20">
        <f>+C50*100+F50</f>
        <v>150202</v>
      </c>
      <c r="F50" s="21">
        <v>2</v>
      </c>
      <c r="G50" s="3" t="s">
        <v>337</v>
      </c>
      <c r="H50" s="3" t="s">
        <v>527</v>
      </c>
      <c r="I50" s="3" t="str">
        <f>+"Prod: "&amp;Productos[[#This Row],[Descripcion]]&amp;"-"&amp;Productos[[#This Row],[Id_producto]]&amp;" | "&amp;VLOOKUP(Productos[[#This Row],[Id_sector]],Sector[[Id_sector]:[Auxiliar]],5,0)</f>
        <v>Prod: Clima-150202 | Sector: Clima-1502 | Industria: EN&amp;MA - 15</v>
      </c>
      <c r="J50" s="30" t="str">
        <f t="shared" si="0"/>
        <v>INSERT INTO producto VALUES (150202,'Cambio climático','Clima','Prod: Clima-150202 | Sector: Clima-1502 | Industria: EN&amp;MA - 15',1502);</v>
      </c>
    </row>
    <row r="51" spans="1:10" ht="24" x14ac:dyDescent="0.3">
      <c r="A51" s="20">
        <f t="shared" si="2"/>
        <v>15</v>
      </c>
      <c r="B51" s="4" t="str">
        <f>+VLOOKUP(Productos[[#This Row],[Id_industria]],Industria[[Id_industria]:[Industria]],2,0)</f>
        <v>Energía y medio ambiente</v>
      </c>
      <c r="C51" s="20">
        <f>+IF(F51=1,C50+1,C50)</f>
        <v>1502</v>
      </c>
      <c r="D51" s="4" t="str">
        <f>+VLOOKUP(Productos[[#This Row],[Id_sector]],Sector[[Id_sector]:[Sector]],3,0)</f>
        <v>Clima y tiempo</v>
      </c>
      <c r="E51" s="20">
        <f>+C51*100+F51</f>
        <v>150203</v>
      </c>
      <c r="F51" s="21">
        <v>3</v>
      </c>
      <c r="G51" s="3" t="s">
        <v>338</v>
      </c>
      <c r="H51" s="3" t="s">
        <v>527</v>
      </c>
      <c r="I51" s="3" t="str">
        <f>+"Prod: "&amp;Productos[[#This Row],[Descripcion]]&amp;"-"&amp;Productos[[#This Row],[Id_producto]]&amp;" | "&amp;VLOOKUP(Productos[[#This Row],[Id_sector]],Sector[[Id_sector]:[Auxiliar]],5,0)</f>
        <v>Prod: Clima-150203 | Sector: Clima-1502 | Industria: EN&amp;MA - 15</v>
      </c>
      <c r="J51" s="30" t="str">
        <f t="shared" si="0"/>
        <v>INSERT INTO producto VALUES (150203,'Tipos de Clima','Clima','Prod: Clima-150203 | Sector: Clima-1502 | Industria: EN&amp;MA - 15',1502);</v>
      </c>
    </row>
    <row r="52" spans="1:10" ht="24" x14ac:dyDescent="0.3">
      <c r="A52" s="20">
        <f t="shared" si="2"/>
        <v>15</v>
      </c>
      <c r="B52" s="4" t="str">
        <f>+VLOOKUP(Productos[[#This Row],[Id_industria]],Industria[[Id_industria]:[Industria]],2,0)</f>
        <v>Energía y medio ambiente</v>
      </c>
      <c r="C52" s="20">
        <f>+IF(F52=1,C51+1,C51)</f>
        <v>1503</v>
      </c>
      <c r="D52" s="4" t="str">
        <f>+VLOOKUP(Productos[[#This Row],[Id_sector]],Sector[[Id_sector]:[Sector]],3,0)</f>
        <v>Emisiones</v>
      </c>
      <c r="E52" s="20">
        <f>+C52*100+F52</f>
        <v>150301</v>
      </c>
      <c r="F52" s="21">
        <v>1</v>
      </c>
      <c r="G52" s="3" t="s">
        <v>339</v>
      </c>
      <c r="H52" s="3" t="s">
        <v>548</v>
      </c>
      <c r="I52" s="3" t="str">
        <f>+"Prod: "&amp;Productos[[#This Row],[Descripcion]]&amp;"-"&amp;Productos[[#This Row],[Id_producto]]&amp;" | "&amp;VLOOKUP(Productos[[#This Row],[Id_sector]],Sector[[Id_sector]:[Auxiliar]],5,0)</f>
        <v>Prod: Móviles-150301 | Sector: Emision-1503 | Industria: EN&amp;MA - 15</v>
      </c>
      <c r="J52" s="30" t="str">
        <f t="shared" si="0"/>
        <v>INSERT INTO producto VALUES (150301,'Emisiones procedentes de fuentes móviles','Móviles','Prod: Móviles-150301 | Sector: Emision-1503 | Industria: EN&amp;MA - 15',1503);</v>
      </c>
    </row>
    <row r="53" spans="1:10" ht="24" x14ac:dyDescent="0.3">
      <c r="A53" s="20">
        <f t="shared" si="2"/>
        <v>15</v>
      </c>
      <c r="B53" s="4" t="str">
        <f>+VLOOKUP(Productos[[#This Row],[Id_industria]],Industria[[Id_industria]:[Industria]],2,0)</f>
        <v>Energía y medio ambiente</v>
      </c>
      <c r="C53" s="20">
        <f>+IF(F53=1,C52+1,C52)</f>
        <v>1503</v>
      </c>
      <c r="D53" s="4" t="str">
        <f>+VLOOKUP(Productos[[#This Row],[Id_sector]],Sector[[Id_sector]:[Sector]],3,0)</f>
        <v>Emisiones</v>
      </c>
      <c r="E53" s="20">
        <f>+C53*100+F53</f>
        <v>150302</v>
      </c>
      <c r="F53" s="21">
        <v>2</v>
      </c>
      <c r="G53" s="3" t="s">
        <v>340</v>
      </c>
      <c r="H53" s="3" t="s">
        <v>549</v>
      </c>
      <c r="I53" s="3" t="str">
        <f>+"Prod: "&amp;Productos[[#This Row],[Descripcion]]&amp;"-"&amp;Productos[[#This Row],[Id_producto]]&amp;" | "&amp;VLOOKUP(Productos[[#This Row],[Id_sector]],Sector[[Id_sector]:[Auxiliar]],5,0)</f>
        <v>Prod: Fijas-150302 | Sector: Emision-1503 | Industria: EN&amp;MA - 15</v>
      </c>
      <c r="J53" s="30" t="str">
        <f t="shared" si="0"/>
        <v>INSERT INTO producto VALUES (150302,'Emisiones procedentes de fuentes fijas','Fijas','Prod: Fijas-150302 | Sector: Emision-1503 | Industria: EN&amp;MA - 15',1503);</v>
      </c>
    </row>
    <row r="54" spans="1:10" ht="24" x14ac:dyDescent="0.3">
      <c r="A54" s="20">
        <f t="shared" si="2"/>
        <v>15</v>
      </c>
      <c r="B54" s="4" t="str">
        <f>+VLOOKUP(Productos[[#This Row],[Id_industria]],Industria[[Id_industria]:[Industria]],2,0)</f>
        <v>Energía y medio ambiente</v>
      </c>
      <c r="C54" s="20">
        <f>+IF(F54=1,C53+1,C53)</f>
        <v>1503</v>
      </c>
      <c r="D54" s="4" t="str">
        <f>+VLOOKUP(Productos[[#This Row],[Id_sector]],Sector[[Id_sector]:[Sector]],3,0)</f>
        <v>Emisiones</v>
      </c>
      <c r="E54" s="20">
        <f>+C54*100+F54</f>
        <v>150303</v>
      </c>
      <c r="F54" s="21">
        <v>3</v>
      </c>
      <c r="G54" s="3" t="s">
        <v>341</v>
      </c>
      <c r="H54" s="3" t="s">
        <v>550</v>
      </c>
      <c r="I54" s="3" t="str">
        <f>+"Prod: "&amp;Productos[[#This Row],[Descripcion]]&amp;"-"&amp;Productos[[#This Row],[Id_producto]]&amp;" | "&amp;VLOOKUP(Productos[[#This Row],[Id_sector]],Sector[[Id_sector]:[Auxiliar]],5,0)</f>
        <v>Prod: Generación-150303 | Sector: Emision-1503 | Industria: EN&amp;MA - 15</v>
      </c>
      <c r="J54" s="30" t="str">
        <f t="shared" si="0"/>
        <v>INSERT INTO producto VALUES (150303,'Emisiones procedentes de producción de energía','Generación','Prod: Generación-150303 | Sector: Emision-1503 | Industria: EN&amp;MA - 15',1503);</v>
      </c>
    </row>
    <row r="55" spans="1:10" ht="24" x14ac:dyDescent="0.3">
      <c r="A55" s="20">
        <f t="shared" si="2"/>
        <v>15</v>
      </c>
      <c r="B55" s="4" t="str">
        <f>+VLOOKUP(Productos[[#This Row],[Id_industria]],Industria[[Id_industria]:[Industria]],2,0)</f>
        <v>Energía y medio ambiente</v>
      </c>
      <c r="C55" s="20">
        <f>+IF(F55=1,C54+1,C54)</f>
        <v>1504</v>
      </c>
      <c r="D55" s="4" t="str">
        <f>+VLOOKUP(Productos[[#This Row],[Id_sector]],Sector[[Id_sector]:[Sector]],3,0)</f>
        <v>Energía</v>
      </c>
      <c r="E55" s="20">
        <f>+C55*100+F55</f>
        <v>150401</v>
      </c>
      <c r="F55" s="21">
        <v>1</v>
      </c>
      <c r="G55" s="3" t="s">
        <v>342</v>
      </c>
      <c r="H55" s="3" t="s">
        <v>543</v>
      </c>
      <c r="I55" s="3" t="str">
        <f>+"Prod: "&amp;Productos[[#This Row],[Descripcion]]&amp;"-"&amp;Productos[[#This Row],[Id_producto]]&amp;" | "&amp;VLOOKUP(Productos[[#This Row],[Id_sector]],Sector[[Id_sector]:[Auxiliar]],5,0)</f>
        <v>Prod: ERNC-150401 | Sector: Energia-1504 | Industria: EN&amp;MA - 15</v>
      </c>
      <c r="J55" s="30" t="str">
        <f t="shared" si="0"/>
        <v>INSERT INTO producto VALUES (150401,'Renovables','ERNC','Prod: ERNC-150401 | Sector: Energia-1504 | Industria: EN&amp;MA - 15',1504);</v>
      </c>
    </row>
    <row r="56" spans="1:10" ht="24" x14ac:dyDescent="0.3">
      <c r="A56" s="20">
        <f t="shared" si="2"/>
        <v>15</v>
      </c>
      <c r="B56" s="4" t="str">
        <f>+VLOOKUP(Productos[[#This Row],[Id_industria]],Industria[[Id_industria]:[Industria]],2,0)</f>
        <v>Energía y medio ambiente</v>
      </c>
      <c r="C56" s="20">
        <f>+IF(F56=1,C55+1,C55)</f>
        <v>1504</v>
      </c>
      <c r="D56" s="4" t="str">
        <f>+VLOOKUP(Productos[[#This Row],[Id_sector]],Sector[[Id_sector]:[Sector]],3,0)</f>
        <v>Energía</v>
      </c>
      <c r="E56" s="20">
        <f>+C56*100+F56</f>
        <v>150402</v>
      </c>
      <c r="F56" s="21">
        <v>2</v>
      </c>
      <c r="G56" s="3" t="s">
        <v>343</v>
      </c>
      <c r="H56" s="3" t="s">
        <v>544</v>
      </c>
      <c r="I56" s="3" t="str">
        <f>+"Prod: "&amp;Productos[[#This Row],[Descripcion]]&amp;"-"&amp;Productos[[#This Row],[Id_producto]]&amp;" | "&amp;VLOOKUP(Productos[[#This Row],[Id_sector]],Sector[[Id_sector]:[Auxiliar]],5,0)</f>
        <v>Prod: ENR-150402 | Sector: Energia-1504 | Industria: EN&amp;MA - 15</v>
      </c>
      <c r="J56" s="30" t="str">
        <f t="shared" si="0"/>
        <v>INSERT INTO producto VALUES (150402,'No Renovables','ENR','Prod: ENR-150402 | Sector: Energia-1504 | Industria: EN&amp;MA - 15',1504);</v>
      </c>
    </row>
    <row r="57" spans="1:10" ht="24" x14ac:dyDescent="0.3">
      <c r="A57" s="20">
        <f t="shared" si="2"/>
        <v>15</v>
      </c>
      <c r="B57" s="4" t="str">
        <f>+VLOOKUP(Productos[[#This Row],[Id_industria]],Industria[[Id_industria]:[Industria]],2,0)</f>
        <v>Energía y medio ambiente</v>
      </c>
      <c r="C57" s="20">
        <f>+IF(F57=1,C56+1,C56)</f>
        <v>1505</v>
      </c>
      <c r="D57" s="4" t="str">
        <f>+VLOOKUP(Productos[[#This Row],[Id_sector]],Sector[[Id_sector]:[Sector]],3,0)</f>
        <v>Gestión de residuos</v>
      </c>
      <c r="E57" s="20">
        <f>+C57*100+F57</f>
        <v>150501</v>
      </c>
      <c r="F57" s="21">
        <v>1</v>
      </c>
      <c r="G57" s="3" t="s">
        <v>344</v>
      </c>
      <c r="H57" s="3" t="s">
        <v>528</v>
      </c>
      <c r="I57" s="3" t="str">
        <f>+"Prod: "&amp;Productos[[#This Row],[Descripcion]]&amp;"-"&amp;Productos[[#This Row],[Id_producto]]&amp;" | "&amp;VLOOKUP(Productos[[#This Row],[Id_sector]],Sector[[Id_sector]:[Auxiliar]],5,0)</f>
        <v>Prod: Residuos-150501 | Sector: Residuos-1505 | Industria: EN&amp;MA - 15</v>
      </c>
      <c r="J57" s="30" t="str">
        <f t="shared" si="0"/>
        <v>INSERT INTO producto VALUES (150501,'Tipos de Residuos','Residuos','Prod: Residuos-150501 | Sector: Residuos-1505 | Industria: EN&amp;MA - 15',1505);</v>
      </c>
    </row>
    <row r="58" spans="1:10" ht="24" x14ac:dyDescent="0.3">
      <c r="A58" s="20">
        <f t="shared" si="2"/>
        <v>15</v>
      </c>
      <c r="B58" s="4" t="str">
        <f>+VLOOKUP(Productos[[#This Row],[Id_industria]],Industria[[Id_industria]:[Industria]],2,0)</f>
        <v>Energía y medio ambiente</v>
      </c>
      <c r="C58" s="20">
        <f>+IF(F58=1,C57+1,C57)</f>
        <v>1505</v>
      </c>
      <c r="D58" s="4" t="str">
        <f>+VLOOKUP(Productos[[#This Row],[Id_sector]],Sector[[Id_sector]:[Sector]],3,0)</f>
        <v>Gestión de residuos</v>
      </c>
      <c r="E58" s="20">
        <f>+C58*100+F58</f>
        <v>150502</v>
      </c>
      <c r="F58" s="21">
        <v>2</v>
      </c>
      <c r="G58" s="3" t="s">
        <v>345</v>
      </c>
      <c r="H58" s="3" t="s">
        <v>551</v>
      </c>
      <c r="I58" s="3" t="str">
        <f>+"Prod: "&amp;Productos[[#This Row],[Descripcion]]&amp;"-"&amp;Productos[[#This Row],[Id_producto]]&amp;" | "&amp;VLOOKUP(Productos[[#This Row],[Id_sector]],Sector[[Id_sector]:[Auxiliar]],5,0)</f>
        <v>Prod: TECH Residuos-150502 | Sector: Residuos-1505 | Industria: EN&amp;MA - 15</v>
      </c>
      <c r="J58" s="30" t="str">
        <f t="shared" si="0"/>
        <v>INSERT INTO producto VALUES (150502,'Técnicas de Gestión de Residuos','TECH Residuos','Prod: TECH Residuos-150502 | Sector: Residuos-1505 | Industria: EN&amp;MA - 15',1505);</v>
      </c>
    </row>
    <row r="59" spans="1:10" ht="24" x14ac:dyDescent="0.3">
      <c r="A59" s="20">
        <f t="shared" si="2"/>
        <v>15</v>
      </c>
      <c r="B59" s="4" t="str">
        <f>+VLOOKUP(Productos[[#This Row],[Id_industria]],Industria[[Id_industria]:[Industria]],2,0)</f>
        <v>Energía y medio ambiente</v>
      </c>
      <c r="C59" s="20">
        <f>+IF(F59=1,C58+1,C58)</f>
        <v>1506</v>
      </c>
      <c r="D59" s="4" t="str">
        <f>+VLOOKUP(Productos[[#This Row],[Id_sector]],Sector[[Id_sector]:[Sector]],3,0)</f>
        <v>Tecnología medioambiental y tecnología ecológica</v>
      </c>
      <c r="E59" s="20">
        <f>+C59*100+F59</f>
        <v>150601</v>
      </c>
      <c r="F59" s="21">
        <v>1</v>
      </c>
      <c r="G59" s="3" t="s">
        <v>346</v>
      </c>
      <c r="H59" s="3" t="s">
        <v>552</v>
      </c>
      <c r="I59" s="3" t="str">
        <f>+"Prod: "&amp;Productos[[#This Row],[Descripcion]]&amp;"-"&amp;Productos[[#This Row],[Id_producto]]&amp;" | "&amp;VLOOKUP(Productos[[#This Row],[Id_sector]],Sector[[Id_sector]:[Auxiliar]],5,0)</f>
        <v>Prod: TECH MA-150601 | Sector: TechMA-1506 | Industria: EN&amp;MA - 15</v>
      </c>
      <c r="J59" s="30" t="str">
        <f t="shared" si="0"/>
        <v>INSERT INTO producto VALUES (150601,'Transporte','TECH MA','Prod: TECH MA-150601 | Sector: TechMA-1506 | Industria: EN&amp;MA - 15',1506);</v>
      </c>
    </row>
    <row r="60" spans="1:10" ht="24" x14ac:dyDescent="0.3">
      <c r="A60" s="20">
        <f t="shared" si="2"/>
        <v>15</v>
      </c>
      <c r="B60" s="4" t="str">
        <f>+VLOOKUP(Productos[[#This Row],[Id_industria]],Industria[[Id_industria]:[Industria]],2,0)</f>
        <v>Energía y medio ambiente</v>
      </c>
      <c r="C60" s="20">
        <f>+IF(F60=1,C59+1,C59)</f>
        <v>1506</v>
      </c>
      <c r="D60" s="4" t="str">
        <f>+VLOOKUP(Productos[[#This Row],[Id_sector]],Sector[[Id_sector]:[Sector]],3,0)</f>
        <v>Tecnología medioambiental y tecnología ecológica</v>
      </c>
      <c r="E60" s="20">
        <f>+C60*100+F60</f>
        <v>150602</v>
      </c>
      <c r="F60" s="21">
        <v>2</v>
      </c>
      <c r="G60" s="3" t="s">
        <v>347</v>
      </c>
      <c r="H60" s="3" t="s">
        <v>552</v>
      </c>
      <c r="I60" s="3" t="str">
        <f>+"Prod: "&amp;Productos[[#This Row],[Descripcion]]&amp;"-"&amp;Productos[[#This Row],[Id_producto]]&amp;" | "&amp;VLOOKUP(Productos[[#This Row],[Id_sector]],Sector[[Id_sector]:[Auxiliar]],5,0)</f>
        <v>Prod: TECH MA-150602 | Sector: TechMA-1506 | Industria: EN&amp;MA - 15</v>
      </c>
      <c r="J60" s="30" t="str">
        <f t="shared" si="0"/>
        <v>INSERT INTO producto VALUES (150602,'Doméstico','TECH MA','Prod: TECH MA-150602 | Sector: TechMA-1506 | Industria: EN&amp;MA - 15',1506);</v>
      </c>
    </row>
    <row r="61" spans="1:10" ht="24" x14ac:dyDescent="0.3">
      <c r="A61" s="20">
        <f t="shared" si="2"/>
        <v>15</v>
      </c>
      <c r="B61" s="4" t="str">
        <f>+VLOOKUP(Productos[[#This Row],[Id_industria]],Industria[[Id_industria]:[Industria]],2,0)</f>
        <v>Energía y medio ambiente</v>
      </c>
      <c r="C61" s="20">
        <f>+IF(F61=1,C60+1,C60)</f>
        <v>1506</v>
      </c>
      <c r="D61" s="4" t="str">
        <f>+VLOOKUP(Productos[[#This Row],[Id_sector]],Sector[[Id_sector]:[Sector]],3,0)</f>
        <v>Tecnología medioambiental y tecnología ecológica</v>
      </c>
      <c r="E61" s="20">
        <f>+C61*100+F61</f>
        <v>150603</v>
      </c>
      <c r="F61" s="21">
        <v>3</v>
      </c>
      <c r="G61" s="3" t="s">
        <v>152</v>
      </c>
      <c r="H61" s="3" t="s">
        <v>552</v>
      </c>
      <c r="I61" s="3" t="str">
        <f>+"Prod: "&amp;Productos[[#This Row],[Descripcion]]&amp;"-"&amp;Productos[[#This Row],[Id_producto]]&amp;" | "&amp;VLOOKUP(Productos[[#This Row],[Id_sector]],Sector[[Id_sector]:[Auxiliar]],5,0)</f>
        <v>Prod: TECH MA-150603 | Sector: TechMA-1506 | Industria: EN&amp;MA - 15</v>
      </c>
      <c r="J61" s="30" t="str">
        <f t="shared" si="0"/>
        <v>INSERT INTO producto VALUES (150603,'Industriales','TECH MA','Prod: TECH MA-150603 | Sector: TechMA-1506 | Industria: EN&amp;MA - 15',1506);</v>
      </c>
    </row>
    <row r="62" spans="1:10" ht="24" x14ac:dyDescent="0.3">
      <c r="A62" s="20">
        <f t="shared" si="2"/>
        <v>15</v>
      </c>
      <c r="B62" s="4" t="str">
        <f>+VLOOKUP(Productos[[#This Row],[Id_industria]],Industria[[Id_industria]:[Industria]],2,0)</f>
        <v>Energía y medio ambiente</v>
      </c>
      <c r="C62" s="20">
        <f>+IF(F62=1,C61+1,C61)</f>
        <v>1506</v>
      </c>
      <c r="D62" s="4" t="str">
        <f>+VLOOKUP(Productos[[#This Row],[Id_sector]],Sector[[Id_sector]:[Sector]],3,0)</f>
        <v>Tecnología medioambiental y tecnología ecológica</v>
      </c>
      <c r="E62" s="20">
        <f>+C62*100+F62</f>
        <v>150604</v>
      </c>
      <c r="F62" s="21">
        <v>4</v>
      </c>
      <c r="G62" s="3" t="s">
        <v>12</v>
      </c>
      <c r="H62" s="3" t="s">
        <v>552</v>
      </c>
      <c r="I62" s="3" t="str">
        <f>+"Prod: "&amp;Productos[[#This Row],[Descripcion]]&amp;"-"&amp;Productos[[#This Row],[Id_producto]]&amp;" | "&amp;VLOOKUP(Productos[[#This Row],[Id_sector]],Sector[[Id_sector]:[Auxiliar]],5,0)</f>
        <v>Prod: TECH MA-150604 | Sector: TechMA-1506 | Industria: EN&amp;MA - 15</v>
      </c>
      <c r="J62" s="30" t="str">
        <f t="shared" si="0"/>
        <v>INSERT INTO producto VALUES (150604,'Construcción','TECH MA','Prod: TECH MA-150604 | Sector: TechMA-1506 | Industria: EN&amp;MA - 15',1506);</v>
      </c>
    </row>
    <row r="63" spans="1:10" ht="24" x14ac:dyDescent="0.3">
      <c r="A63" s="20">
        <f t="shared" si="2"/>
        <v>15</v>
      </c>
      <c r="B63" s="4" t="str">
        <f>+VLOOKUP(Productos[[#This Row],[Id_industria]],Industria[[Id_industria]:[Industria]],2,0)</f>
        <v>Energía y medio ambiente</v>
      </c>
      <c r="C63" s="20">
        <f>+IF(F63=1,C62+1,C62)</f>
        <v>1506</v>
      </c>
      <c r="D63" s="4" t="str">
        <f>+VLOOKUP(Productos[[#This Row],[Id_sector]],Sector[[Id_sector]:[Sector]],3,0)</f>
        <v>Tecnología medioambiental y tecnología ecológica</v>
      </c>
      <c r="E63" s="20">
        <f>+C63*100+F63</f>
        <v>150605</v>
      </c>
      <c r="F63" s="21">
        <v>5</v>
      </c>
      <c r="G63" s="3" t="s">
        <v>348</v>
      </c>
      <c r="H63" s="3" t="s">
        <v>552</v>
      </c>
      <c r="I63" s="3" t="str">
        <f>+"Prod: "&amp;Productos[[#This Row],[Descripcion]]&amp;"-"&amp;Productos[[#This Row],[Id_producto]]&amp;" | "&amp;VLOOKUP(Productos[[#This Row],[Id_sector]],Sector[[Id_sector]:[Auxiliar]],5,0)</f>
        <v>Prod: TECH MA-150605 | Sector: TechMA-1506 | Industria: EN&amp;MA - 15</v>
      </c>
      <c r="J63" s="30" t="str">
        <f t="shared" si="0"/>
        <v>INSERT INTO producto VALUES (150605,'Generación de energía','TECH MA','Prod: TECH MA-150605 | Sector: TechMA-1506 | Industria: EN&amp;MA - 15',1506);</v>
      </c>
    </row>
    <row r="64" spans="1:10" ht="24" x14ac:dyDescent="0.3">
      <c r="A64" s="20">
        <f t="shared" ref="A64:A67" si="3">+A63</f>
        <v>15</v>
      </c>
      <c r="B64" s="4" t="str">
        <f>+VLOOKUP(Productos[[#This Row],[Id_industria]],Industria[[Id_industria]:[Industria]],2,0)</f>
        <v>Energía y medio ambiente</v>
      </c>
      <c r="C64" s="20">
        <f>+IF(F64=1,C63+1,C63)</f>
        <v>1507</v>
      </c>
      <c r="D64" s="4" t="str">
        <f>+VLOOKUP(Productos[[#This Row],[Id_sector]],Sector[[Id_sector]:[Sector]],3,0)</f>
        <v>Desastre</v>
      </c>
      <c r="E64" s="20">
        <f>+C64*100+F64</f>
        <v>150701</v>
      </c>
      <c r="F64" s="21">
        <v>1</v>
      </c>
      <c r="G64" s="3" t="s">
        <v>349</v>
      </c>
      <c r="H64" s="3" t="s">
        <v>545</v>
      </c>
      <c r="I64" s="3" t="str">
        <f>+"Prod: "&amp;Productos[[#This Row],[Descripcion]]&amp;"-"&amp;Productos[[#This Row],[Id_producto]]&amp;" | "&amp;VLOOKUP(Productos[[#This Row],[Id_sector]],Sector[[Id_sector]:[Auxiliar]],5,0)</f>
        <v>Prod: Impacto-150701 | Sector: Desastre-1507 | Industria: EN&amp;MA - 15</v>
      </c>
      <c r="J64" s="30" t="str">
        <f t="shared" si="0"/>
        <v>INSERT INTO producto VALUES (150701,'Hidrológicos','Impacto','Prod: Impacto-150701 | Sector: Desastre-1507 | Industria: EN&amp;MA - 15',1507);</v>
      </c>
    </row>
    <row r="65" spans="1:10" ht="24" x14ac:dyDescent="0.3">
      <c r="A65" s="20">
        <f t="shared" si="3"/>
        <v>15</v>
      </c>
      <c r="B65" s="4" t="str">
        <f>+VLOOKUP(Productos[[#This Row],[Id_industria]],Industria[[Id_industria]:[Industria]],2,0)</f>
        <v>Energía y medio ambiente</v>
      </c>
      <c r="C65" s="20">
        <f>+IF(F65=1,C64+1,C64)</f>
        <v>1507</v>
      </c>
      <c r="D65" s="4" t="str">
        <f>+VLOOKUP(Productos[[#This Row],[Id_sector]],Sector[[Id_sector]:[Sector]],3,0)</f>
        <v>Desastre</v>
      </c>
      <c r="E65" s="20">
        <f>+C65*100+F65</f>
        <v>150702</v>
      </c>
      <c r="F65" s="21">
        <v>2</v>
      </c>
      <c r="G65" s="3" t="s">
        <v>350</v>
      </c>
      <c r="H65" s="3" t="s">
        <v>545</v>
      </c>
      <c r="I65" s="3" t="str">
        <f>+"Prod: "&amp;Productos[[#This Row],[Descripcion]]&amp;"-"&amp;Productos[[#This Row],[Id_producto]]&amp;" | "&amp;VLOOKUP(Productos[[#This Row],[Id_sector]],Sector[[Id_sector]:[Auxiliar]],5,0)</f>
        <v>Prod: Impacto-150702 | Sector: Desastre-1507 | Industria: EN&amp;MA - 15</v>
      </c>
      <c r="J65" s="30" t="str">
        <f t="shared" si="0"/>
        <v>INSERT INTO producto VALUES (150702,'Meteorológicos','Impacto','Prod: Impacto-150702 | Sector: Desastre-1507 | Industria: EN&amp;MA - 15',1507);</v>
      </c>
    </row>
    <row r="66" spans="1:10" ht="24" x14ac:dyDescent="0.3">
      <c r="A66" s="20">
        <f t="shared" si="3"/>
        <v>15</v>
      </c>
      <c r="B66" s="4" t="str">
        <f>+VLOOKUP(Productos[[#This Row],[Id_industria]],Industria[[Id_industria]:[Industria]],2,0)</f>
        <v>Energía y medio ambiente</v>
      </c>
      <c r="C66" s="20">
        <f>+IF(F66=1,C65+1,C65)</f>
        <v>1507</v>
      </c>
      <c r="D66" s="4" t="str">
        <f>+VLOOKUP(Productos[[#This Row],[Id_sector]],Sector[[Id_sector]:[Sector]],3,0)</f>
        <v>Desastre</v>
      </c>
      <c r="E66" s="20">
        <f>+C66*100+F66</f>
        <v>150703</v>
      </c>
      <c r="F66" s="21">
        <v>3</v>
      </c>
      <c r="G66" s="3" t="s">
        <v>351</v>
      </c>
      <c r="H66" s="3" t="s">
        <v>545</v>
      </c>
      <c r="I66" s="3" t="str">
        <f>+"Prod: "&amp;Productos[[#This Row],[Descripcion]]&amp;"-"&amp;Productos[[#This Row],[Id_producto]]&amp;" | "&amp;VLOOKUP(Productos[[#This Row],[Id_sector]],Sector[[Id_sector]:[Auxiliar]],5,0)</f>
        <v>Prod: Impacto-150703 | Sector: Desastre-1507 | Industria: EN&amp;MA - 15</v>
      </c>
      <c r="J66" s="30" t="str">
        <f t="shared" si="0"/>
        <v>INSERT INTO producto VALUES (150703,'Geofísicos','Impacto','Prod: Impacto-150703 | Sector: Desastre-1507 | Industria: EN&amp;MA - 15',1507);</v>
      </c>
    </row>
    <row r="67" spans="1:10" ht="24" x14ac:dyDescent="0.3">
      <c r="A67" s="20">
        <f t="shared" si="3"/>
        <v>15</v>
      </c>
      <c r="B67" s="4" t="str">
        <f>+VLOOKUP(Productos[[#This Row],[Id_industria]],Industria[[Id_industria]:[Industria]],2,0)</f>
        <v>Energía y medio ambiente</v>
      </c>
      <c r="C67" s="20">
        <f>+IF(F67=1,C66+1,C66)</f>
        <v>1507</v>
      </c>
      <c r="D67" s="4" t="str">
        <f>+VLOOKUP(Productos[[#This Row],[Id_sector]],Sector[[Id_sector]:[Sector]],3,0)</f>
        <v>Desastre</v>
      </c>
      <c r="E67" s="20">
        <f>+C67*100+F67</f>
        <v>150704</v>
      </c>
      <c r="F67" s="21">
        <v>4</v>
      </c>
      <c r="G67" s="3" t="s">
        <v>352</v>
      </c>
      <c r="H67" s="3" t="s">
        <v>545</v>
      </c>
      <c r="I67" s="3" t="str">
        <f>+"Prod: "&amp;Productos[[#This Row],[Descripcion]]&amp;"-"&amp;Productos[[#This Row],[Id_producto]]&amp;" | "&amp;VLOOKUP(Productos[[#This Row],[Id_sector]],Sector[[Id_sector]:[Auxiliar]],5,0)</f>
        <v>Prod: Impacto-150704 | Sector: Desastre-1507 | Industria: EN&amp;MA - 15</v>
      </c>
      <c r="J67" s="30" t="str">
        <f t="shared" si="0"/>
        <v>INSERT INTO producto VALUES (150704,'Biológicos','Impacto','Prod: Impacto-150704 | Sector: Desastre-1507 | Industria: EN&amp;MA - 15',1507);</v>
      </c>
    </row>
  </sheetData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9FCA8-2BDF-4275-A0F6-B9D5CA3C15D7}">
  <dimension ref="A8:M451"/>
  <sheetViews>
    <sheetView showGridLines="0" workbookViewId="0">
      <pane ySplit="9" topLeftCell="A10" activePane="bottomLeft" state="frozen"/>
      <selection pane="bottomLeft" activeCell="F13" sqref="F13"/>
    </sheetView>
  </sheetViews>
  <sheetFormatPr baseColWidth="10" defaultRowHeight="14.4" x14ac:dyDescent="0.3"/>
  <cols>
    <col min="1" max="1" width="6.5546875" customWidth="1"/>
    <col min="2" max="2" width="16.77734375" customWidth="1"/>
    <col min="3" max="3" width="7.6640625" customWidth="1"/>
    <col min="4" max="4" width="18.88671875" customWidth="1"/>
    <col min="5" max="5" width="9.109375" customWidth="1"/>
    <col min="6" max="6" width="24.33203125" customWidth="1"/>
    <col min="7" max="7" width="10.77734375" customWidth="1"/>
    <col min="8" max="8" width="4.88671875" customWidth="1"/>
    <col min="9" max="9" width="19.88671875" customWidth="1"/>
    <col min="10" max="10" width="24.5546875" customWidth="1"/>
    <col min="11" max="11" width="29.5546875" customWidth="1"/>
    <col min="12" max="12" width="20.109375" customWidth="1"/>
    <col min="13" max="13" width="49.21875" customWidth="1"/>
  </cols>
  <sheetData>
    <row r="8" spans="1:13" x14ac:dyDescent="0.3">
      <c r="E8" s="15"/>
      <c r="G8" s="15">
        <f>+SUBTOTAL(3,Categorias[Id_categoría])</f>
        <v>442</v>
      </c>
    </row>
    <row r="9" spans="1:13" ht="26.4" customHeight="1" x14ac:dyDescent="0.3">
      <c r="A9" s="6" t="s">
        <v>33</v>
      </c>
      <c r="B9" s="25" t="s">
        <v>0</v>
      </c>
      <c r="C9" s="6" t="s">
        <v>34</v>
      </c>
      <c r="D9" s="25" t="s">
        <v>1</v>
      </c>
      <c r="E9" s="6" t="s">
        <v>37</v>
      </c>
      <c r="F9" s="25" t="s">
        <v>32</v>
      </c>
      <c r="G9" s="6" t="s">
        <v>38</v>
      </c>
      <c r="H9" s="1" t="s">
        <v>508</v>
      </c>
      <c r="I9" s="25" t="s">
        <v>39</v>
      </c>
      <c r="J9" s="26" t="s">
        <v>509</v>
      </c>
      <c r="K9" s="26" t="s">
        <v>510</v>
      </c>
      <c r="L9" s="1" t="s">
        <v>553</v>
      </c>
      <c r="M9" s="27" t="s">
        <v>354</v>
      </c>
    </row>
    <row r="10" spans="1:13" ht="30.6" x14ac:dyDescent="0.3">
      <c r="A10" s="12">
        <v>10</v>
      </c>
      <c r="B10" s="8" t="str">
        <f>+VLOOKUP(A10,Industria[],2,0)</f>
        <v>Agricultura y Ganadería</v>
      </c>
      <c r="C10" s="12">
        <v>1001</v>
      </c>
      <c r="D10" s="8" t="str">
        <f>+VLOOKUP(C10,Sector[[Id_sector]:[Codigo]],3,0)</f>
        <v>Agricultura</v>
      </c>
      <c r="E10" s="12">
        <v>100101</v>
      </c>
      <c r="F10" s="8" t="str">
        <f>+VLOOKUP(E10,Productos[[Id_producto]:[Codigo]],3,0)</f>
        <v>Berries</v>
      </c>
      <c r="G10" s="13">
        <f>+E10*1000+H10</f>
        <v>100101001</v>
      </c>
      <c r="H10" s="7">
        <v>1</v>
      </c>
      <c r="I10" s="8" t="s">
        <v>49</v>
      </c>
      <c r="J10" s="8" t="str">
        <f>+Categorias[[#This Row],[Categoría]]&amp;"-"&amp;Categorias[[#This Row],[Id_categoría]]</f>
        <v>Arándano-100101001</v>
      </c>
      <c r="K10" s="9" t="str">
        <f>+Categorias[[#This Row],[Descripcion]]&amp;" | "&amp;VLOOKUP(Categorias[[#This Row],[Id_producto]],Productos[[Id_producto]:[Auxiliar]],5,0)</f>
        <v>Arándano-100101001 | Prod: Perennes-100101 | Sector: Agr-1001 | Industria: AGR - 10</v>
      </c>
      <c r="L10" s="9" t="str">
        <f>+SUBSTITUTE(G10&amp;LOWER(SUBSTITUTE( SUBSTITUTE( SUBSTITUTE( SUBSTITUTE( SUBSTITUTE( SUBSTITUTE( SUBSTITUTE( SUBSTITUTE( SUBSTITUTE( SUBSTITUTE(I10, "á", "a"), "é", "e"), "í", "i"), "ó", "o"), "ú", "u"), "Á", "A"), "É", "E"), "Í", "I"), "Ó", "O"), "Ú", "U"))," ","_")</f>
        <v>100101001arandano</v>
      </c>
      <c r="M10" s="28" t="str">
        <f t="shared" ref="M10:M73" si="0">+"INSERT INTO categoria VALUES ("&amp;G10&amp;",'"&amp;I10&amp;"','"&amp;J10&amp;"','"&amp;K10&amp;"',"&amp;E10&amp;");"</f>
        <v>INSERT INTO categoria VALUES (100101001,'Arándano','Arándano-100101001','Arándano-100101001 | Prod: Perennes-100101 | Sector: Agr-1001 | Industria: AGR - 10',100101);</v>
      </c>
    </row>
    <row r="11" spans="1:13" ht="30.6" x14ac:dyDescent="0.3">
      <c r="A11" s="12">
        <f>+A10</f>
        <v>10</v>
      </c>
      <c r="B11" s="8" t="str">
        <f>+VLOOKUP(A11,Industria[],2,0)</f>
        <v>Agricultura y Ganadería</v>
      </c>
      <c r="C11" s="12">
        <f>+C10</f>
        <v>1001</v>
      </c>
      <c r="D11" s="8" t="str">
        <f>+VLOOKUP(C11,Sector[[Id_sector]:[Codigo]],3,0)</f>
        <v>Agricultura</v>
      </c>
      <c r="E11" s="12">
        <f>+E10</f>
        <v>100101</v>
      </c>
      <c r="F11" s="8" t="str">
        <f>+VLOOKUP(E11,Productos[[Id_producto]:[Codigo]],3,0)</f>
        <v>Berries</v>
      </c>
      <c r="G11" s="13">
        <f t="shared" ref="G11:G74" si="1">+E11*1000+H11</f>
        <v>100101002</v>
      </c>
      <c r="H11" s="7">
        <v>2</v>
      </c>
      <c r="I11" s="8" t="s">
        <v>50</v>
      </c>
      <c r="J11" s="8" t="str">
        <f>+Categorias[[#This Row],[Categoría]]&amp;"-"&amp;Categorias[[#This Row],[Id_categoría]]</f>
        <v>Calafate-100101002</v>
      </c>
      <c r="K11" s="9" t="str">
        <f>+Categorias[[#This Row],[Descripcion]]&amp;" | "&amp;VLOOKUP(Categorias[[#This Row],[Id_producto]],Productos[[Id_producto]:[Auxiliar]],5,0)</f>
        <v>Calafate-100101002 | Prod: Perennes-100101 | Sector: Agr-1001 | Industria: AGR - 10</v>
      </c>
      <c r="L11" s="9" t="str">
        <f t="shared" ref="L11:L74" si="2">+SUBSTITUTE(G11&amp;LOWER(SUBSTITUTE( SUBSTITUTE( SUBSTITUTE( SUBSTITUTE( SUBSTITUTE( SUBSTITUTE( SUBSTITUTE( SUBSTITUTE( SUBSTITUTE( SUBSTITUTE(I11, "á", "a"), "é", "e"), "í", "i"), "ó", "o"), "ú", "u"), "Á", "A"), "É", "E"), "Í", "I"), "Ó", "O"), "Ú", "U"))," ","_")</f>
        <v>100101002calafate</v>
      </c>
      <c r="M11" s="28" t="str">
        <f t="shared" si="0"/>
        <v>INSERT INTO categoria VALUES (100101002,'Calafate','Calafate-100101002','Calafate-100101002 | Prod: Perennes-100101 | Sector: Agr-1001 | Industria: AGR - 10',100101);</v>
      </c>
    </row>
    <row r="12" spans="1:13" ht="30.6" x14ac:dyDescent="0.3">
      <c r="A12" s="12">
        <f t="shared" ref="A12:A75" si="3">+A11</f>
        <v>10</v>
      </c>
      <c r="B12" s="8" t="str">
        <f>+VLOOKUP(A12,Industria[],2,0)</f>
        <v>Agricultura y Ganadería</v>
      </c>
      <c r="C12" s="12">
        <f t="shared" ref="C12:C75" si="4">+C11</f>
        <v>1001</v>
      </c>
      <c r="D12" s="8" t="str">
        <f>+VLOOKUP(C12,Sector[[Id_sector]:[Codigo]],3,0)</f>
        <v>Agricultura</v>
      </c>
      <c r="E12" s="12">
        <f t="shared" ref="E12:E19" si="5">+E11</f>
        <v>100101</v>
      </c>
      <c r="F12" s="8" t="str">
        <f>+VLOOKUP(E12,Productos[[Id_producto]:[Codigo]],3,0)</f>
        <v>Berries</v>
      </c>
      <c r="G12" s="13">
        <f t="shared" si="1"/>
        <v>100101003</v>
      </c>
      <c r="H12" s="7">
        <v>3</v>
      </c>
      <c r="I12" s="8" t="s">
        <v>51</v>
      </c>
      <c r="J12" s="8" t="str">
        <f>+Categorias[[#This Row],[Categoría]]&amp;"-"&amp;Categorias[[#This Row],[Id_categoría]]</f>
        <v>Cranberry-100101003</v>
      </c>
      <c r="K12" s="9" t="str">
        <f>+Categorias[[#This Row],[Descripcion]]&amp;" | "&amp;VLOOKUP(Categorias[[#This Row],[Id_producto]],Productos[[Id_producto]:[Auxiliar]],5,0)</f>
        <v>Cranberry-100101003 | Prod: Perennes-100101 | Sector: Agr-1001 | Industria: AGR - 10</v>
      </c>
      <c r="L12" s="9" t="str">
        <f t="shared" si="2"/>
        <v>100101003cranberry</v>
      </c>
      <c r="M12" s="28" t="str">
        <f t="shared" si="0"/>
        <v>INSERT INTO categoria VALUES (100101003,'Cranberry','Cranberry-100101003','Cranberry-100101003 | Prod: Perennes-100101 | Sector: Agr-1001 | Industria: AGR - 10',100101);</v>
      </c>
    </row>
    <row r="13" spans="1:13" ht="30.6" x14ac:dyDescent="0.3">
      <c r="A13" s="12">
        <f t="shared" si="3"/>
        <v>10</v>
      </c>
      <c r="B13" s="8" t="str">
        <f>+VLOOKUP(A13,Industria[],2,0)</f>
        <v>Agricultura y Ganadería</v>
      </c>
      <c r="C13" s="12">
        <f t="shared" si="4"/>
        <v>1001</v>
      </c>
      <c r="D13" s="8" t="str">
        <f>+VLOOKUP(C13,Sector[[Id_sector]:[Codigo]],3,0)</f>
        <v>Agricultura</v>
      </c>
      <c r="E13" s="12">
        <f t="shared" si="5"/>
        <v>100101</v>
      </c>
      <c r="F13" s="8" t="str">
        <f>+VLOOKUP(E13,Productos[[Id_producto]:[Codigo]],3,0)</f>
        <v>Berries</v>
      </c>
      <c r="G13" s="13">
        <f t="shared" si="1"/>
        <v>100101004</v>
      </c>
      <c r="H13" s="7">
        <v>4</v>
      </c>
      <c r="I13" s="8" t="s">
        <v>52</v>
      </c>
      <c r="J13" s="8" t="str">
        <f>+Categorias[[#This Row],[Categoría]]&amp;"-"&amp;Categorias[[#This Row],[Id_categoría]]</f>
        <v>Frambuesa-100101004</v>
      </c>
      <c r="K13" s="9" t="str">
        <f>+Categorias[[#This Row],[Descripcion]]&amp;" | "&amp;VLOOKUP(Categorias[[#This Row],[Id_producto]],Productos[[Id_producto]:[Auxiliar]],5,0)</f>
        <v>Frambuesa-100101004 | Prod: Perennes-100101 | Sector: Agr-1001 | Industria: AGR - 10</v>
      </c>
      <c r="L13" s="9" t="str">
        <f t="shared" si="2"/>
        <v>100101004frambuesa</v>
      </c>
      <c r="M13" s="28" t="str">
        <f t="shared" si="0"/>
        <v>INSERT INTO categoria VALUES (100101004,'Frambuesa','Frambuesa-100101004','Frambuesa-100101004 | Prod: Perennes-100101 | Sector: Agr-1001 | Industria: AGR - 10',100101);</v>
      </c>
    </row>
    <row r="14" spans="1:13" ht="30.6" x14ac:dyDescent="0.3">
      <c r="A14" s="12">
        <f t="shared" si="3"/>
        <v>10</v>
      </c>
      <c r="B14" s="8" t="str">
        <f>+VLOOKUP(A14,Industria[],2,0)</f>
        <v>Agricultura y Ganadería</v>
      </c>
      <c r="C14" s="12">
        <f t="shared" si="4"/>
        <v>1001</v>
      </c>
      <c r="D14" s="8" t="str">
        <f>+VLOOKUP(C14,Sector[[Id_sector]:[Codigo]],3,0)</f>
        <v>Agricultura</v>
      </c>
      <c r="E14" s="12">
        <f t="shared" si="5"/>
        <v>100101</v>
      </c>
      <c r="F14" s="8" t="str">
        <f>+VLOOKUP(E14,Productos[[Id_producto]:[Codigo]],3,0)</f>
        <v>Berries</v>
      </c>
      <c r="G14" s="13">
        <f t="shared" si="1"/>
        <v>100101005</v>
      </c>
      <c r="H14" s="7">
        <v>5</v>
      </c>
      <c r="I14" s="8" t="s">
        <v>53</v>
      </c>
      <c r="J14" s="8" t="str">
        <f>+Categorias[[#This Row],[Categoría]]&amp;"-"&amp;Categorias[[#This Row],[Id_categoría]]</f>
        <v>Haskap-100101005</v>
      </c>
      <c r="K14" s="9" t="str">
        <f>+Categorias[[#This Row],[Descripcion]]&amp;" | "&amp;VLOOKUP(Categorias[[#This Row],[Id_producto]],Productos[[Id_producto]:[Auxiliar]],5,0)</f>
        <v>Haskap-100101005 | Prod: Perennes-100101 | Sector: Agr-1001 | Industria: AGR - 10</v>
      </c>
      <c r="L14" s="9" t="str">
        <f t="shared" si="2"/>
        <v>100101005haskap</v>
      </c>
      <c r="M14" s="28" t="str">
        <f t="shared" si="0"/>
        <v>INSERT INTO categoria VALUES (100101005,'Haskap','Haskap-100101005','Haskap-100101005 | Prod: Perennes-100101 | Sector: Agr-1001 | Industria: AGR - 10',100101);</v>
      </c>
    </row>
    <row r="15" spans="1:13" ht="30.6" x14ac:dyDescent="0.3">
      <c r="A15" s="12">
        <f t="shared" si="3"/>
        <v>10</v>
      </c>
      <c r="B15" s="8" t="str">
        <f>+VLOOKUP(A15,Industria[],2,0)</f>
        <v>Agricultura y Ganadería</v>
      </c>
      <c r="C15" s="12">
        <f t="shared" si="4"/>
        <v>1001</v>
      </c>
      <c r="D15" s="8" t="str">
        <f>+VLOOKUP(C15,Sector[[Id_sector]:[Codigo]],3,0)</f>
        <v>Agricultura</v>
      </c>
      <c r="E15" s="12">
        <f t="shared" si="5"/>
        <v>100101</v>
      </c>
      <c r="F15" s="8" t="str">
        <f>+VLOOKUP(E15,Productos[[Id_producto]:[Codigo]],3,0)</f>
        <v>Berries</v>
      </c>
      <c r="G15" s="13">
        <f t="shared" si="1"/>
        <v>100101006</v>
      </c>
      <c r="H15" s="7">
        <v>6</v>
      </c>
      <c r="I15" s="8" t="s">
        <v>54</v>
      </c>
      <c r="J15" s="8" t="str">
        <f>+Categorias[[#This Row],[Categoría]]&amp;"-"&amp;Categorias[[#This Row],[Id_categoría]]</f>
        <v>Higo-100101006</v>
      </c>
      <c r="K15" s="9" t="str">
        <f>+Categorias[[#This Row],[Descripcion]]&amp;" | "&amp;VLOOKUP(Categorias[[#This Row],[Id_producto]],Productos[[Id_producto]:[Auxiliar]],5,0)</f>
        <v>Higo-100101006 | Prod: Perennes-100101 | Sector: Agr-1001 | Industria: AGR - 10</v>
      </c>
      <c r="L15" s="9" t="str">
        <f t="shared" si="2"/>
        <v>100101006higo</v>
      </c>
      <c r="M15" s="28" t="str">
        <f t="shared" si="0"/>
        <v>INSERT INTO categoria VALUES (100101006,'Higo','Higo-100101006','Higo-100101006 | Prod: Perennes-100101 | Sector: Agr-1001 | Industria: AGR - 10',100101);</v>
      </c>
    </row>
    <row r="16" spans="1:13" ht="30.6" x14ac:dyDescent="0.3">
      <c r="A16" s="12">
        <f t="shared" si="3"/>
        <v>10</v>
      </c>
      <c r="B16" s="8" t="str">
        <f>+VLOOKUP(A16,Industria[],2,0)</f>
        <v>Agricultura y Ganadería</v>
      </c>
      <c r="C16" s="12">
        <f t="shared" si="4"/>
        <v>1001</v>
      </c>
      <c r="D16" s="8" t="str">
        <f>+VLOOKUP(C16,Sector[[Id_sector]:[Codigo]],3,0)</f>
        <v>Agricultura</v>
      </c>
      <c r="E16" s="12">
        <f t="shared" si="5"/>
        <v>100101</v>
      </c>
      <c r="F16" s="8" t="str">
        <f>+VLOOKUP(E16,Productos[[Id_producto]:[Codigo]],3,0)</f>
        <v>Berries</v>
      </c>
      <c r="G16" s="13">
        <f t="shared" si="1"/>
        <v>100101007</v>
      </c>
      <c r="H16" s="7">
        <v>7</v>
      </c>
      <c r="I16" s="8" t="s">
        <v>55</v>
      </c>
      <c r="J16" s="8" t="str">
        <f>+Categorias[[#This Row],[Categoría]]&amp;"-"&amp;Categorias[[#This Row],[Id_categoría]]</f>
        <v>Kiwi-100101007</v>
      </c>
      <c r="K16" s="9" t="str">
        <f>+Categorias[[#This Row],[Descripcion]]&amp;" | "&amp;VLOOKUP(Categorias[[#This Row],[Id_producto]],Productos[[Id_producto]:[Auxiliar]],5,0)</f>
        <v>Kiwi-100101007 | Prod: Perennes-100101 | Sector: Agr-1001 | Industria: AGR - 10</v>
      </c>
      <c r="L16" s="9" t="str">
        <f t="shared" si="2"/>
        <v>100101007kiwi</v>
      </c>
      <c r="M16" s="28" t="str">
        <f t="shared" si="0"/>
        <v>INSERT INTO categoria VALUES (100101007,'Kiwi','Kiwi-100101007','Kiwi-100101007 | Prod: Perennes-100101 | Sector: Agr-1001 | Industria: AGR - 10',100101);</v>
      </c>
    </row>
    <row r="17" spans="1:13" ht="30.6" x14ac:dyDescent="0.3">
      <c r="A17" s="12">
        <f t="shared" si="3"/>
        <v>10</v>
      </c>
      <c r="B17" s="8" t="str">
        <f>+VLOOKUP(A17,Industria[],2,0)</f>
        <v>Agricultura y Ganadería</v>
      </c>
      <c r="C17" s="12">
        <f t="shared" si="4"/>
        <v>1001</v>
      </c>
      <c r="D17" s="8" t="str">
        <f>+VLOOKUP(C17,Sector[[Id_sector]:[Codigo]],3,0)</f>
        <v>Agricultura</v>
      </c>
      <c r="E17" s="12">
        <f t="shared" si="5"/>
        <v>100101</v>
      </c>
      <c r="F17" s="8" t="str">
        <f>+VLOOKUP(E17,Productos[[Id_producto]:[Codigo]],3,0)</f>
        <v>Berries</v>
      </c>
      <c r="G17" s="13">
        <f t="shared" si="1"/>
        <v>100101008</v>
      </c>
      <c r="H17" s="7">
        <v>8</v>
      </c>
      <c r="I17" s="8" t="s">
        <v>56</v>
      </c>
      <c r="J17" s="8" t="str">
        <f>+Categorias[[#This Row],[Categoría]]&amp;"-"&amp;Categorias[[#This Row],[Id_categoría]]</f>
        <v>Mora-100101008</v>
      </c>
      <c r="K17" s="9" t="str">
        <f>+Categorias[[#This Row],[Descripcion]]&amp;" | "&amp;VLOOKUP(Categorias[[#This Row],[Id_producto]],Productos[[Id_producto]:[Auxiliar]],5,0)</f>
        <v>Mora-100101008 | Prod: Perennes-100101 | Sector: Agr-1001 | Industria: AGR - 10</v>
      </c>
      <c r="L17" s="9" t="str">
        <f t="shared" si="2"/>
        <v>100101008mora</v>
      </c>
      <c r="M17" s="28" t="str">
        <f t="shared" si="0"/>
        <v>INSERT INTO categoria VALUES (100101008,'Mora','Mora-100101008','Mora-100101008 | Prod: Perennes-100101 | Sector: Agr-1001 | Industria: AGR - 10',100101);</v>
      </c>
    </row>
    <row r="18" spans="1:13" ht="30.6" x14ac:dyDescent="0.3">
      <c r="A18" s="12">
        <f t="shared" si="3"/>
        <v>10</v>
      </c>
      <c r="B18" s="8" t="str">
        <f>+VLOOKUP(A18,Industria[],2,0)</f>
        <v>Agricultura y Ganadería</v>
      </c>
      <c r="C18" s="12">
        <f t="shared" si="4"/>
        <v>1001</v>
      </c>
      <c r="D18" s="8" t="str">
        <f>+VLOOKUP(C18,Sector[[Id_sector]:[Codigo]],3,0)</f>
        <v>Agricultura</v>
      </c>
      <c r="E18" s="12">
        <f t="shared" si="5"/>
        <v>100101</v>
      </c>
      <c r="F18" s="8" t="str">
        <f>+VLOOKUP(E18,Productos[[Id_producto]:[Codigo]],3,0)</f>
        <v>Berries</v>
      </c>
      <c r="G18" s="13">
        <f t="shared" si="1"/>
        <v>100101009</v>
      </c>
      <c r="H18" s="7">
        <v>9</v>
      </c>
      <c r="I18" s="8" t="s">
        <v>57</v>
      </c>
      <c r="J18" s="8" t="str">
        <f>+Categorias[[#This Row],[Categoría]]&amp;"-"&amp;Categorias[[#This Row],[Id_categoría]]</f>
        <v>Murtilla-100101009</v>
      </c>
      <c r="K18" s="9" t="str">
        <f>+Categorias[[#This Row],[Descripcion]]&amp;" | "&amp;VLOOKUP(Categorias[[#This Row],[Id_producto]],Productos[[Id_producto]:[Auxiliar]],5,0)</f>
        <v>Murtilla-100101009 | Prod: Perennes-100101 | Sector: Agr-1001 | Industria: AGR - 10</v>
      </c>
      <c r="L18" s="9" t="str">
        <f t="shared" si="2"/>
        <v>100101009murtilla</v>
      </c>
      <c r="M18" s="28" t="str">
        <f t="shared" si="0"/>
        <v>INSERT INTO categoria VALUES (100101009,'Murtilla','Murtilla-100101009','Murtilla-100101009 | Prod: Perennes-100101 | Sector: Agr-1001 | Industria: AGR - 10',100101);</v>
      </c>
    </row>
    <row r="19" spans="1:13" ht="30.6" x14ac:dyDescent="0.3">
      <c r="A19" s="12">
        <f t="shared" si="3"/>
        <v>10</v>
      </c>
      <c r="B19" s="8" t="str">
        <f>+VLOOKUP(A19,Industria[],2,0)</f>
        <v>Agricultura y Ganadería</v>
      </c>
      <c r="C19" s="12">
        <f t="shared" si="4"/>
        <v>1001</v>
      </c>
      <c r="D19" s="8" t="str">
        <f>+VLOOKUP(C19,Sector[[Id_sector]:[Codigo]],3,0)</f>
        <v>Agricultura</v>
      </c>
      <c r="E19" s="12">
        <f t="shared" si="5"/>
        <v>100101</v>
      </c>
      <c r="F19" s="8" t="str">
        <f>+VLOOKUP(E19,Productos[[Id_producto]:[Codigo]],3,0)</f>
        <v>Berries</v>
      </c>
      <c r="G19" s="13">
        <f t="shared" si="1"/>
        <v>100101010</v>
      </c>
      <c r="H19" s="7">
        <v>10</v>
      </c>
      <c r="I19" s="8" t="s">
        <v>58</v>
      </c>
      <c r="J19" s="8" t="str">
        <f>+Categorias[[#This Row],[Categoría]]&amp;"-"&amp;Categorias[[#This Row],[Id_categoría]]</f>
        <v>Zarzaparrilla-100101010</v>
      </c>
      <c r="K19" s="9" t="str">
        <f>+Categorias[[#This Row],[Descripcion]]&amp;" | "&amp;VLOOKUP(Categorias[[#This Row],[Id_producto]],Productos[[Id_producto]:[Auxiliar]],5,0)</f>
        <v>Zarzaparrilla-100101010 | Prod: Perennes-100101 | Sector: Agr-1001 | Industria: AGR - 10</v>
      </c>
      <c r="L19" s="9" t="str">
        <f t="shared" si="2"/>
        <v>100101010zarzaparrilla</v>
      </c>
      <c r="M19" s="28" t="str">
        <f t="shared" si="0"/>
        <v>INSERT INTO categoria VALUES (100101010,'Zarzaparrilla','Zarzaparrilla-100101010','Zarzaparrilla-100101010 | Prod: Perennes-100101 | Sector: Agr-1001 | Industria: AGR - 10',100101);</v>
      </c>
    </row>
    <row r="20" spans="1:13" ht="30.6" x14ac:dyDescent="0.3">
      <c r="A20" s="12">
        <f t="shared" si="3"/>
        <v>10</v>
      </c>
      <c r="B20" s="8" t="str">
        <f>+VLOOKUP(A20,Industria[],2,0)</f>
        <v>Agricultura y Ganadería</v>
      </c>
      <c r="C20" s="12">
        <f t="shared" si="4"/>
        <v>1001</v>
      </c>
      <c r="D20" s="8" t="str">
        <f>+VLOOKUP(C20,Sector[[Id_sector]:[Codigo]],3,0)</f>
        <v>Agricultura</v>
      </c>
      <c r="E20" s="12">
        <f>+IF(H20=1,E19+1,E19)</f>
        <v>100102</v>
      </c>
      <c r="F20" s="8" t="str">
        <f>+VLOOKUP(E20,Productos[[Id_producto]:[Codigo]],3,0)</f>
        <v>Cítricos</v>
      </c>
      <c r="G20" s="13">
        <f t="shared" si="1"/>
        <v>100102001</v>
      </c>
      <c r="H20" s="7">
        <v>1</v>
      </c>
      <c r="I20" s="8" t="s">
        <v>59</v>
      </c>
      <c r="J20" s="8" t="str">
        <f>+Categorias[[#This Row],[Categoría]]&amp;"-"&amp;Categorias[[#This Row],[Id_categoría]]</f>
        <v>Kumquat-100102001</v>
      </c>
      <c r="K20" s="9" t="str">
        <f>+Categorias[[#This Row],[Descripcion]]&amp;" | "&amp;VLOOKUP(Categorias[[#This Row],[Id_producto]],Productos[[Id_producto]:[Auxiliar]],5,0)</f>
        <v>Kumquat-100102001 | Prod: Perennes-100102 | Sector: Agr-1001 | Industria: AGR - 10</v>
      </c>
      <c r="L20" s="9" t="str">
        <f t="shared" si="2"/>
        <v>100102001kumquat</v>
      </c>
      <c r="M20" s="28" t="str">
        <f t="shared" si="0"/>
        <v>INSERT INTO categoria VALUES (100102001,'Kumquat','Kumquat-100102001','Kumquat-100102001 | Prod: Perennes-100102 | Sector: Agr-1001 | Industria: AGR - 10',100102);</v>
      </c>
    </row>
    <row r="21" spans="1:13" ht="30.6" x14ac:dyDescent="0.3">
      <c r="A21" s="12">
        <f t="shared" si="3"/>
        <v>10</v>
      </c>
      <c r="B21" s="8" t="str">
        <f>+VLOOKUP(A21,Industria[],2,0)</f>
        <v>Agricultura y Ganadería</v>
      </c>
      <c r="C21" s="12">
        <f t="shared" si="4"/>
        <v>1001</v>
      </c>
      <c r="D21" s="8" t="str">
        <f>+VLOOKUP(C21,Sector[[Id_sector]:[Codigo]],3,0)</f>
        <v>Agricultura</v>
      </c>
      <c r="E21" s="12">
        <f t="shared" ref="E21:E84" si="6">+IF(H21=1,E20+1,E20)</f>
        <v>100102</v>
      </c>
      <c r="F21" s="8" t="str">
        <f>+VLOOKUP(E21,Productos[[Id_producto]:[Codigo]],3,0)</f>
        <v>Cítricos</v>
      </c>
      <c r="G21" s="13">
        <f t="shared" si="1"/>
        <v>100102002</v>
      </c>
      <c r="H21" s="7">
        <v>2</v>
      </c>
      <c r="I21" s="8" t="s">
        <v>60</v>
      </c>
      <c r="J21" s="8" t="str">
        <f>+Categorias[[#This Row],[Categoría]]&amp;"-"&amp;Categorias[[#This Row],[Id_categoría]]</f>
        <v>Lima-100102002</v>
      </c>
      <c r="K21" s="9" t="str">
        <f>+Categorias[[#This Row],[Descripcion]]&amp;" | "&amp;VLOOKUP(Categorias[[#This Row],[Id_producto]],Productos[[Id_producto]:[Auxiliar]],5,0)</f>
        <v>Lima-100102002 | Prod: Perennes-100102 | Sector: Agr-1001 | Industria: AGR - 10</v>
      </c>
      <c r="L21" s="9" t="str">
        <f t="shared" si="2"/>
        <v>100102002lima</v>
      </c>
      <c r="M21" s="28" t="str">
        <f t="shared" si="0"/>
        <v>INSERT INTO categoria VALUES (100102002,'Lima','Lima-100102002','Lima-100102002 | Prod: Perennes-100102 | Sector: Agr-1001 | Industria: AGR - 10',100102);</v>
      </c>
    </row>
    <row r="22" spans="1:13" ht="30.6" x14ac:dyDescent="0.3">
      <c r="A22" s="12">
        <f t="shared" si="3"/>
        <v>10</v>
      </c>
      <c r="B22" s="8" t="str">
        <f>+VLOOKUP(A22,Industria[],2,0)</f>
        <v>Agricultura y Ganadería</v>
      </c>
      <c r="C22" s="12">
        <f t="shared" si="4"/>
        <v>1001</v>
      </c>
      <c r="D22" s="8" t="str">
        <f>+VLOOKUP(C22,Sector[[Id_sector]:[Codigo]],3,0)</f>
        <v>Agricultura</v>
      </c>
      <c r="E22" s="12">
        <f t="shared" si="6"/>
        <v>100102</v>
      </c>
      <c r="F22" s="8" t="str">
        <f>+VLOOKUP(E22,Productos[[Id_producto]:[Codigo]],3,0)</f>
        <v>Cítricos</v>
      </c>
      <c r="G22" s="13">
        <f t="shared" si="1"/>
        <v>100102003</v>
      </c>
      <c r="H22" s="7">
        <v>3</v>
      </c>
      <c r="I22" s="8" t="s">
        <v>61</v>
      </c>
      <c r="J22" s="8" t="str">
        <f>+Categorias[[#This Row],[Categoría]]&amp;"-"&amp;Categorias[[#This Row],[Id_categoría]]</f>
        <v>Limón-100102003</v>
      </c>
      <c r="K22" s="9" t="str">
        <f>+Categorias[[#This Row],[Descripcion]]&amp;" | "&amp;VLOOKUP(Categorias[[#This Row],[Id_producto]],Productos[[Id_producto]:[Auxiliar]],5,0)</f>
        <v>Limón-100102003 | Prod: Perennes-100102 | Sector: Agr-1001 | Industria: AGR - 10</v>
      </c>
      <c r="L22" s="9" t="str">
        <f t="shared" si="2"/>
        <v>100102003limon</v>
      </c>
      <c r="M22" s="28" t="str">
        <f t="shared" si="0"/>
        <v>INSERT INTO categoria VALUES (100102003,'Limón','Limón-100102003','Limón-100102003 | Prod: Perennes-100102 | Sector: Agr-1001 | Industria: AGR - 10',100102);</v>
      </c>
    </row>
    <row r="23" spans="1:13" ht="30.6" x14ac:dyDescent="0.3">
      <c r="A23" s="12">
        <f t="shared" si="3"/>
        <v>10</v>
      </c>
      <c r="B23" s="8" t="str">
        <f>+VLOOKUP(A23,Industria[],2,0)</f>
        <v>Agricultura y Ganadería</v>
      </c>
      <c r="C23" s="12">
        <f t="shared" si="4"/>
        <v>1001</v>
      </c>
      <c r="D23" s="8" t="str">
        <f>+VLOOKUP(C23,Sector[[Id_sector]:[Codigo]],3,0)</f>
        <v>Agricultura</v>
      </c>
      <c r="E23" s="12">
        <f t="shared" si="6"/>
        <v>100102</v>
      </c>
      <c r="F23" s="8" t="str">
        <f>+VLOOKUP(E23,Productos[[Id_producto]:[Codigo]],3,0)</f>
        <v>Cítricos</v>
      </c>
      <c r="G23" s="13">
        <f t="shared" si="1"/>
        <v>100102004</v>
      </c>
      <c r="H23" s="7">
        <v>4</v>
      </c>
      <c r="I23" s="8" t="s">
        <v>62</v>
      </c>
      <c r="J23" s="8" t="str">
        <f>+Categorias[[#This Row],[Categoría]]&amp;"-"&amp;Categorias[[#This Row],[Id_categoría]]</f>
        <v>Mandarina-100102004</v>
      </c>
      <c r="K23" s="9" t="str">
        <f>+Categorias[[#This Row],[Descripcion]]&amp;" | "&amp;VLOOKUP(Categorias[[#This Row],[Id_producto]],Productos[[Id_producto]:[Auxiliar]],5,0)</f>
        <v>Mandarina-100102004 | Prod: Perennes-100102 | Sector: Agr-1001 | Industria: AGR - 10</v>
      </c>
      <c r="L23" s="9" t="str">
        <f t="shared" si="2"/>
        <v>100102004mandarina</v>
      </c>
      <c r="M23" s="28" t="str">
        <f t="shared" si="0"/>
        <v>INSERT INTO categoria VALUES (100102004,'Mandarina','Mandarina-100102004','Mandarina-100102004 | Prod: Perennes-100102 | Sector: Agr-1001 | Industria: AGR - 10',100102);</v>
      </c>
    </row>
    <row r="24" spans="1:13" ht="30.6" x14ac:dyDescent="0.3">
      <c r="A24" s="12">
        <f t="shared" si="3"/>
        <v>10</v>
      </c>
      <c r="B24" s="8" t="str">
        <f>+VLOOKUP(A24,Industria[],2,0)</f>
        <v>Agricultura y Ganadería</v>
      </c>
      <c r="C24" s="12">
        <f t="shared" si="4"/>
        <v>1001</v>
      </c>
      <c r="D24" s="8" t="str">
        <f>+VLOOKUP(C24,Sector[[Id_sector]:[Codigo]],3,0)</f>
        <v>Agricultura</v>
      </c>
      <c r="E24" s="12">
        <f t="shared" si="6"/>
        <v>100102</v>
      </c>
      <c r="F24" s="8" t="str">
        <f>+VLOOKUP(E24,Productos[[Id_producto]:[Codigo]],3,0)</f>
        <v>Cítricos</v>
      </c>
      <c r="G24" s="13">
        <f t="shared" si="1"/>
        <v>100102005</v>
      </c>
      <c r="H24" s="7">
        <v>5</v>
      </c>
      <c r="I24" s="8" t="s">
        <v>63</v>
      </c>
      <c r="J24" s="8" t="str">
        <f>+Categorias[[#This Row],[Categoría]]&amp;"-"&amp;Categorias[[#This Row],[Id_categoría]]</f>
        <v>Naranja-100102005</v>
      </c>
      <c r="K24" s="9" t="str">
        <f>+Categorias[[#This Row],[Descripcion]]&amp;" | "&amp;VLOOKUP(Categorias[[#This Row],[Id_producto]],Productos[[Id_producto]:[Auxiliar]],5,0)</f>
        <v>Naranja-100102005 | Prod: Perennes-100102 | Sector: Agr-1001 | Industria: AGR - 10</v>
      </c>
      <c r="L24" s="9" t="str">
        <f t="shared" si="2"/>
        <v>100102005naranja</v>
      </c>
      <c r="M24" s="28" t="str">
        <f t="shared" si="0"/>
        <v>INSERT INTO categoria VALUES (100102005,'Naranja','Naranja-100102005','Naranja-100102005 | Prod: Perennes-100102 | Sector: Agr-1001 | Industria: AGR - 10',100102);</v>
      </c>
    </row>
    <row r="25" spans="1:13" ht="30.6" x14ac:dyDescent="0.3">
      <c r="A25" s="12">
        <f t="shared" si="3"/>
        <v>10</v>
      </c>
      <c r="B25" s="8" t="str">
        <f>+VLOOKUP(A25,Industria[],2,0)</f>
        <v>Agricultura y Ganadería</v>
      </c>
      <c r="C25" s="12">
        <f t="shared" si="4"/>
        <v>1001</v>
      </c>
      <c r="D25" s="8" t="str">
        <f>+VLOOKUP(C25,Sector[[Id_sector]:[Codigo]],3,0)</f>
        <v>Agricultura</v>
      </c>
      <c r="E25" s="12">
        <f t="shared" si="6"/>
        <v>100102</v>
      </c>
      <c r="F25" s="8" t="str">
        <f>+VLOOKUP(E25,Productos[[Id_producto]:[Codigo]],3,0)</f>
        <v>Cítricos</v>
      </c>
      <c r="G25" s="13">
        <f t="shared" si="1"/>
        <v>100102006</v>
      </c>
      <c r="H25" s="7">
        <v>6</v>
      </c>
      <c r="I25" s="8" t="s">
        <v>64</v>
      </c>
      <c r="J25" s="8" t="str">
        <f>+Categorias[[#This Row],[Categoría]]&amp;"-"&amp;Categorias[[#This Row],[Id_categoría]]</f>
        <v>Pomelo-100102006</v>
      </c>
      <c r="K25" s="9" t="str">
        <f>+Categorias[[#This Row],[Descripcion]]&amp;" | "&amp;VLOOKUP(Categorias[[#This Row],[Id_producto]],Productos[[Id_producto]:[Auxiliar]],5,0)</f>
        <v>Pomelo-100102006 | Prod: Perennes-100102 | Sector: Agr-1001 | Industria: AGR - 10</v>
      </c>
      <c r="L25" s="9" t="str">
        <f t="shared" si="2"/>
        <v>100102006pomelo</v>
      </c>
      <c r="M25" s="28" t="str">
        <f t="shared" si="0"/>
        <v>INSERT INTO categoria VALUES (100102006,'Pomelo','Pomelo-100102006','Pomelo-100102006 | Prod: Perennes-100102 | Sector: Agr-1001 | Industria: AGR - 10',100102);</v>
      </c>
    </row>
    <row r="26" spans="1:13" ht="30.6" x14ac:dyDescent="0.3">
      <c r="A26" s="12">
        <f t="shared" si="3"/>
        <v>10</v>
      </c>
      <c r="B26" s="8" t="str">
        <f>+VLOOKUP(A26,Industria[],2,0)</f>
        <v>Agricultura y Ganadería</v>
      </c>
      <c r="C26" s="12">
        <f t="shared" si="4"/>
        <v>1001</v>
      </c>
      <c r="D26" s="8" t="str">
        <f>+VLOOKUP(C26,Sector[[Id_sector]:[Codigo]],3,0)</f>
        <v>Agricultura</v>
      </c>
      <c r="E26" s="12">
        <f t="shared" si="6"/>
        <v>100102</v>
      </c>
      <c r="F26" s="8" t="str">
        <f>+VLOOKUP(E26,Productos[[Id_producto]:[Codigo]],3,0)</f>
        <v>Cítricos</v>
      </c>
      <c r="G26" s="13">
        <f t="shared" si="1"/>
        <v>100102007</v>
      </c>
      <c r="H26" s="7">
        <v>7</v>
      </c>
      <c r="I26" s="8" t="s">
        <v>65</v>
      </c>
      <c r="J26" s="8" t="str">
        <f>+Categorias[[#This Row],[Categoría]]&amp;"-"&amp;Categorias[[#This Row],[Id_categoría]]</f>
        <v>Tangelo-100102007</v>
      </c>
      <c r="K26" s="9" t="str">
        <f>+Categorias[[#This Row],[Descripcion]]&amp;" | "&amp;VLOOKUP(Categorias[[#This Row],[Id_producto]],Productos[[Id_producto]:[Auxiliar]],5,0)</f>
        <v>Tangelo-100102007 | Prod: Perennes-100102 | Sector: Agr-1001 | Industria: AGR - 10</v>
      </c>
      <c r="L26" s="9" t="str">
        <f t="shared" si="2"/>
        <v>100102007tangelo</v>
      </c>
      <c r="M26" s="28" t="str">
        <f t="shared" si="0"/>
        <v>INSERT INTO categoria VALUES (100102007,'Tangelo','Tangelo-100102007','Tangelo-100102007 | Prod: Perennes-100102 | Sector: Agr-1001 | Industria: AGR - 10',100102);</v>
      </c>
    </row>
    <row r="27" spans="1:13" ht="30.6" x14ac:dyDescent="0.3">
      <c r="A27" s="12">
        <f t="shared" si="3"/>
        <v>10</v>
      </c>
      <c r="B27" s="8" t="str">
        <f>+VLOOKUP(A27,Industria[],2,0)</f>
        <v>Agricultura y Ganadería</v>
      </c>
      <c r="C27" s="12">
        <f t="shared" si="4"/>
        <v>1001</v>
      </c>
      <c r="D27" s="8" t="str">
        <f>+VLOOKUP(C27,Sector[[Id_sector]:[Codigo]],3,0)</f>
        <v>Agricultura</v>
      </c>
      <c r="E27" s="12">
        <f t="shared" si="6"/>
        <v>100103</v>
      </c>
      <c r="F27" s="8" t="str">
        <f>+VLOOKUP(E27,Productos[[Id_producto]:[Codigo]],3,0)</f>
        <v>Frutos de hueso (carozo)</v>
      </c>
      <c r="G27" s="13">
        <f t="shared" si="1"/>
        <v>100103001</v>
      </c>
      <c r="H27" s="7">
        <v>1</v>
      </c>
      <c r="I27" s="8" t="s">
        <v>66</v>
      </c>
      <c r="J27" s="8" t="str">
        <f>+Categorias[[#This Row],[Categoría]]&amp;"-"&amp;Categorias[[#This Row],[Id_categoría]]</f>
        <v>Cereza-100103001</v>
      </c>
      <c r="K27" s="9" t="str">
        <f>+Categorias[[#This Row],[Descripcion]]&amp;" | "&amp;VLOOKUP(Categorias[[#This Row],[Id_producto]],Productos[[Id_producto]:[Auxiliar]],5,0)</f>
        <v>Cereza-100103001 | Prod: Perennes-100103 | Sector: Agr-1001 | Industria: AGR - 10</v>
      </c>
      <c r="L27" s="9" t="str">
        <f t="shared" si="2"/>
        <v>100103001cereza</v>
      </c>
      <c r="M27" s="28" t="str">
        <f t="shared" si="0"/>
        <v>INSERT INTO categoria VALUES (100103001,'Cereza','Cereza-100103001','Cereza-100103001 | Prod: Perennes-100103 | Sector: Agr-1001 | Industria: AGR - 10',100103);</v>
      </c>
    </row>
    <row r="28" spans="1:13" ht="30.6" x14ac:dyDescent="0.3">
      <c r="A28" s="12">
        <f t="shared" si="3"/>
        <v>10</v>
      </c>
      <c r="B28" s="8" t="str">
        <f>+VLOOKUP(A28,Industria[],2,0)</f>
        <v>Agricultura y Ganadería</v>
      </c>
      <c r="C28" s="12">
        <f t="shared" si="4"/>
        <v>1001</v>
      </c>
      <c r="D28" s="8" t="str">
        <f>+VLOOKUP(C28,Sector[[Id_sector]:[Codigo]],3,0)</f>
        <v>Agricultura</v>
      </c>
      <c r="E28" s="12">
        <f t="shared" si="6"/>
        <v>100103</v>
      </c>
      <c r="F28" s="8" t="str">
        <f>+VLOOKUP(E28,Productos[[Id_producto]:[Codigo]],3,0)</f>
        <v>Frutos de hueso (carozo)</v>
      </c>
      <c r="G28" s="13">
        <f t="shared" si="1"/>
        <v>100103002</v>
      </c>
      <c r="H28" s="7">
        <v>2</v>
      </c>
      <c r="I28" s="8" t="s">
        <v>67</v>
      </c>
      <c r="J28" s="8" t="str">
        <f>+Categorias[[#This Row],[Categoría]]&amp;"-"&amp;Categorias[[#This Row],[Id_categoría]]</f>
        <v>Ciruela-100103002</v>
      </c>
      <c r="K28" s="9" t="str">
        <f>+Categorias[[#This Row],[Descripcion]]&amp;" | "&amp;VLOOKUP(Categorias[[#This Row],[Id_producto]],Productos[[Id_producto]:[Auxiliar]],5,0)</f>
        <v>Ciruela-100103002 | Prod: Perennes-100103 | Sector: Agr-1001 | Industria: AGR - 10</v>
      </c>
      <c r="L28" s="9" t="str">
        <f t="shared" si="2"/>
        <v>100103002ciruela</v>
      </c>
      <c r="M28" s="28" t="str">
        <f t="shared" si="0"/>
        <v>INSERT INTO categoria VALUES (100103002,'Ciruela','Ciruela-100103002','Ciruela-100103002 | Prod: Perennes-100103 | Sector: Agr-1001 | Industria: AGR - 10',100103);</v>
      </c>
    </row>
    <row r="29" spans="1:13" ht="30.6" x14ac:dyDescent="0.3">
      <c r="A29" s="12">
        <f t="shared" si="3"/>
        <v>10</v>
      </c>
      <c r="B29" s="8" t="str">
        <f>+VLOOKUP(A29,Industria[],2,0)</f>
        <v>Agricultura y Ganadería</v>
      </c>
      <c r="C29" s="12">
        <f t="shared" si="4"/>
        <v>1001</v>
      </c>
      <c r="D29" s="8" t="str">
        <f>+VLOOKUP(C29,Sector[[Id_sector]:[Codigo]],3,0)</f>
        <v>Agricultura</v>
      </c>
      <c r="E29" s="12">
        <f t="shared" si="6"/>
        <v>100103</v>
      </c>
      <c r="F29" s="8" t="str">
        <f>+VLOOKUP(E29,Productos[[Id_producto]:[Codigo]],3,0)</f>
        <v>Frutos de hueso (carozo)</v>
      </c>
      <c r="G29" s="13">
        <f t="shared" si="1"/>
        <v>100103003</v>
      </c>
      <c r="H29" s="7">
        <v>3</v>
      </c>
      <c r="I29" s="8" t="s">
        <v>68</v>
      </c>
      <c r="J29" s="8" t="str">
        <f>+Categorias[[#This Row],[Categoría]]&amp;"-"&amp;Categorias[[#This Row],[Id_categoría]]</f>
        <v>Damasco-100103003</v>
      </c>
      <c r="K29" s="9" t="str">
        <f>+Categorias[[#This Row],[Descripcion]]&amp;" | "&amp;VLOOKUP(Categorias[[#This Row],[Id_producto]],Productos[[Id_producto]:[Auxiliar]],5,0)</f>
        <v>Damasco-100103003 | Prod: Perennes-100103 | Sector: Agr-1001 | Industria: AGR - 10</v>
      </c>
      <c r="L29" s="9" t="str">
        <f t="shared" si="2"/>
        <v>100103003damasco</v>
      </c>
      <c r="M29" s="28" t="str">
        <f t="shared" si="0"/>
        <v>INSERT INTO categoria VALUES (100103003,'Damasco','Damasco-100103003','Damasco-100103003 | Prod: Perennes-100103 | Sector: Agr-1001 | Industria: AGR - 10',100103);</v>
      </c>
    </row>
    <row r="30" spans="1:13" ht="30.6" x14ac:dyDescent="0.3">
      <c r="A30" s="12">
        <f t="shared" si="3"/>
        <v>10</v>
      </c>
      <c r="B30" s="8" t="str">
        <f>+VLOOKUP(A30,Industria[],2,0)</f>
        <v>Agricultura y Ganadería</v>
      </c>
      <c r="C30" s="12">
        <f t="shared" si="4"/>
        <v>1001</v>
      </c>
      <c r="D30" s="8" t="str">
        <f>+VLOOKUP(C30,Sector[[Id_sector]:[Codigo]],3,0)</f>
        <v>Agricultura</v>
      </c>
      <c r="E30" s="12">
        <f t="shared" si="6"/>
        <v>100103</v>
      </c>
      <c r="F30" s="8" t="str">
        <f>+VLOOKUP(E30,Productos[[Id_producto]:[Codigo]],3,0)</f>
        <v>Frutos de hueso (carozo)</v>
      </c>
      <c r="G30" s="13">
        <f t="shared" si="1"/>
        <v>100103004</v>
      </c>
      <c r="H30" s="7">
        <v>4</v>
      </c>
      <c r="I30" s="8" t="s">
        <v>69</v>
      </c>
      <c r="J30" s="8" t="str">
        <f>+Categorias[[#This Row],[Categoría]]&amp;"-"&amp;Categorias[[#This Row],[Id_categoría]]</f>
        <v>Durazno-100103004</v>
      </c>
      <c r="K30" s="9" t="str">
        <f>+Categorias[[#This Row],[Descripcion]]&amp;" | "&amp;VLOOKUP(Categorias[[#This Row],[Id_producto]],Productos[[Id_producto]:[Auxiliar]],5,0)</f>
        <v>Durazno-100103004 | Prod: Perennes-100103 | Sector: Agr-1001 | Industria: AGR - 10</v>
      </c>
      <c r="L30" s="9" t="str">
        <f t="shared" si="2"/>
        <v>100103004durazno</v>
      </c>
      <c r="M30" s="28" t="str">
        <f t="shared" si="0"/>
        <v>INSERT INTO categoria VALUES (100103004,'Durazno','Durazno-100103004','Durazno-100103004 | Prod: Perennes-100103 | Sector: Agr-1001 | Industria: AGR - 10',100103);</v>
      </c>
    </row>
    <row r="31" spans="1:13" ht="30.6" x14ac:dyDescent="0.3">
      <c r="A31" s="12">
        <f t="shared" si="3"/>
        <v>10</v>
      </c>
      <c r="B31" s="8" t="str">
        <f>+VLOOKUP(A31,Industria[],2,0)</f>
        <v>Agricultura y Ganadería</v>
      </c>
      <c r="C31" s="12">
        <f t="shared" si="4"/>
        <v>1001</v>
      </c>
      <c r="D31" s="8" t="str">
        <f>+VLOOKUP(C31,Sector[[Id_sector]:[Codigo]],3,0)</f>
        <v>Agricultura</v>
      </c>
      <c r="E31" s="12">
        <f t="shared" si="6"/>
        <v>100103</v>
      </c>
      <c r="F31" s="8" t="str">
        <f>+VLOOKUP(E31,Productos[[Id_producto]:[Codigo]],3,0)</f>
        <v>Frutos de hueso (carozo)</v>
      </c>
      <c r="G31" s="13">
        <f t="shared" si="1"/>
        <v>100103005</v>
      </c>
      <c r="H31" s="7">
        <v>5</v>
      </c>
      <c r="I31" s="8" t="s">
        <v>70</v>
      </c>
      <c r="J31" s="8" t="str">
        <f>+Categorias[[#This Row],[Categoría]]&amp;"-"&amp;Categorias[[#This Row],[Id_categoría]]</f>
        <v>Guinda-100103005</v>
      </c>
      <c r="K31" s="9" t="str">
        <f>+Categorias[[#This Row],[Descripcion]]&amp;" | "&amp;VLOOKUP(Categorias[[#This Row],[Id_producto]],Productos[[Id_producto]:[Auxiliar]],5,0)</f>
        <v>Guinda-100103005 | Prod: Perennes-100103 | Sector: Agr-1001 | Industria: AGR - 10</v>
      </c>
      <c r="L31" s="9" t="str">
        <f t="shared" si="2"/>
        <v>100103005guinda</v>
      </c>
      <c r="M31" s="28" t="str">
        <f t="shared" si="0"/>
        <v>INSERT INTO categoria VALUES (100103005,'Guinda','Guinda-100103005','Guinda-100103005 | Prod: Perennes-100103 | Sector: Agr-1001 | Industria: AGR - 10',100103);</v>
      </c>
    </row>
    <row r="32" spans="1:13" ht="30.6" x14ac:dyDescent="0.3">
      <c r="A32" s="12">
        <f t="shared" si="3"/>
        <v>10</v>
      </c>
      <c r="B32" s="8" t="str">
        <f>+VLOOKUP(A32,Industria[],2,0)</f>
        <v>Agricultura y Ganadería</v>
      </c>
      <c r="C32" s="12">
        <f t="shared" si="4"/>
        <v>1001</v>
      </c>
      <c r="D32" s="8" t="str">
        <f>+VLOOKUP(C32,Sector[[Id_sector]:[Codigo]],3,0)</f>
        <v>Agricultura</v>
      </c>
      <c r="E32" s="12">
        <f t="shared" si="6"/>
        <v>100103</v>
      </c>
      <c r="F32" s="8" t="str">
        <f>+VLOOKUP(E32,Productos[[Id_producto]:[Codigo]],3,0)</f>
        <v>Frutos de hueso (carozo)</v>
      </c>
      <c r="G32" s="13">
        <f t="shared" si="1"/>
        <v>100103006</v>
      </c>
      <c r="H32" s="7">
        <v>6</v>
      </c>
      <c r="I32" s="8" t="s">
        <v>71</v>
      </c>
      <c r="J32" s="8" t="str">
        <f>+Categorias[[#This Row],[Categoría]]&amp;"-"&amp;Categorias[[#This Row],[Id_categoría]]</f>
        <v>Nectarín-100103006</v>
      </c>
      <c r="K32" s="9" t="str">
        <f>+Categorias[[#This Row],[Descripcion]]&amp;" | "&amp;VLOOKUP(Categorias[[#This Row],[Id_producto]],Productos[[Id_producto]:[Auxiliar]],5,0)</f>
        <v>Nectarín-100103006 | Prod: Perennes-100103 | Sector: Agr-1001 | Industria: AGR - 10</v>
      </c>
      <c r="L32" s="9" t="str">
        <f t="shared" si="2"/>
        <v>100103006nectarin</v>
      </c>
      <c r="M32" s="28" t="str">
        <f t="shared" si="0"/>
        <v>INSERT INTO categoria VALUES (100103006,'Nectarín','Nectarín-100103006','Nectarín-100103006 | Prod: Perennes-100103 | Sector: Agr-1001 | Industria: AGR - 10',100103);</v>
      </c>
    </row>
    <row r="33" spans="1:13" ht="30.6" x14ac:dyDescent="0.3">
      <c r="A33" s="12">
        <f t="shared" si="3"/>
        <v>10</v>
      </c>
      <c r="B33" s="8" t="str">
        <f>+VLOOKUP(A33,Industria[],2,0)</f>
        <v>Agricultura y Ganadería</v>
      </c>
      <c r="C33" s="12">
        <f t="shared" si="4"/>
        <v>1001</v>
      </c>
      <c r="D33" s="8" t="str">
        <f>+VLOOKUP(C33,Sector[[Id_sector]:[Codigo]],3,0)</f>
        <v>Agricultura</v>
      </c>
      <c r="E33" s="12">
        <f t="shared" si="6"/>
        <v>100103</v>
      </c>
      <c r="F33" s="8" t="str">
        <f>+VLOOKUP(E33,Productos[[Id_producto]:[Codigo]],3,0)</f>
        <v>Frutos de hueso (carozo)</v>
      </c>
      <c r="G33" s="13">
        <f t="shared" si="1"/>
        <v>100103007</v>
      </c>
      <c r="H33" s="7">
        <v>7</v>
      </c>
      <c r="I33" s="8" t="s">
        <v>72</v>
      </c>
      <c r="J33" s="8" t="str">
        <f>+Categorias[[#This Row],[Categoría]]&amp;"-"&amp;Categorias[[#This Row],[Id_categoría]]</f>
        <v>Pluots-100103007</v>
      </c>
      <c r="K33" s="9" t="str">
        <f>+Categorias[[#This Row],[Descripcion]]&amp;" | "&amp;VLOOKUP(Categorias[[#This Row],[Id_producto]],Productos[[Id_producto]:[Auxiliar]],5,0)</f>
        <v>Pluots-100103007 | Prod: Perennes-100103 | Sector: Agr-1001 | Industria: AGR - 10</v>
      </c>
      <c r="L33" s="9" t="str">
        <f t="shared" si="2"/>
        <v>100103007pluots</v>
      </c>
      <c r="M33" s="28" t="str">
        <f t="shared" si="0"/>
        <v>INSERT INTO categoria VALUES (100103007,'Pluots','Pluots-100103007','Pluots-100103007 | Prod: Perennes-100103 | Sector: Agr-1001 | Industria: AGR - 10',100103);</v>
      </c>
    </row>
    <row r="34" spans="1:13" ht="30.6" x14ac:dyDescent="0.3">
      <c r="A34" s="12">
        <f t="shared" si="3"/>
        <v>10</v>
      </c>
      <c r="B34" s="8" t="str">
        <f>+VLOOKUP(A34,Industria[],2,0)</f>
        <v>Agricultura y Ganadería</v>
      </c>
      <c r="C34" s="12">
        <f t="shared" si="4"/>
        <v>1001</v>
      </c>
      <c r="D34" s="8" t="str">
        <f>+VLOOKUP(C34,Sector[[Id_sector]:[Codigo]],3,0)</f>
        <v>Agricultura</v>
      </c>
      <c r="E34" s="12">
        <f t="shared" si="6"/>
        <v>100104</v>
      </c>
      <c r="F34" s="8" t="str">
        <f>+VLOOKUP(E34,Productos[[Id_producto]:[Codigo]],3,0)</f>
        <v>Frutos de pepita</v>
      </c>
      <c r="G34" s="13">
        <f t="shared" si="1"/>
        <v>100104001</v>
      </c>
      <c r="H34" s="7">
        <v>1</v>
      </c>
      <c r="I34" s="8" t="s">
        <v>73</v>
      </c>
      <c r="J34" s="8" t="str">
        <f>+Categorias[[#This Row],[Categoría]]&amp;"-"&amp;Categorias[[#This Row],[Id_categoría]]</f>
        <v>Granada-100104001</v>
      </c>
      <c r="K34" s="9" t="str">
        <f>+Categorias[[#This Row],[Descripcion]]&amp;" | "&amp;VLOOKUP(Categorias[[#This Row],[Id_producto]],Productos[[Id_producto]:[Auxiliar]],5,0)</f>
        <v>Granada-100104001 | Prod: Perennes-100104 | Sector: Agr-1001 | Industria: AGR - 10</v>
      </c>
      <c r="L34" s="9" t="str">
        <f t="shared" si="2"/>
        <v>100104001granada</v>
      </c>
      <c r="M34" s="28" t="str">
        <f t="shared" si="0"/>
        <v>INSERT INTO categoria VALUES (100104001,'Granada','Granada-100104001','Granada-100104001 | Prod: Perennes-100104 | Sector: Agr-1001 | Industria: AGR - 10',100104);</v>
      </c>
    </row>
    <row r="35" spans="1:13" ht="30.6" x14ac:dyDescent="0.3">
      <c r="A35" s="12">
        <f t="shared" si="3"/>
        <v>10</v>
      </c>
      <c r="B35" s="8" t="str">
        <f>+VLOOKUP(A35,Industria[],2,0)</f>
        <v>Agricultura y Ganadería</v>
      </c>
      <c r="C35" s="12">
        <f t="shared" si="4"/>
        <v>1001</v>
      </c>
      <c r="D35" s="8" t="str">
        <f>+VLOOKUP(C35,Sector[[Id_sector]:[Codigo]],3,0)</f>
        <v>Agricultura</v>
      </c>
      <c r="E35" s="12">
        <f t="shared" si="6"/>
        <v>100104</v>
      </c>
      <c r="F35" s="8" t="str">
        <f>+VLOOKUP(E35,Productos[[Id_producto]:[Codigo]],3,0)</f>
        <v>Frutos de pepita</v>
      </c>
      <c r="G35" s="13">
        <f t="shared" si="1"/>
        <v>100104002</v>
      </c>
      <c r="H35" s="7">
        <v>2</v>
      </c>
      <c r="I35" s="8" t="s">
        <v>74</v>
      </c>
      <c r="J35" s="8" t="str">
        <f>+Categorias[[#This Row],[Categoría]]&amp;"-"&amp;Categorias[[#This Row],[Id_categoría]]</f>
        <v>Manzana-100104002</v>
      </c>
      <c r="K35" s="9" t="str">
        <f>+Categorias[[#This Row],[Descripcion]]&amp;" | "&amp;VLOOKUP(Categorias[[#This Row],[Id_producto]],Productos[[Id_producto]:[Auxiliar]],5,0)</f>
        <v>Manzana-100104002 | Prod: Perennes-100104 | Sector: Agr-1001 | Industria: AGR - 10</v>
      </c>
      <c r="L35" s="9" t="str">
        <f t="shared" si="2"/>
        <v>100104002manzana</v>
      </c>
      <c r="M35" s="28" t="str">
        <f t="shared" si="0"/>
        <v>INSERT INTO categoria VALUES (100104002,'Manzana','Manzana-100104002','Manzana-100104002 | Prod: Perennes-100104 | Sector: Agr-1001 | Industria: AGR - 10',100104);</v>
      </c>
    </row>
    <row r="36" spans="1:13" ht="30.6" x14ac:dyDescent="0.3">
      <c r="A36" s="12">
        <f t="shared" si="3"/>
        <v>10</v>
      </c>
      <c r="B36" s="8" t="str">
        <f>+VLOOKUP(A36,Industria[],2,0)</f>
        <v>Agricultura y Ganadería</v>
      </c>
      <c r="C36" s="12">
        <f t="shared" si="4"/>
        <v>1001</v>
      </c>
      <c r="D36" s="8" t="str">
        <f>+VLOOKUP(C36,Sector[[Id_sector]:[Codigo]],3,0)</f>
        <v>Agricultura</v>
      </c>
      <c r="E36" s="12">
        <f t="shared" si="6"/>
        <v>100104</v>
      </c>
      <c r="F36" s="8" t="str">
        <f>+VLOOKUP(E36,Productos[[Id_producto]:[Codigo]],3,0)</f>
        <v>Frutos de pepita</v>
      </c>
      <c r="G36" s="13">
        <f t="shared" si="1"/>
        <v>100104003</v>
      </c>
      <c r="H36" s="7">
        <v>3</v>
      </c>
      <c r="I36" s="8" t="s">
        <v>75</v>
      </c>
      <c r="J36" s="8" t="str">
        <f>+Categorias[[#This Row],[Categoría]]&amp;"-"&amp;Categorias[[#This Row],[Id_categoría]]</f>
        <v>Membrillo-100104003</v>
      </c>
      <c r="K36" s="9" t="str">
        <f>+Categorias[[#This Row],[Descripcion]]&amp;" | "&amp;VLOOKUP(Categorias[[#This Row],[Id_producto]],Productos[[Id_producto]:[Auxiliar]],5,0)</f>
        <v>Membrillo-100104003 | Prod: Perennes-100104 | Sector: Agr-1001 | Industria: AGR - 10</v>
      </c>
      <c r="L36" s="9" t="str">
        <f t="shared" si="2"/>
        <v>100104003membrillo</v>
      </c>
      <c r="M36" s="28" t="str">
        <f t="shared" si="0"/>
        <v>INSERT INTO categoria VALUES (100104003,'Membrillo','Membrillo-100104003','Membrillo-100104003 | Prod: Perennes-100104 | Sector: Agr-1001 | Industria: AGR - 10',100104);</v>
      </c>
    </row>
    <row r="37" spans="1:13" ht="30.6" x14ac:dyDescent="0.3">
      <c r="A37" s="12">
        <f t="shared" si="3"/>
        <v>10</v>
      </c>
      <c r="B37" s="8" t="str">
        <f>+VLOOKUP(A37,Industria[],2,0)</f>
        <v>Agricultura y Ganadería</v>
      </c>
      <c r="C37" s="12">
        <f t="shared" si="4"/>
        <v>1001</v>
      </c>
      <c r="D37" s="8" t="str">
        <f>+VLOOKUP(C37,Sector[[Id_sector]:[Codigo]],3,0)</f>
        <v>Agricultura</v>
      </c>
      <c r="E37" s="12">
        <f t="shared" si="6"/>
        <v>100104</v>
      </c>
      <c r="F37" s="8" t="str">
        <f>+VLOOKUP(E37,Productos[[Id_producto]:[Codigo]],3,0)</f>
        <v>Frutos de pepita</v>
      </c>
      <c r="G37" s="13">
        <f t="shared" si="1"/>
        <v>100104004</v>
      </c>
      <c r="H37" s="7">
        <v>4</v>
      </c>
      <c r="I37" s="8" t="s">
        <v>76</v>
      </c>
      <c r="J37" s="8" t="str">
        <f>+Categorias[[#This Row],[Categoría]]&amp;"-"&amp;Categorias[[#This Row],[Id_categoría]]</f>
        <v>Níspero-100104004</v>
      </c>
      <c r="K37" s="9" t="str">
        <f>+Categorias[[#This Row],[Descripcion]]&amp;" | "&amp;VLOOKUP(Categorias[[#This Row],[Id_producto]],Productos[[Id_producto]:[Auxiliar]],5,0)</f>
        <v>Níspero-100104004 | Prod: Perennes-100104 | Sector: Agr-1001 | Industria: AGR - 10</v>
      </c>
      <c r="L37" s="9" t="str">
        <f t="shared" si="2"/>
        <v>100104004nispero</v>
      </c>
      <c r="M37" s="28" t="str">
        <f t="shared" si="0"/>
        <v>INSERT INTO categoria VALUES (100104004,'Níspero','Níspero-100104004','Níspero-100104004 | Prod: Perennes-100104 | Sector: Agr-1001 | Industria: AGR - 10',100104);</v>
      </c>
    </row>
    <row r="38" spans="1:13" ht="30.6" x14ac:dyDescent="0.3">
      <c r="A38" s="12">
        <f t="shared" si="3"/>
        <v>10</v>
      </c>
      <c r="B38" s="8" t="str">
        <f>+VLOOKUP(A38,Industria[],2,0)</f>
        <v>Agricultura y Ganadería</v>
      </c>
      <c r="C38" s="12">
        <f t="shared" si="4"/>
        <v>1001</v>
      </c>
      <c r="D38" s="8" t="str">
        <f>+VLOOKUP(C38,Sector[[Id_sector]:[Codigo]],3,0)</f>
        <v>Agricultura</v>
      </c>
      <c r="E38" s="12">
        <f t="shared" si="6"/>
        <v>100104</v>
      </c>
      <c r="F38" s="8" t="str">
        <f>+VLOOKUP(E38,Productos[[Id_producto]:[Codigo]],3,0)</f>
        <v>Frutos de pepita</v>
      </c>
      <c r="G38" s="13">
        <f t="shared" si="1"/>
        <v>100104005</v>
      </c>
      <c r="H38" s="7">
        <v>5</v>
      </c>
      <c r="I38" s="8" t="s">
        <v>77</v>
      </c>
      <c r="J38" s="8" t="str">
        <f>+Categorias[[#This Row],[Categoría]]&amp;"-"&amp;Categorias[[#This Row],[Id_categoría]]</f>
        <v>Pera-100104005</v>
      </c>
      <c r="K38" s="9" t="str">
        <f>+Categorias[[#This Row],[Descripcion]]&amp;" | "&amp;VLOOKUP(Categorias[[#This Row],[Id_producto]],Productos[[Id_producto]:[Auxiliar]],5,0)</f>
        <v>Pera-100104005 | Prod: Perennes-100104 | Sector: Agr-1001 | Industria: AGR - 10</v>
      </c>
      <c r="L38" s="9" t="str">
        <f t="shared" si="2"/>
        <v>100104005pera</v>
      </c>
      <c r="M38" s="28" t="str">
        <f t="shared" si="0"/>
        <v>INSERT INTO categoria VALUES (100104005,'Pera','Pera-100104005','Pera-100104005 | Prod: Perennes-100104 | Sector: Agr-1001 | Industria: AGR - 10',100104);</v>
      </c>
    </row>
    <row r="39" spans="1:13" ht="30.6" x14ac:dyDescent="0.3">
      <c r="A39" s="12">
        <f t="shared" si="3"/>
        <v>10</v>
      </c>
      <c r="B39" s="8" t="str">
        <f>+VLOOKUP(A39,Industria[],2,0)</f>
        <v>Agricultura y Ganadería</v>
      </c>
      <c r="C39" s="12">
        <f t="shared" si="4"/>
        <v>1001</v>
      </c>
      <c r="D39" s="8" t="str">
        <f>+VLOOKUP(C39,Sector[[Id_sector]:[Codigo]],3,0)</f>
        <v>Agricultura</v>
      </c>
      <c r="E39" s="12">
        <f t="shared" si="6"/>
        <v>100104</v>
      </c>
      <c r="F39" s="8" t="str">
        <f>+VLOOKUP(E39,Productos[[Id_producto]:[Codigo]],3,0)</f>
        <v>Frutos de pepita</v>
      </c>
      <c r="G39" s="13">
        <f t="shared" si="1"/>
        <v>100104006</v>
      </c>
      <c r="H39" s="7">
        <v>6</v>
      </c>
      <c r="I39" s="8" t="s">
        <v>78</v>
      </c>
      <c r="J39" s="8" t="str">
        <f>+Categorias[[#This Row],[Categoría]]&amp;"-"&amp;Categorias[[#This Row],[Id_categoría]]</f>
        <v>Rosa Mosqueta-100104006</v>
      </c>
      <c r="K39" s="9" t="str">
        <f>+Categorias[[#This Row],[Descripcion]]&amp;" | "&amp;VLOOKUP(Categorias[[#This Row],[Id_producto]],Productos[[Id_producto]:[Auxiliar]],5,0)</f>
        <v>Rosa Mosqueta-100104006 | Prod: Perennes-100104 | Sector: Agr-1001 | Industria: AGR - 10</v>
      </c>
      <c r="L39" s="9" t="str">
        <f t="shared" si="2"/>
        <v>100104006rosa_mosqueta</v>
      </c>
      <c r="M39" s="28" t="str">
        <f t="shared" si="0"/>
        <v>INSERT INTO categoria VALUES (100104006,'Rosa Mosqueta','Rosa Mosqueta-100104006','Rosa Mosqueta-100104006 | Prod: Perennes-100104 | Sector: Agr-1001 | Industria: AGR - 10',100104);</v>
      </c>
    </row>
    <row r="40" spans="1:13" ht="30.6" x14ac:dyDescent="0.3">
      <c r="A40" s="12">
        <f t="shared" si="3"/>
        <v>10</v>
      </c>
      <c r="B40" s="8" t="str">
        <f>+VLOOKUP(A40,Industria[],2,0)</f>
        <v>Agricultura y Ganadería</v>
      </c>
      <c r="C40" s="12">
        <f t="shared" si="4"/>
        <v>1001</v>
      </c>
      <c r="D40" s="8" t="str">
        <f>+VLOOKUP(C40,Sector[[Id_sector]:[Codigo]],3,0)</f>
        <v>Agricultura</v>
      </c>
      <c r="E40" s="12">
        <f t="shared" si="6"/>
        <v>100105</v>
      </c>
      <c r="F40" s="8" t="str">
        <f>+VLOOKUP(E40,Productos[[Id_producto]:[Codigo]],3,0)</f>
        <v>Frutos secos</v>
      </c>
      <c r="G40" s="13">
        <f t="shared" si="1"/>
        <v>100105001</v>
      </c>
      <c r="H40" s="7">
        <v>1</v>
      </c>
      <c r="I40" s="8" t="s">
        <v>79</v>
      </c>
      <c r="J40" s="8" t="str">
        <f>+Categorias[[#This Row],[Categoría]]&amp;"-"&amp;Categorias[[#This Row],[Id_categoría]]</f>
        <v>Almendra-100105001</v>
      </c>
      <c r="K40" s="9" t="str">
        <f>+Categorias[[#This Row],[Descripcion]]&amp;" | "&amp;VLOOKUP(Categorias[[#This Row],[Id_producto]],Productos[[Id_producto]:[Auxiliar]],5,0)</f>
        <v>Almendra-100105001 | Prod: Perennes-100105 | Sector: Agr-1001 | Industria: AGR - 10</v>
      </c>
      <c r="L40" s="9" t="str">
        <f t="shared" si="2"/>
        <v>100105001almendra</v>
      </c>
      <c r="M40" s="28" t="str">
        <f t="shared" si="0"/>
        <v>INSERT INTO categoria VALUES (100105001,'Almendra','Almendra-100105001','Almendra-100105001 | Prod: Perennes-100105 | Sector: Agr-1001 | Industria: AGR - 10',100105);</v>
      </c>
    </row>
    <row r="41" spans="1:13" ht="30.6" x14ac:dyDescent="0.3">
      <c r="A41" s="12">
        <f t="shared" si="3"/>
        <v>10</v>
      </c>
      <c r="B41" s="8" t="str">
        <f>+VLOOKUP(A41,Industria[],2,0)</f>
        <v>Agricultura y Ganadería</v>
      </c>
      <c r="C41" s="12">
        <f t="shared" si="4"/>
        <v>1001</v>
      </c>
      <c r="D41" s="8" t="str">
        <f>+VLOOKUP(C41,Sector[[Id_sector]:[Codigo]],3,0)</f>
        <v>Agricultura</v>
      </c>
      <c r="E41" s="12">
        <f t="shared" si="6"/>
        <v>100105</v>
      </c>
      <c r="F41" s="8" t="str">
        <f>+VLOOKUP(E41,Productos[[Id_producto]:[Codigo]],3,0)</f>
        <v>Frutos secos</v>
      </c>
      <c r="G41" s="13">
        <f t="shared" si="1"/>
        <v>100105002</v>
      </c>
      <c r="H41" s="7">
        <v>2</v>
      </c>
      <c r="I41" s="8" t="s">
        <v>80</v>
      </c>
      <c r="J41" s="8" t="str">
        <f>+Categorias[[#This Row],[Categoría]]&amp;"-"&amp;Categorias[[#This Row],[Id_categoría]]</f>
        <v>Avellana-100105002</v>
      </c>
      <c r="K41" s="9" t="str">
        <f>+Categorias[[#This Row],[Descripcion]]&amp;" | "&amp;VLOOKUP(Categorias[[#This Row],[Id_producto]],Productos[[Id_producto]:[Auxiliar]],5,0)</f>
        <v>Avellana-100105002 | Prod: Perennes-100105 | Sector: Agr-1001 | Industria: AGR - 10</v>
      </c>
      <c r="L41" s="9" t="str">
        <f t="shared" si="2"/>
        <v>100105002avellana</v>
      </c>
      <c r="M41" s="28" t="str">
        <f t="shared" si="0"/>
        <v>INSERT INTO categoria VALUES (100105002,'Avellana','Avellana-100105002','Avellana-100105002 | Prod: Perennes-100105 | Sector: Agr-1001 | Industria: AGR - 10',100105);</v>
      </c>
    </row>
    <row r="42" spans="1:13" ht="30.6" x14ac:dyDescent="0.3">
      <c r="A42" s="12">
        <f t="shared" si="3"/>
        <v>10</v>
      </c>
      <c r="B42" s="8" t="str">
        <f>+VLOOKUP(A42,Industria[],2,0)</f>
        <v>Agricultura y Ganadería</v>
      </c>
      <c r="C42" s="12">
        <f t="shared" si="4"/>
        <v>1001</v>
      </c>
      <c r="D42" s="8" t="str">
        <f>+VLOOKUP(C42,Sector[[Id_sector]:[Codigo]],3,0)</f>
        <v>Agricultura</v>
      </c>
      <c r="E42" s="12">
        <f t="shared" si="6"/>
        <v>100105</v>
      </c>
      <c r="F42" s="8" t="str">
        <f>+VLOOKUP(E42,Productos[[Id_producto]:[Codigo]],3,0)</f>
        <v>Frutos secos</v>
      </c>
      <c r="G42" s="13">
        <f t="shared" si="1"/>
        <v>100105003</v>
      </c>
      <c r="H42" s="7">
        <v>3</v>
      </c>
      <c r="I42" s="8" t="s">
        <v>81</v>
      </c>
      <c r="J42" s="8" t="str">
        <f>+Categorias[[#This Row],[Categoría]]&amp;"-"&amp;Categorias[[#This Row],[Id_categoría]]</f>
        <v>Castaña-100105003</v>
      </c>
      <c r="K42" s="9" t="str">
        <f>+Categorias[[#This Row],[Descripcion]]&amp;" | "&amp;VLOOKUP(Categorias[[#This Row],[Id_producto]],Productos[[Id_producto]:[Auxiliar]],5,0)</f>
        <v>Castaña-100105003 | Prod: Perennes-100105 | Sector: Agr-1001 | Industria: AGR - 10</v>
      </c>
      <c r="L42" s="9" t="str">
        <f t="shared" si="2"/>
        <v>100105003castaña</v>
      </c>
      <c r="M42" s="28" t="str">
        <f t="shared" si="0"/>
        <v>INSERT INTO categoria VALUES (100105003,'Castaña','Castaña-100105003','Castaña-100105003 | Prod: Perennes-100105 | Sector: Agr-1001 | Industria: AGR - 10',100105);</v>
      </c>
    </row>
    <row r="43" spans="1:13" ht="30.6" x14ac:dyDescent="0.3">
      <c r="A43" s="12">
        <f t="shared" si="3"/>
        <v>10</v>
      </c>
      <c r="B43" s="8" t="str">
        <f>+VLOOKUP(A43,Industria[],2,0)</f>
        <v>Agricultura y Ganadería</v>
      </c>
      <c r="C43" s="12">
        <f t="shared" si="4"/>
        <v>1001</v>
      </c>
      <c r="D43" s="8" t="str">
        <f>+VLOOKUP(C43,Sector[[Id_sector]:[Codigo]],3,0)</f>
        <v>Agricultura</v>
      </c>
      <c r="E43" s="12">
        <f t="shared" si="6"/>
        <v>100105</v>
      </c>
      <c r="F43" s="8" t="str">
        <f>+VLOOKUP(E43,Productos[[Id_producto]:[Codigo]],3,0)</f>
        <v>Frutos secos</v>
      </c>
      <c r="G43" s="13">
        <f t="shared" si="1"/>
        <v>100105004</v>
      </c>
      <c r="H43" s="7">
        <v>4</v>
      </c>
      <c r="I43" s="8" t="s">
        <v>82</v>
      </c>
      <c r="J43" s="8" t="str">
        <f>+Categorias[[#This Row],[Categoría]]&amp;"-"&amp;Categorias[[#This Row],[Id_categoría]]</f>
        <v>Nuez-100105004</v>
      </c>
      <c r="K43" s="9" t="str">
        <f>+Categorias[[#This Row],[Descripcion]]&amp;" | "&amp;VLOOKUP(Categorias[[#This Row],[Id_producto]],Productos[[Id_producto]:[Auxiliar]],5,0)</f>
        <v>Nuez-100105004 | Prod: Perennes-100105 | Sector: Agr-1001 | Industria: AGR - 10</v>
      </c>
      <c r="L43" s="9" t="str">
        <f t="shared" si="2"/>
        <v>100105004nuez</v>
      </c>
      <c r="M43" s="28" t="str">
        <f t="shared" si="0"/>
        <v>INSERT INTO categoria VALUES (100105004,'Nuez','Nuez-100105004','Nuez-100105004 | Prod: Perennes-100105 | Sector: Agr-1001 | Industria: AGR - 10',100105);</v>
      </c>
    </row>
    <row r="44" spans="1:13" ht="30.6" x14ac:dyDescent="0.3">
      <c r="A44" s="12">
        <f t="shared" si="3"/>
        <v>10</v>
      </c>
      <c r="B44" s="8" t="str">
        <f>+VLOOKUP(A44,Industria[],2,0)</f>
        <v>Agricultura y Ganadería</v>
      </c>
      <c r="C44" s="12">
        <f t="shared" si="4"/>
        <v>1001</v>
      </c>
      <c r="D44" s="8" t="str">
        <f>+VLOOKUP(C44,Sector[[Id_sector]:[Codigo]],3,0)</f>
        <v>Agricultura</v>
      </c>
      <c r="E44" s="12">
        <f t="shared" si="6"/>
        <v>100105</v>
      </c>
      <c r="F44" s="8" t="str">
        <f>+VLOOKUP(E44,Productos[[Id_producto]:[Codigo]],3,0)</f>
        <v>Frutos secos</v>
      </c>
      <c r="G44" s="13">
        <f t="shared" si="1"/>
        <v>100105005</v>
      </c>
      <c r="H44" s="7">
        <v>5</v>
      </c>
      <c r="I44" s="8" t="s">
        <v>83</v>
      </c>
      <c r="J44" s="8" t="str">
        <f>+Categorias[[#This Row],[Categoría]]&amp;"-"&amp;Categorias[[#This Row],[Id_categoría]]</f>
        <v>Pistacho-100105005</v>
      </c>
      <c r="K44" s="9" t="str">
        <f>+Categorias[[#This Row],[Descripcion]]&amp;" | "&amp;VLOOKUP(Categorias[[#This Row],[Id_producto]],Productos[[Id_producto]:[Auxiliar]],5,0)</f>
        <v>Pistacho-100105005 | Prod: Perennes-100105 | Sector: Agr-1001 | Industria: AGR - 10</v>
      </c>
      <c r="L44" s="9" t="str">
        <f t="shared" si="2"/>
        <v>100105005pistacho</v>
      </c>
      <c r="M44" s="28" t="str">
        <f t="shared" si="0"/>
        <v>INSERT INTO categoria VALUES (100105005,'Pistacho','Pistacho-100105005','Pistacho-100105005 | Prod: Perennes-100105 | Sector: Agr-1001 | Industria: AGR - 10',100105);</v>
      </c>
    </row>
    <row r="45" spans="1:13" ht="30.6" x14ac:dyDescent="0.3">
      <c r="A45" s="12">
        <f t="shared" si="3"/>
        <v>10</v>
      </c>
      <c r="B45" s="8" t="str">
        <f>+VLOOKUP(A45,Industria[],2,0)</f>
        <v>Agricultura y Ganadería</v>
      </c>
      <c r="C45" s="12">
        <f t="shared" si="4"/>
        <v>1001</v>
      </c>
      <c r="D45" s="8" t="str">
        <f>+VLOOKUP(C45,Sector[[Id_sector]:[Codigo]],3,0)</f>
        <v>Agricultura</v>
      </c>
      <c r="E45" s="12">
        <f t="shared" si="6"/>
        <v>100106</v>
      </c>
      <c r="F45" s="8" t="str">
        <f>+VLOOKUP(E45,Productos[[Id_producto]:[Codigo]],3,0)</f>
        <v>Frutos oleaginosos</v>
      </c>
      <c r="G45" s="13">
        <f t="shared" si="1"/>
        <v>100106001</v>
      </c>
      <c r="H45" s="7">
        <v>1</v>
      </c>
      <c r="I45" s="8" t="s">
        <v>85</v>
      </c>
      <c r="J45" s="8" t="str">
        <f>+Categorias[[#This Row],[Categoría]]&amp;"-"&amp;Categorias[[#This Row],[Id_categoría]]</f>
        <v>Olivo-100106001</v>
      </c>
      <c r="K45" s="9" t="str">
        <f>+Categorias[[#This Row],[Descripcion]]&amp;" | "&amp;VLOOKUP(Categorias[[#This Row],[Id_producto]],Productos[[Id_producto]:[Auxiliar]],5,0)</f>
        <v>Olivo-100106001 | Prod: Perennes-100106 | Sector: Agr-1001 | Industria: AGR - 10</v>
      </c>
      <c r="L45" s="9" t="str">
        <f t="shared" si="2"/>
        <v>100106001olivo</v>
      </c>
      <c r="M45" s="28" t="str">
        <f t="shared" si="0"/>
        <v>INSERT INTO categoria VALUES (100106001,'Olivo','Olivo-100106001','Olivo-100106001 | Prod: Perennes-100106 | Sector: Agr-1001 | Industria: AGR - 10',100106);</v>
      </c>
    </row>
    <row r="46" spans="1:13" ht="30.6" x14ac:dyDescent="0.3">
      <c r="A46" s="12">
        <f t="shared" si="3"/>
        <v>10</v>
      </c>
      <c r="B46" s="8" t="str">
        <f>+VLOOKUP(A46,Industria[],2,0)</f>
        <v>Agricultura y Ganadería</v>
      </c>
      <c r="C46" s="12">
        <f t="shared" si="4"/>
        <v>1001</v>
      </c>
      <c r="D46" s="8" t="str">
        <f>+VLOOKUP(C46,Sector[[Id_sector]:[Codigo]],3,0)</f>
        <v>Agricultura</v>
      </c>
      <c r="E46" s="12">
        <f t="shared" si="6"/>
        <v>100106</v>
      </c>
      <c r="F46" s="8" t="str">
        <f>+VLOOKUP(E46,Productos[[Id_producto]:[Codigo]],3,0)</f>
        <v>Frutos oleaginosos</v>
      </c>
      <c r="G46" s="13">
        <f t="shared" si="1"/>
        <v>100106002</v>
      </c>
      <c r="H46" s="7">
        <v>2</v>
      </c>
      <c r="I46" s="8" t="s">
        <v>86</v>
      </c>
      <c r="J46" s="8" t="str">
        <f>+Categorias[[#This Row],[Categoría]]&amp;"-"&amp;Categorias[[#This Row],[Id_categoría]]</f>
        <v>Palta-100106002</v>
      </c>
      <c r="K46" s="9" t="str">
        <f>+Categorias[[#This Row],[Descripcion]]&amp;" | "&amp;VLOOKUP(Categorias[[#This Row],[Id_producto]],Productos[[Id_producto]:[Auxiliar]],5,0)</f>
        <v>Palta-100106002 | Prod: Perennes-100106 | Sector: Agr-1001 | Industria: AGR - 10</v>
      </c>
      <c r="L46" s="9" t="str">
        <f t="shared" si="2"/>
        <v>100106002palta</v>
      </c>
      <c r="M46" s="28" t="str">
        <f t="shared" si="0"/>
        <v>INSERT INTO categoria VALUES (100106002,'Palta','Palta-100106002','Palta-100106002 | Prod: Perennes-100106 | Sector: Agr-1001 | Industria: AGR - 10',100106);</v>
      </c>
    </row>
    <row r="47" spans="1:13" ht="30.6" x14ac:dyDescent="0.3">
      <c r="A47" s="12">
        <f t="shared" si="3"/>
        <v>10</v>
      </c>
      <c r="B47" s="8" t="str">
        <f>+VLOOKUP(A47,Industria[],2,0)</f>
        <v>Agricultura y Ganadería</v>
      </c>
      <c r="C47" s="12">
        <f t="shared" si="4"/>
        <v>1001</v>
      </c>
      <c r="D47" s="8" t="str">
        <f>+VLOOKUP(C47,Sector[[Id_sector]:[Codigo]],3,0)</f>
        <v>Agricultura</v>
      </c>
      <c r="E47" s="12">
        <f t="shared" si="6"/>
        <v>100107</v>
      </c>
      <c r="F47" s="8" t="str">
        <f>+VLOOKUP(E47,Productos[[Id_producto]:[Codigo]],3,0)</f>
        <v>Otros</v>
      </c>
      <c r="G47" s="13">
        <f t="shared" si="1"/>
        <v>100107001</v>
      </c>
      <c r="H47" s="7">
        <v>1</v>
      </c>
      <c r="I47" s="8" t="s">
        <v>87</v>
      </c>
      <c r="J47" s="8" t="str">
        <f>+Categorias[[#This Row],[Categoría]]&amp;"-"&amp;Categorias[[#This Row],[Id_categoría]]</f>
        <v>Caqui-100107001</v>
      </c>
      <c r="K47" s="9" t="str">
        <f>+Categorias[[#This Row],[Descripcion]]&amp;" | "&amp;VLOOKUP(Categorias[[#This Row],[Id_producto]],Productos[[Id_producto]:[Auxiliar]],5,0)</f>
        <v>Caqui-100107001 | Prod: Perennes-100107 | Sector: Agr-1001 | Industria: AGR - 10</v>
      </c>
      <c r="L47" s="9" t="str">
        <f t="shared" si="2"/>
        <v>100107001caqui</v>
      </c>
      <c r="M47" s="28" t="str">
        <f t="shared" si="0"/>
        <v>INSERT INTO categoria VALUES (100107001,'Caqui','Caqui-100107001','Caqui-100107001 | Prod: Perennes-100107 | Sector: Agr-1001 | Industria: AGR - 10',100107);</v>
      </c>
    </row>
    <row r="48" spans="1:13" ht="30.6" x14ac:dyDescent="0.3">
      <c r="A48" s="12">
        <f t="shared" si="3"/>
        <v>10</v>
      </c>
      <c r="B48" s="8" t="str">
        <f>+VLOOKUP(A48,Industria[],2,0)</f>
        <v>Agricultura y Ganadería</v>
      </c>
      <c r="C48" s="12">
        <f t="shared" si="4"/>
        <v>1001</v>
      </c>
      <c r="D48" s="8" t="str">
        <f>+VLOOKUP(C48,Sector[[Id_sector]:[Codigo]],3,0)</f>
        <v>Agricultura</v>
      </c>
      <c r="E48" s="12">
        <f t="shared" si="6"/>
        <v>100107</v>
      </c>
      <c r="F48" s="8" t="str">
        <f>+VLOOKUP(E48,Productos[[Id_producto]:[Codigo]],3,0)</f>
        <v>Otros</v>
      </c>
      <c r="G48" s="13">
        <f t="shared" si="1"/>
        <v>100107002</v>
      </c>
      <c r="H48" s="7">
        <v>2</v>
      </c>
      <c r="I48" s="8" t="s">
        <v>88</v>
      </c>
      <c r="J48" s="8" t="str">
        <f>+Categorias[[#This Row],[Categoría]]&amp;"-"&amp;Categorias[[#This Row],[Id_categoría]]</f>
        <v>Chirimoya-100107002</v>
      </c>
      <c r="K48" s="9" t="str">
        <f>+Categorias[[#This Row],[Descripcion]]&amp;" | "&amp;VLOOKUP(Categorias[[#This Row],[Id_producto]],Productos[[Id_producto]:[Auxiliar]],5,0)</f>
        <v>Chirimoya-100107002 | Prod: Perennes-100107 | Sector: Agr-1001 | Industria: AGR - 10</v>
      </c>
      <c r="L48" s="9" t="str">
        <f t="shared" si="2"/>
        <v>100107002chirimoya</v>
      </c>
      <c r="M48" s="28" t="str">
        <f t="shared" si="0"/>
        <v>INSERT INTO categoria VALUES (100107002,'Chirimoya','Chirimoya-100107002','Chirimoya-100107002 | Prod: Perennes-100107 | Sector: Agr-1001 | Industria: AGR - 10',100107);</v>
      </c>
    </row>
    <row r="49" spans="1:13" ht="30.6" x14ac:dyDescent="0.3">
      <c r="A49" s="12">
        <f t="shared" si="3"/>
        <v>10</v>
      </c>
      <c r="B49" s="8" t="str">
        <f>+VLOOKUP(A49,Industria[],2,0)</f>
        <v>Agricultura y Ganadería</v>
      </c>
      <c r="C49" s="12">
        <f t="shared" si="4"/>
        <v>1001</v>
      </c>
      <c r="D49" s="8" t="str">
        <f>+VLOOKUP(C49,Sector[[Id_sector]:[Codigo]],3,0)</f>
        <v>Agricultura</v>
      </c>
      <c r="E49" s="12">
        <f t="shared" si="6"/>
        <v>100107</v>
      </c>
      <c r="F49" s="8" t="str">
        <f>+VLOOKUP(E49,Productos[[Id_producto]:[Codigo]],3,0)</f>
        <v>Otros</v>
      </c>
      <c r="G49" s="13">
        <f t="shared" si="1"/>
        <v>100107003</v>
      </c>
      <c r="H49" s="7">
        <v>3</v>
      </c>
      <c r="I49" s="8" t="s">
        <v>89</v>
      </c>
      <c r="J49" s="8" t="str">
        <f>+Categorias[[#This Row],[Categoría]]&amp;"-"&amp;Categorias[[#This Row],[Id_categoría]]</f>
        <v>Dátil-100107003</v>
      </c>
      <c r="K49" s="9" t="str">
        <f>+Categorias[[#This Row],[Descripcion]]&amp;" | "&amp;VLOOKUP(Categorias[[#This Row],[Id_producto]],Productos[[Id_producto]:[Auxiliar]],5,0)</f>
        <v>Dátil-100107003 | Prod: Perennes-100107 | Sector: Agr-1001 | Industria: AGR - 10</v>
      </c>
      <c r="L49" s="9" t="str">
        <f t="shared" si="2"/>
        <v>100107003datil</v>
      </c>
      <c r="M49" s="28" t="str">
        <f t="shared" si="0"/>
        <v>INSERT INTO categoria VALUES (100107003,'Dátil','Dátil-100107003','Dátil-100107003 | Prod: Perennes-100107 | Sector: Agr-1001 | Industria: AGR - 10',100107);</v>
      </c>
    </row>
    <row r="50" spans="1:13" ht="30.6" x14ac:dyDescent="0.3">
      <c r="A50" s="12">
        <f t="shared" si="3"/>
        <v>10</v>
      </c>
      <c r="B50" s="8" t="str">
        <f>+VLOOKUP(A50,Industria[],2,0)</f>
        <v>Agricultura y Ganadería</v>
      </c>
      <c r="C50" s="12">
        <f t="shared" si="4"/>
        <v>1001</v>
      </c>
      <c r="D50" s="8" t="str">
        <f>+VLOOKUP(C50,Sector[[Id_sector]:[Codigo]],3,0)</f>
        <v>Agricultura</v>
      </c>
      <c r="E50" s="12">
        <f t="shared" si="6"/>
        <v>100107</v>
      </c>
      <c r="F50" s="8" t="str">
        <f>+VLOOKUP(E50,Productos[[Id_producto]:[Codigo]],3,0)</f>
        <v>Otros</v>
      </c>
      <c r="G50" s="13">
        <f t="shared" si="1"/>
        <v>100107004</v>
      </c>
      <c r="H50" s="7">
        <v>4</v>
      </c>
      <c r="I50" s="8" t="s">
        <v>91</v>
      </c>
      <c r="J50" s="8" t="str">
        <f>+Categorias[[#This Row],[Categoría]]&amp;"-"&amp;Categorias[[#This Row],[Id_categoría]]</f>
        <v>Feijoa-100107004</v>
      </c>
      <c r="K50" s="9" t="str">
        <f>+Categorias[[#This Row],[Descripcion]]&amp;" | "&amp;VLOOKUP(Categorias[[#This Row],[Id_producto]],Productos[[Id_producto]:[Auxiliar]],5,0)</f>
        <v>Feijoa-100107004 | Prod: Perennes-100107 | Sector: Agr-1001 | Industria: AGR - 10</v>
      </c>
      <c r="L50" s="9" t="str">
        <f t="shared" si="2"/>
        <v>100107004feijoa</v>
      </c>
      <c r="M50" s="28" t="str">
        <f t="shared" si="0"/>
        <v>INSERT INTO categoria VALUES (100107004,'Feijoa','Feijoa-100107004','Feijoa-100107004 | Prod: Perennes-100107 | Sector: Agr-1001 | Industria: AGR - 10',100107);</v>
      </c>
    </row>
    <row r="51" spans="1:13" ht="30.6" x14ac:dyDescent="0.3">
      <c r="A51" s="12">
        <f t="shared" si="3"/>
        <v>10</v>
      </c>
      <c r="B51" s="8" t="str">
        <f>+VLOOKUP(A51,Industria[],2,0)</f>
        <v>Agricultura y Ganadería</v>
      </c>
      <c r="C51" s="12">
        <f t="shared" si="4"/>
        <v>1001</v>
      </c>
      <c r="D51" s="8" t="str">
        <f>+VLOOKUP(C51,Sector[[Id_sector]:[Codigo]],3,0)</f>
        <v>Agricultura</v>
      </c>
      <c r="E51" s="12">
        <f t="shared" si="6"/>
        <v>100107</v>
      </c>
      <c r="F51" s="8" t="str">
        <f>+VLOOKUP(E51,Productos[[Id_producto]:[Codigo]],3,0)</f>
        <v>Otros</v>
      </c>
      <c r="G51" s="13">
        <f t="shared" si="1"/>
        <v>100107005</v>
      </c>
      <c r="H51" s="7">
        <v>5</v>
      </c>
      <c r="I51" s="8" t="s">
        <v>92</v>
      </c>
      <c r="J51" s="8" t="str">
        <f>+Categorias[[#This Row],[Categoría]]&amp;"-"&amp;Categorias[[#This Row],[Id_categoría]]</f>
        <v>Grosella-100107005</v>
      </c>
      <c r="K51" s="9" t="str">
        <f>+Categorias[[#This Row],[Descripcion]]&amp;" | "&amp;VLOOKUP(Categorias[[#This Row],[Id_producto]],Productos[[Id_producto]:[Auxiliar]],5,0)</f>
        <v>Grosella-100107005 | Prod: Perennes-100107 | Sector: Agr-1001 | Industria: AGR - 10</v>
      </c>
      <c r="L51" s="9" t="str">
        <f t="shared" si="2"/>
        <v>100107005grosella</v>
      </c>
      <c r="M51" s="28" t="str">
        <f t="shared" si="0"/>
        <v>INSERT INTO categoria VALUES (100107005,'Grosella','Grosella-100107005','Grosella-100107005 | Prod: Perennes-100107 | Sector: Agr-1001 | Industria: AGR - 10',100107);</v>
      </c>
    </row>
    <row r="52" spans="1:13" ht="30.6" x14ac:dyDescent="0.3">
      <c r="A52" s="12">
        <f t="shared" si="3"/>
        <v>10</v>
      </c>
      <c r="B52" s="8" t="str">
        <f>+VLOOKUP(A52,Industria[],2,0)</f>
        <v>Agricultura y Ganadería</v>
      </c>
      <c r="C52" s="12">
        <f t="shared" si="4"/>
        <v>1001</v>
      </c>
      <c r="D52" s="8" t="str">
        <f>+VLOOKUP(C52,Sector[[Id_sector]:[Codigo]],3,0)</f>
        <v>Agricultura</v>
      </c>
      <c r="E52" s="12">
        <f t="shared" si="6"/>
        <v>100107</v>
      </c>
      <c r="F52" s="8" t="str">
        <f>+VLOOKUP(E52,Productos[[Id_producto]:[Codigo]],3,0)</f>
        <v>Otros</v>
      </c>
      <c r="G52" s="13">
        <f t="shared" si="1"/>
        <v>100107006</v>
      </c>
      <c r="H52" s="7">
        <v>6</v>
      </c>
      <c r="I52" s="8" t="s">
        <v>93</v>
      </c>
      <c r="J52" s="8" t="str">
        <f>+Categorias[[#This Row],[Categoría]]&amp;"-"&amp;Categorias[[#This Row],[Id_categoría]]</f>
        <v>Jojoba-100107006</v>
      </c>
      <c r="K52" s="9" t="str">
        <f>+Categorias[[#This Row],[Descripcion]]&amp;" | "&amp;VLOOKUP(Categorias[[#This Row],[Id_producto]],Productos[[Id_producto]:[Auxiliar]],5,0)</f>
        <v>Jojoba-100107006 | Prod: Perennes-100107 | Sector: Agr-1001 | Industria: AGR - 10</v>
      </c>
      <c r="L52" s="9" t="str">
        <f t="shared" si="2"/>
        <v>100107006jojoba</v>
      </c>
      <c r="M52" s="28" t="str">
        <f t="shared" si="0"/>
        <v>INSERT INTO categoria VALUES (100107006,'Jojoba','Jojoba-100107006','Jojoba-100107006 | Prod: Perennes-100107 | Sector: Agr-1001 | Industria: AGR - 10',100107);</v>
      </c>
    </row>
    <row r="53" spans="1:13" ht="30.6" x14ac:dyDescent="0.3">
      <c r="A53" s="12">
        <f t="shared" si="3"/>
        <v>10</v>
      </c>
      <c r="B53" s="8" t="str">
        <f>+VLOOKUP(A53,Industria[],2,0)</f>
        <v>Agricultura y Ganadería</v>
      </c>
      <c r="C53" s="12">
        <f t="shared" si="4"/>
        <v>1001</v>
      </c>
      <c r="D53" s="8" t="str">
        <f>+VLOOKUP(C53,Sector[[Id_sector]:[Codigo]],3,0)</f>
        <v>Agricultura</v>
      </c>
      <c r="E53" s="12">
        <f t="shared" si="6"/>
        <v>100107</v>
      </c>
      <c r="F53" s="8" t="str">
        <f>+VLOOKUP(E53,Productos[[Id_producto]:[Codigo]],3,0)</f>
        <v>Otros</v>
      </c>
      <c r="G53" s="13">
        <f t="shared" si="1"/>
        <v>100107007</v>
      </c>
      <c r="H53" s="7">
        <v>7</v>
      </c>
      <c r="I53" s="8" t="s">
        <v>94</v>
      </c>
      <c r="J53" s="8" t="str">
        <f>+Categorias[[#This Row],[Categoría]]&amp;"-"&amp;Categorias[[#This Row],[Id_categoría]]</f>
        <v>Lúcuma-100107007</v>
      </c>
      <c r="K53" s="9" t="str">
        <f>+Categorias[[#This Row],[Descripcion]]&amp;" | "&amp;VLOOKUP(Categorias[[#This Row],[Id_producto]],Productos[[Id_producto]:[Auxiliar]],5,0)</f>
        <v>Lúcuma-100107007 | Prod: Perennes-100107 | Sector: Agr-1001 | Industria: AGR - 10</v>
      </c>
      <c r="L53" s="9" t="str">
        <f t="shared" si="2"/>
        <v>100107007lucuma</v>
      </c>
      <c r="M53" s="28" t="str">
        <f t="shared" si="0"/>
        <v>INSERT INTO categoria VALUES (100107007,'Lúcuma','Lúcuma-100107007','Lúcuma-100107007 | Prod: Perennes-100107 | Sector: Agr-1001 | Industria: AGR - 10',100107);</v>
      </c>
    </row>
    <row r="54" spans="1:13" ht="30.6" x14ac:dyDescent="0.3">
      <c r="A54" s="12">
        <f t="shared" si="3"/>
        <v>10</v>
      </c>
      <c r="B54" s="8" t="str">
        <f>+VLOOKUP(A54,Industria[],2,0)</f>
        <v>Agricultura y Ganadería</v>
      </c>
      <c r="C54" s="12">
        <f t="shared" si="4"/>
        <v>1001</v>
      </c>
      <c r="D54" s="8" t="str">
        <f>+VLOOKUP(C54,Sector[[Id_sector]:[Codigo]],3,0)</f>
        <v>Agricultura</v>
      </c>
      <c r="E54" s="12">
        <f t="shared" si="6"/>
        <v>100107</v>
      </c>
      <c r="F54" s="8" t="str">
        <f>+VLOOKUP(E54,Productos[[Id_producto]:[Codigo]],3,0)</f>
        <v>Otros</v>
      </c>
      <c r="G54" s="13">
        <f t="shared" si="1"/>
        <v>100107008</v>
      </c>
      <c r="H54" s="7">
        <v>8</v>
      </c>
      <c r="I54" s="8" t="s">
        <v>95</v>
      </c>
      <c r="J54" s="8" t="str">
        <f>+Categorias[[#This Row],[Categoría]]&amp;"-"&amp;Categorias[[#This Row],[Id_categoría]]</f>
        <v>Maqui-100107008</v>
      </c>
      <c r="K54" s="9" t="str">
        <f>+Categorias[[#This Row],[Descripcion]]&amp;" | "&amp;VLOOKUP(Categorias[[#This Row],[Id_producto]],Productos[[Id_producto]:[Auxiliar]],5,0)</f>
        <v>Maqui-100107008 | Prod: Perennes-100107 | Sector: Agr-1001 | Industria: AGR - 10</v>
      </c>
      <c r="L54" s="9" t="str">
        <f t="shared" si="2"/>
        <v>100107008maqui</v>
      </c>
      <c r="M54" s="28" t="str">
        <f t="shared" si="0"/>
        <v>INSERT INTO categoria VALUES (100107008,'Maqui','Maqui-100107008','Maqui-100107008 | Prod: Perennes-100107 | Sector: Agr-1001 | Industria: AGR - 10',100107);</v>
      </c>
    </row>
    <row r="55" spans="1:13" ht="30.6" x14ac:dyDescent="0.3">
      <c r="A55" s="12">
        <f t="shared" si="3"/>
        <v>10</v>
      </c>
      <c r="B55" s="8" t="str">
        <f>+VLOOKUP(A55,Industria[],2,0)</f>
        <v>Agricultura y Ganadería</v>
      </c>
      <c r="C55" s="12">
        <f t="shared" si="4"/>
        <v>1001</v>
      </c>
      <c r="D55" s="8" t="str">
        <f>+VLOOKUP(C55,Sector[[Id_sector]:[Codigo]],3,0)</f>
        <v>Agricultura</v>
      </c>
      <c r="E55" s="12">
        <f t="shared" si="6"/>
        <v>100107</v>
      </c>
      <c r="F55" s="8" t="str">
        <f>+VLOOKUP(E55,Productos[[Id_producto]:[Codigo]],3,0)</f>
        <v>Otros</v>
      </c>
      <c r="G55" s="13">
        <f t="shared" si="1"/>
        <v>100107009</v>
      </c>
      <c r="H55" s="7">
        <v>9</v>
      </c>
      <c r="I55" s="8" t="s">
        <v>96</v>
      </c>
      <c r="J55" s="8" t="str">
        <f>+Categorias[[#This Row],[Categoría]]&amp;"-"&amp;Categorias[[#This Row],[Id_categoría]]</f>
        <v>Michay-100107009</v>
      </c>
      <c r="K55" s="9" t="str">
        <f>+Categorias[[#This Row],[Descripcion]]&amp;" | "&amp;VLOOKUP(Categorias[[#This Row],[Id_producto]],Productos[[Id_producto]:[Auxiliar]],5,0)</f>
        <v>Michay-100107009 | Prod: Perennes-100107 | Sector: Agr-1001 | Industria: AGR - 10</v>
      </c>
      <c r="L55" s="9" t="str">
        <f t="shared" si="2"/>
        <v>100107009michay</v>
      </c>
      <c r="M55" s="28" t="str">
        <f t="shared" si="0"/>
        <v>INSERT INTO categoria VALUES (100107009,'Michay','Michay-100107009','Michay-100107009 | Prod: Perennes-100107 | Sector: Agr-1001 | Industria: AGR - 10',100107);</v>
      </c>
    </row>
    <row r="56" spans="1:13" ht="30.6" x14ac:dyDescent="0.3">
      <c r="A56" s="12">
        <f t="shared" si="3"/>
        <v>10</v>
      </c>
      <c r="B56" s="8" t="str">
        <f>+VLOOKUP(A56,Industria[],2,0)</f>
        <v>Agricultura y Ganadería</v>
      </c>
      <c r="C56" s="12">
        <f t="shared" si="4"/>
        <v>1001</v>
      </c>
      <c r="D56" s="8" t="str">
        <f>+VLOOKUP(C56,Sector[[Id_sector]:[Codigo]],3,0)</f>
        <v>Agricultura</v>
      </c>
      <c r="E56" s="12">
        <f t="shared" si="6"/>
        <v>100107</v>
      </c>
      <c r="F56" s="8" t="str">
        <f>+VLOOKUP(E56,Productos[[Id_producto]:[Codigo]],3,0)</f>
        <v>Otros</v>
      </c>
      <c r="G56" s="13">
        <f t="shared" si="1"/>
        <v>100107010</v>
      </c>
      <c r="H56" s="7">
        <v>10</v>
      </c>
      <c r="I56" s="8" t="s">
        <v>97</v>
      </c>
      <c r="J56" s="8" t="str">
        <f>+Categorias[[#This Row],[Categoría]]&amp;"-"&amp;Categorias[[#This Row],[Id_categoría]]</f>
        <v>Sauco-100107010</v>
      </c>
      <c r="K56" s="9" t="str">
        <f>+Categorias[[#This Row],[Descripcion]]&amp;" | "&amp;VLOOKUP(Categorias[[#This Row],[Id_producto]],Productos[[Id_producto]:[Auxiliar]],5,0)</f>
        <v>Sauco-100107010 | Prod: Perennes-100107 | Sector: Agr-1001 | Industria: AGR - 10</v>
      </c>
      <c r="L56" s="9" t="str">
        <f t="shared" si="2"/>
        <v>100107010sauco</v>
      </c>
      <c r="M56" s="28" t="str">
        <f t="shared" si="0"/>
        <v>INSERT INTO categoria VALUES (100107010,'Sauco','Sauco-100107010','Sauco-100107010 | Prod: Perennes-100107 | Sector: Agr-1001 | Industria: AGR - 10',100107);</v>
      </c>
    </row>
    <row r="57" spans="1:13" ht="30.6" x14ac:dyDescent="0.3">
      <c r="A57" s="12">
        <f t="shared" si="3"/>
        <v>10</v>
      </c>
      <c r="B57" s="8" t="str">
        <f>+VLOOKUP(A57,Industria[],2,0)</f>
        <v>Agricultura y Ganadería</v>
      </c>
      <c r="C57" s="12">
        <f t="shared" si="4"/>
        <v>1001</v>
      </c>
      <c r="D57" s="8" t="str">
        <f>+VLOOKUP(C57,Sector[[Id_sector]:[Codigo]],3,0)</f>
        <v>Agricultura</v>
      </c>
      <c r="E57" s="12">
        <f t="shared" si="6"/>
        <v>100107</v>
      </c>
      <c r="F57" s="8" t="str">
        <f>+VLOOKUP(E57,Productos[[Id_producto]:[Codigo]],3,0)</f>
        <v>Otros</v>
      </c>
      <c r="G57" s="13">
        <f t="shared" si="1"/>
        <v>100107011</v>
      </c>
      <c r="H57" s="7">
        <v>11</v>
      </c>
      <c r="I57" s="8" t="s">
        <v>98</v>
      </c>
      <c r="J57" s="8" t="str">
        <f>+Categorias[[#This Row],[Categoría]]&amp;"-"&amp;Categorias[[#This Row],[Id_categoría]]</f>
        <v>Tuna-100107011</v>
      </c>
      <c r="K57" s="9" t="str">
        <f>+Categorias[[#This Row],[Descripcion]]&amp;" | "&amp;VLOOKUP(Categorias[[#This Row],[Id_producto]],Productos[[Id_producto]:[Auxiliar]],5,0)</f>
        <v>Tuna-100107011 | Prod: Perennes-100107 | Sector: Agr-1001 | Industria: AGR - 10</v>
      </c>
      <c r="L57" s="9" t="str">
        <f t="shared" si="2"/>
        <v>100107011tuna</v>
      </c>
      <c r="M57" s="28" t="str">
        <f t="shared" si="0"/>
        <v>INSERT INTO categoria VALUES (100107011,'Tuna','Tuna-100107011','Tuna-100107011 | Prod: Perennes-100107 | Sector: Agr-1001 | Industria: AGR - 10',100107);</v>
      </c>
    </row>
    <row r="58" spans="1:13" ht="30.6" x14ac:dyDescent="0.3">
      <c r="A58" s="12">
        <f t="shared" si="3"/>
        <v>10</v>
      </c>
      <c r="B58" s="8" t="str">
        <f>+VLOOKUP(A58,Industria[],2,0)</f>
        <v>Agricultura y Ganadería</v>
      </c>
      <c r="C58" s="12">
        <f t="shared" si="4"/>
        <v>1001</v>
      </c>
      <c r="D58" s="8" t="str">
        <f>+VLOOKUP(C58,Sector[[Id_sector]:[Codigo]],3,0)</f>
        <v>Agricultura</v>
      </c>
      <c r="E58" s="12">
        <f t="shared" si="6"/>
        <v>100108</v>
      </c>
      <c r="F58" s="8" t="str">
        <f>+VLOOKUP(E58,Productos[[Id_producto]:[Codigo]],3,0)</f>
        <v>Tropicales y subtropicales</v>
      </c>
      <c r="G58" s="13">
        <f t="shared" si="1"/>
        <v>100108001</v>
      </c>
      <c r="H58" s="7">
        <v>1</v>
      </c>
      <c r="I58" s="8" t="s">
        <v>99</v>
      </c>
      <c r="J58" s="8" t="str">
        <f>+Categorias[[#This Row],[Categoría]]&amp;"-"&amp;Categorias[[#This Row],[Id_categoría]]</f>
        <v>Guayaba-100108001</v>
      </c>
      <c r="K58" s="9" t="str">
        <f>+Categorias[[#This Row],[Descripcion]]&amp;" | "&amp;VLOOKUP(Categorias[[#This Row],[Id_producto]],Productos[[Id_producto]:[Auxiliar]],5,0)</f>
        <v>Guayaba-100108001 | Prod: Perennes-100108 | Sector: Agr-1001 | Industria: AGR - 10</v>
      </c>
      <c r="L58" s="9" t="str">
        <f t="shared" si="2"/>
        <v>100108001guayaba</v>
      </c>
      <c r="M58" s="28" t="str">
        <f t="shared" si="0"/>
        <v>INSERT INTO categoria VALUES (100108001,'Guayaba','Guayaba-100108001','Guayaba-100108001 | Prod: Perennes-100108 | Sector: Agr-1001 | Industria: AGR - 10',100108);</v>
      </c>
    </row>
    <row r="59" spans="1:13" ht="30.6" x14ac:dyDescent="0.3">
      <c r="A59" s="12">
        <f t="shared" si="3"/>
        <v>10</v>
      </c>
      <c r="B59" s="8" t="str">
        <f>+VLOOKUP(A59,Industria[],2,0)</f>
        <v>Agricultura y Ganadería</v>
      </c>
      <c r="C59" s="12">
        <f t="shared" si="4"/>
        <v>1001</v>
      </c>
      <c r="D59" s="8" t="str">
        <f>+VLOOKUP(C59,Sector[[Id_sector]:[Codigo]],3,0)</f>
        <v>Agricultura</v>
      </c>
      <c r="E59" s="12">
        <f t="shared" si="6"/>
        <v>100108</v>
      </c>
      <c r="F59" s="8" t="str">
        <f>+VLOOKUP(E59,Productos[[Id_producto]:[Codigo]],3,0)</f>
        <v>Tropicales y subtropicales</v>
      </c>
      <c r="G59" s="13">
        <f t="shared" si="1"/>
        <v>100108002</v>
      </c>
      <c r="H59" s="7">
        <v>2</v>
      </c>
      <c r="I59" s="8" t="s">
        <v>100</v>
      </c>
      <c r="J59" s="8" t="str">
        <f>+Categorias[[#This Row],[Categoría]]&amp;"-"&amp;Categorias[[#This Row],[Id_categoría]]</f>
        <v>Mango-100108002</v>
      </c>
      <c r="K59" s="9" t="str">
        <f>+Categorias[[#This Row],[Descripcion]]&amp;" | "&amp;VLOOKUP(Categorias[[#This Row],[Id_producto]],Productos[[Id_producto]:[Auxiliar]],5,0)</f>
        <v>Mango-100108002 | Prod: Perennes-100108 | Sector: Agr-1001 | Industria: AGR - 10</v>
      </c>
      <c r="L59" s="9" t="str">
        <f t="shared" si="2"/>
        <v>100108002mango</v>
      </c>
      <c r="M59" s="28" t="str">
        <f t="shared" si="0"/>
        <v>INSERT INTO categoria VALUES (100108002,'Mango','Mango-100108002','Mango-100108002 | Prod: Perennes-100108 | Sector: Agr-1001 | Industria: AGR - 10',100108);</v>
      </c>
    </row>
    <row r="60" spans="1:13" ht="30.6" x14ac:dyDescent="0.3">
      <c r="A60" s="12">
        <f t="shared" si="3"/>
        <v>10</v>
      </c>
      <c r="B60" s="8" t="str">
        <f>+VLOOKUP(A60,Industria[],2,0)</f>
        <v>Agricultura y Ganadería</v>
      </c>
      <c r="C60" s="12">
        <f t="shared" si="4"/>
        <v>1001</v>
      </c>
      <c r="D60" s="8" t="str">
        <f>+VLOOKUP(C60,Sector[[Id_sector]:[Codigo]],3,0)</f>
        <v>Agricultura</v>
      </c>
      <c r="E60" s="12">
        <f t="shared" si="6"/>
        <v>100108</v>
      </c>
      <c r="F60" s="8" t="str">
        <f>+VLOOKUP(E60,Productos[[Id_producto]:[Codigo]],3,0)</f>
        <v>Tropicales y subtropicales</v>
      </c>
      <c r="G60" s="13">
        <f t="shared" si="1"/>
        <v>100108003</v>
      </c>
      <c r="H60" s="7">
        <v>3</v>
      </c>
      <c r="I60" s="8" t="s">
        <v>101</v>
      </c>
      <c r="J60" s="8" t="str">
        <f>+Categorias[[#This Row],[Categoría]]&amp;"-"&amp;Categorias[[#This Row],[Id_categoría]]</f>
        <v>Maracuyá-100108003</v>
      </c>
      <c r="K60" s="9" t="str">
        <f>+Categorias[[#This Row],[Descripcion]]&amp;" | "&amp;VLOOKUP(Categorias[[#This Row],[Id_producto]],Productos[[Id_producto]:[Auxiliar]],5,0)</f>
        <v>Maracuyá-100108003 | Prod: Perennes-100108 | Sector: Agr-1001 | Industria: AGR - 10</v>
      </c>
      <c r="L60" s="9" t="str">
        <f t="shared" si="2"/>
        <v>100108003maracuya</v>
      </c>
      <c r="M60" s="28" t="str">
        <f t="shared" si="0"/>
        <v>INSERT INTO categoria VALUES (100108003,'Maracuyá','Maracuyá-100108003','Maracuyá-100108003 | Prod: Perennes-100108 | Sector: Agr-1001 | Industria: AGR - 10',100108);</v>
      </c>
    </row>
    <row r="61" spans="1:13" ht="30.6" x14ac:dyDescent="0.3">
      <c r="A61" s="12">
        <f t="shared" si="3"/>
        <v>10</v>
      </c>
      <c r="B61" s="8" t="str">
        <f>+VLOOKUP(A61,Industria[],2,0)</f>
        <v>Agricultura y Ganadería</v>
      </c>
      <c r="C61" s="12">
        <f t="shared" si="4"/>
        <v>1001</v>
      </c>
      <c r="D61" s="8" t="str">
        <f>+VLOOKUP(C61,Sector[[Id_sector]:[Codigo]],3,0)</f>
        <v>Agricultura</v>
      </c>
      <c r="E61" s="12">
        <f t="shared" si="6"/>
        <v>100108</v>
      </c>
      <c r="F61" s="8" t="str">
        <f>+VLOOKUP(E61,Productos[[Id_producto]:[Codigo]],3,0)</f>
        <v>Tropicales y subtropicales</v>
      </c>
      <c r="G61" s="13">
        <f t="shared" si="1"/>
        <v>100108004</v>
      </c>
      <c r="H61" s="7">
        <v>4</v>
      </c>
      <c r="I61" s="8" t="s">
        <v>102</v>
      </c>
      <c r="J61" s="8" t="str">
        <f>+Categorias[[#This Row],[Categoría]]&amp;"-"&amp;Categorias[[#This Row],[Id_categoría]]</f>
        <v>Papaya-100108004</v>
      </c>
      <c r="K61" s="9" t="str">
        <f>+Categorias[[#This Row],[Descripcion]]&amp;" | "&amp;VLOOKUP(Categorias[[#This Row],[Id_producto]],Productos[[Id_producto]:[Auxiliar]],5,0)</f>
        <v>Papaya-100108004 | Prod: Perennes-100108 | Sector: Agr-1001 | Industria: AGR - 10</v>
      </c>
      <c r="L61" s="9" t="str">
        <f t="shared" si="2"/>
        <v>100108004papaya</v>
      </c>
      <c r="M61" s="28" t="str">
        <f t="shared" si="0"/>
        <v>INSERT INTO categoria VALUES (100108004,'Papaya','Papaya-100108004','Papaya-100108004 | Prod: Perennes-100108 | Sector: Agr-1001 | Industria: AGR - 10',100108);</v>
      </c>
    </row>
    <row r="62" spans="1:13" ht="30.6" x14ac:dyDescent="0.3">
      <c r="A62" s="12">
        <f t="shared" si="3"/>
        <v>10</v>
      </c>
      <c r="B62" s="8" t="str">
        <f>+VLOOKUP(A62,Industria[],2,0)</f>
        <v>Agricultura y Ganadería</v>
      </c>
      <c r="C62" s="12">
        <f t="shared" si="4"/>
        <v>1001</v>
      </c>
      <c r="D62" s="8" t="str">
        <f>+VLOOKUP(C62,Sector[[Id_sector]:[Codigo]],3,0)</f>
        <v>Agricultura</v>
      </c>
      <c r="E62" s="12">
        <f t="shared" si="6"/>
        <v>100109</v>
      </c>
      <c r="F62" s="8" t="str">
        <f>+VLOOKUP(E62,Productos[[Id_producto]:[Codigo]],3,0)</f>
        <v>Uva</v>
      </c>
      <c r="G62" s="13">
        <f t="shared" si="1"/>
        <v>100109001</v>
      </c>
      <c r="H62" s="7">
        <v>1</v>
      </c>
      <c r="I62" s="8" t="s">
        <v>48</v>
      </c>
      <c r="J62" s="8" t="str">
        <f>+Categorias[[#This Row],[Categoría]]&amp;"-"&amp;Categorias[[#This Row],[Id_categoría]]</f>
        <v>Uva-100109001</v>
      </c>
      <c r="K62" s="9" t="str">
        <f>+Categorias[[#This Row],[Descripcion]]&amp;" | "&amp;VLOOKUP(Categorias[[#This Row],[Id_producto]],Productos[[Id_producto]:[Auxiliar]],5,0)</f>
        <v>Uva-100109001 | Prod: Perennes-100109 | Sector: Agr-1001 | Industria: AGR - 10</v>
      </c>
      <c r="L62" s="9" t="str">
        <f t="shared" si="2"/>
        <v>100109001uva</v>
      </c>
      <c r="M62" s="28" t="str">
        <f t="shared" si="0"/>
        <v>INSERT INTO categoria VALUES (100109001,'Uva','Uva-100109001','Uva-100109001 | Prod: Perennes-100109 | Sector: Agr-1001 | Industria: AGR - 10',100109);</v>
      </c>
    </row>
    <row r="63" spans="1:13" ht="30.6" x14ac:dyDescent="0.3">
      <c r="A63" s="12">
        <f t="shared" si="3"/>
        <v>10</v>
      </c>
      <c r="B63" s="8" t="str">
        <f>+VLOOKUP(A63,Industria[],2,0)</f>
        <v>Agricultura y Ganadería</v>
      </c>
      <c r="C63" s="12">
        <f t="shared" si="4"/>
        <v>1001</v>
      </c>
      <c r="D63" s="8" t="str">
        <f>+VLOOKUP(C63,Sector[[Id_sector]:[Codigo]],3,0)</f>
        <v>Agricultura</v>
      </c>
      <c r="E63" s="12">
        <f t="shared" si="6"/>
        <v>100110</v>
      </c>
      <c r="F63" s="8" t="str">
        <f>+VLOOKUP(E63,Productos[[Id_producto]:[Codigo]],3,0)</f>
        <v>Legumbres</v>
      </c>
      <c r="G63" s="13">
        <f t="shared" si="1"/>
        <v>100110001</v>
      </c>
      <c r="H63" s="7">
        <v>1</v>
      </c>
      <c r="I63" s="8" t="s">
        <v>84</v>
      </c>
      <c r="J63" s="8" t="str">
        <f>+Categorias[[#This Row],[Categoría]]&amp;"-"&amp;Categorias[[#This Row],[Id_categoría]]</f>
        <v>Maní-100110001</v>
      </c>
      <c r="K63" s="9" t="str">
        <f>+Categorias[[#This Row],[Descripcion]]&amp;" | "&amp;VLOOKUP(Categorias[[#This Row],[Id_producto]],Productos[[Id_producto]:[Auxiliar]],5,0)</f>
        <v>Maní-100110001 | Prod: Anuales-100110 | Sector: Agr-1001 | Industria: AGR - 10</v>
      </c>
      <c r="L63" s="9" t="str">
        <f t="shared" si="2"/>
        <v>100110001mani</v>
      </c>
      <c r="M63" s="28" t="str">
        <f t="shared" si="0"/>
        <v>INSERT INTO categoria VALUES (100110001,'Maní','Maní-100110001','Maní-100110001 | Prod: Anuales-100110 | Sector: Agr-1001 | Industria: AGR - 10',100110);</v>
      </c>
    </row>
    <row r="64" spans="1:13" ht="30.6" x14ac:dyDescent="0.3">
      <c r="A64" s="12">
        <f t="shared" si="3"/>
        <v>10</v>
      </c>
      <c r="B64" s="8" t="str">
        <f>+VLOOKUP(A64,Industria[],2,0)</f>
        <v>Agricultura y Ganadería</v>
      </c>
      <c r="C64" s="12">
        <f t="shared" si="4"/>
        <v>1001</v>
      </c>
      <c r="D64" s="8" t="str">
        <f>+VLOOKUP(C64,Sector[[Id_sector]:[Codigo]],3,0)</f>
        <v>Agricultura</v>
      </c>
      <c r="E64" s="12">
        <f t="shared" si="6"/>
        <v>100110</v>
      </c>
      <c r="F64" s="8" t="str">
        <f>+VLOOKUP(E64,Productos[[Id_producto]:[Codigo]],3,0)</f>
        <v>Legumbres</v>
      </c>
      <c r="G64" s="13">
        <f t="shared" si="1"/>
        <v>100110002</v>
      </c>
      <c r="H64" s="7">
        <v>2</v>
      </c>
      <c r="I64" s="8" t="s">
        <v>103</v>
      </c>
      <c r="J64" s="8" t="str">
        <f>+Categorias[[#This Row],[Categoría]]&amp;"-"&amp;Categorias[[#This Row],[Id_categoría]]</f>
        <v>Porotos-100110002</v>
      </c>
      <c r="K64" s="9" t="str">
        <f>+Categorias[[#This Row],[Descripcion]]&amp;" | "&amp;VLOOKUP(Categorias[[#This Row],[Id_producto]],Productos[[Id_producto]:[Auxiliar]],5,0)</f>
        <v>Porotos-100110002 | Prod: Anuales-100110 | Sector: Agr-1001 | Industria: AGR - 10</v>
      </c>
      <c r="L64" s="9" t="str">
        <f t="shared" si="2"/>
        <v>100110002porotos</v>
      </c>
      <c r="M64" s="28" t="str">
        <f t="shared" si="0"/>
        <v>INSERT INTO categoria VALUES (100110002,'Porotos','Porotos-100110002','Porotos-100110002 | Prod: Anuales-100110 | Sector: Agr-1001 | Industria: AGR - 10',100110);</v>
      </c>
    </row>
    <row r="65" spans="1:13" ht="30.6" x14ac:dyDescent="0.3">
      <c r="A65" s="12">
        <f t="shared" si="3"/>
        <v>10</v>
      </c>
      <c r="B65" s="8" t="str">
        <f>+VLOOKUP(A65,Industria[],2,0)</f>
        <v>Agricultura y Ganadería</v>
      </c>
      <c r="C65" s="12">
        <f t="shared" si="4"/>
        <v>1001</v>
      </c>
      <c r="D65" s="8" t="str">
        <f>+VLOOKUP(C65,Sector[[Id_sector]:[Codigo]],3,0)</f>
        <v>Agricultura</v>
      </c>
      <c r="E65" s="12">
        <f t="shared" si="6"/>
        <v>100110</v>
      </c>
      <c r="F65" s="8" t="str">
        <f>+VLOOKUP(E65,Productos[[Id_producto]:[Codigo]],3,0)</f>
        <v>Legumbres</v>
      </c>
      <c r="G65" s="13">
        <f t="shared" si="1"/>
        <v>100110003</v>
      </c>
      <c r="H65" s="7">
        <v>3</v>
      </c>
      <c r="I65" s="8" t="s">
        <v>104</v>
      </c>
      <c r="J65" s="8" t="str">
        <f>+Categorias[[#This Row],[Categoría]]&amp;"-"&amp;Categorias[[#This Row],[Id_categoría]]</f>
        <v>Lentejas-100110003</v>
      </c>
      <c r="K65" s="9" t="str">
        <f>+Categorias[[#This Row],[Descripcion]]&amp;" | "&amp;VLOOKUP(Categorias[[#This Row],[Id_producto]],Productos[[Id_producto]:[Auxiliar]],5,0)</f>
        <v>Lentejas-100110003 | Prod: Anuales-100110 | Sector: Agr-1001 | Industria: AGR - 10</v>
      </c>
      <c r="L65" s="9" t="str">
        <f t="shared" si="2"/>
        <v>100110003lentejas</v>
      </c>
      <c r="M65" s="28" t="str">
        <f t="shared" si="0"/>
        <v>INSERT INTO categoria VALUES (100110003,'Lentejas','Lentejas-100110003','Lentejas-100110003 | Prod: Anuales-100110 | Sector: Agr-1001 | Industria: AGR - 10',100110);</v>
      </c>
    </row>
    <row r="66" spans="1:13" ht="30.6" x14ac:dyDescent="0.3">
      <c r="A66" s="12">
        <f t="shared" si="3"/>
        <v>10</v>
      </c>
      <c r="B66" s="8" t="str">
        <f>+VLOOKUP(A66,Industria[],2,0)</f>
        <v>Agricultura y Ganadería</v>
      </c>
      <c r="C66" s="12">
        <f t="shared" si="4"/>
        <v>1001</v>
      </c>
      <c r="D66" s="8" t="str">
        <f>+VLOOKUP(C66,Sector[[Id_sector]:[Codigo]],3,0)</f>
        <v>Agricultura</v>
      </c>
      <c r="E66" s="12">
        <f t="shared" si="6"/>
        <v>100110</v>
      </c>
      <c r="F66" s="8" t="str">
        <f>+VLOOKUP(E66,Productos[[Id_producto]:[Codigo]],3,0)</f>
        <v>Legumbres</v>
      </c>
      <c r="G66" s="13">
        <f t="shared" si="1"/>
        <v>100110004</v>
      </c>
      <c r="H66" s="7">
        <v>4</v>
      </c>
      <c r="I66" s="8" t="s">
        <v>105</v>
      </c>
      <c r="J66" s="8" t="str">
        <f>+Categorias[[#This Row],[Categoría]]&amp;"-"&amp;Categorias[[#This Row],[Id_categoría]]</f>
        <v>Soya-100110004</v>
      </c>
      <c r="K66" s="9" t="str">
        <f>+Categorias[[#This Row],[Descripcion]]&amp;" | "&amp;VLOOKUP(Categorias[[#This Row],[Id_producto]],Productos[[Id_producto]:[Auxiliar]],5,0)</f>
        <v>Soya-100110004 | Prod: Anuales-100110 | Sector: Agr-1001 | Industria: AGR - 10</v>
      </c>
      <c r="L66" s="9" t="str">
        <f t="shared" si="2"/>
        <v>100110004soya</v>
      </c>
      <c r="M66" s="28" t="str">
        <f t="shared" si="0"/>
        <v>INSERT INTO categoria VALUES (100110004,'Soya','Soya-100110004','Soya-100110004 | Prod: Anuales-100110 | Sector: Agr-1001 | Industria: AGR - 10',100110);</v>
      </c>
    </row>
    <row r="67" spans="1:13" ht="30.6" x14ac:dyDescent="0.3">
      <c r="A67" s="12">
        <f t="shared" si="3"/>
        <v>10</v>
      </c>
      <c r="B67" s="8" t="str">
        <f>+VLOOKUP(A67,Industria[],2,0)</f>
        <v>Agricultura y Ganadería</v>
      </c>
      <c r="C67" s="12">
        <f t="shared" si="4"/>
        <v>1001</v>
      </c>
      <c r="D67" s="8" t="str">
        <f>+VLOOKUP(C67,Sector[[Id_sector]:[Codigo]],3,0)</f>
        <v>Agricultura</v>
      </c>
      <c r="E67" s="12">
        <f t="shared" si="6"/>
        <v>100110</v>
      </c>
      <c r="F67" s="8" t="str">
        <f>+VLOOKUP(E67,Productos[[Id_producto]:[Codigo]],3,0)</f>
        <v>Legumbres</v>
      </c>
      <c r="G67" s="13">
        <f t="shared" si="1"/>
        <v>100110005</v>
      </c>
      <c r="H67" s="7">
        <v>5</v>
      </c>
      <c r="I67" s="8" t="s">
        <v>107</v>
      </c>
      <c r="J67" s="8" t="str">
        <f>+Categorias[[#This Row],[Categoría]]&amp;"-"&amp;Categorias[[#This Row],[Id_categoría]]</f>
        <v>Garbanzos-100110005</v>
      </c>
      <c r="K67" s="9" t="str">
        <f>+Categorias[[#This Row],[Descripcion]]&amp;" | "&amp;VLOOKUP(Categorias[[#This Row],[Id_producto]],Productos[[Id_producto]:[Auxiliar]],5,0)</f>
        <v>Garbanzos-100110005 | Prod: Anuales-100110 | Sector: Agr-1001 | Industria: AGR - 10</v>
      </c>
      <c r="L67" s="9" t="str">
        <f t="shared" si="2"/>
        <v>100110005garbanzos</v>
      </c>
      <c r="M67" s="28" t="str">
        <f t="shared" si="0"/>
        <v>INSERT INTO categoria VALUES (100110005,'Garbanzos','Garbanzos-100110005','Garbanzos-100110005 | Prod: Anuales-100110 | Sector: Agr-1001 | Industria: AGR - 10',100110);</v>
      </c>
    </row>
    <row r="68" spans="1:13" ht="30.6" x14ac:dyDescent="0.3">
      <c r="A68" s="12">
        <f t="shared" si="3"/>
        <v>10</v>
      </c>
      <c r="B68" s="8" t="str">
        <f>+VLOOKUP(A68,Industria[],2,0)</f>
        <v>Agricultura y Ganadería</v>
      </c>
      <c r="C68" s="12">
        <f t="shared" si="4"/>
        <v>1001</v>
      </c>
      <c r="D68" s="8" t="str">
        <f>+VLOOKUP(C68,Sector[[Id_sector]:[Codigo]],3,0)</f>
        <v>Agricultura</v>
      </c>
      <c r="E68" s="12">
        <f t="shared" si="6"/>
        <v>100110</v>
      </c>
      <c r="F68" s="8" t="str">
        <f>+VLOOKUP(E68,Productos[[Id_producto]:[Codigo]],3,0)</f>
        <v>Legumbres</v>
      </c>
      <c r="G68" s="13">
        <f t="shared" si="1"/>
        <v>100110006</v>
      </c>
      <c r="H68" s="7">
        <v>6</v>
      </c>
      <c r="I68" s="8" t="s">
        <v>108</v>
      </c>
      <c r="J68" s="8" t="str">
        <f>+Categorias[[#This Row],[Categoría]]&amp;"-"&amp;Categorias[[#This Row],[Id_categoría]]</f>
        <v>Arvejas-100110006</v>
      </c>
      <c r="K68" s="9" t="str">
        <f>+Categorias[[#This Row],[Descripcion]]&amp;" | "&amp;VLOOKUP(Categorias[[#This Row],[Id_producto]],Productos[[Id_producto]:[Auxiliar]],5,0)</f>
        <v>Arvejas-100110006 | Prod: Anuales-100110 | Sector: Agr-1001 | Industria: AGR - 10</v>
      </c>
      <c r="L68" s="9" t="str">
        <f t="shared" si="2"/>
        <v>100110006arvejas</v>
      </c>
      <c r="M68" s="28" t="str">
        <f t="shared" si="0"/>
        <v>INSERT INTO categoria VALUES (100110006,'Arvejas','Arvejas-100110006','Arvejas-100110006 | Prod: Anuales-100110 | Sector: Agr-1001 | Industria: AGR - 10',100110);</v>
      </c>
    </row>
    <row r="69" spans="1:13" ht="30.6" x14ac:dyDescent="0.3">
      <c r="A69" s="12">
        <f t="shared" si="3"/>
        <v>10</v>
      </c>
      <c r="B69" s="8" t="str">
        <f>+VLOOKUP(A69,Industria[],2,0)</f>
        <v>Agricultura y Ganadería</v>
      </c>
      <c r="C69" s="12">
        <f t="shared" si="4"/>
        <v>1001</v>
      </c>
      <c r="D69" s="8" t="str">
        <f>+VLOOKUP(C69,Sector[[Id_sector]:[Codigo]],3,0)</f>
        <v>Agricultura</v>
      </c>
      <c r="E69" s="12">
        <f t="shared" si="6"/>
        <v>100111</v>
      </c>
      <c r="F69" s="8" t="str">
        <f>+VLOOKUP(E69,Productos[[Id_producto]:[Codigo]],3,0)</f>
        <v>Cereales</v>
      </c>
      <c r="G69" s="13">
        <f t="shared" si="1"/>
        <v>100111001</v>
      </c>
      <c r="H69" s="7">
        <v>1</v>
      </c>
      <c r="I69" s="8" t="s">
        <v>109</v>
      </c>
      <c r="J69" s="8" t="str">
        <f>+Categorias[[#This Row],[Categoría]]&amp;"-"&amp;Categorias[[#This Row],[Id_categoría]]</f>
        <v>Arroz-100111001</v>
      </c>
      <c r="K69" s="9" t="str">
        <f>+Categorias[[#This Row],[Descripcion]]&amp;" | "&amp;VLOOKUP(Categorias[[#This Row],[Id_producto]],Productos[[Id_producto]:[Auxiliar]],5,0)</f>
        <v>Arroz-100111001 | Prod: Anuales-100111 | Sector: Agr-1001 | Industria: AGR - 10</v>
      </c>
      <c r="L69" s="9" t="str">
        <f t="shared" si="2"/>
        <v>100111001arroz</v>
      </c>
      <c r="M69" s="28" t="str">
        <f t="shared" si="0"/>
        <v>INSERT INTO categoria VALUES (100111001,'Arroz','Arroz-100111001','Arroz-100111001 | Prod: Anuales-100111 | Sector: Agr-1001 | Industria: AGR - 10',100111);</v>
      </c>
    </row>
    <row r="70" spans="1:13" ht="30.6" x14ac:dyDescent="0.3">
      <c r="A70" s="12">
        <f t="shared" si="3"/>
        <v>10</v>
      </c>
      <c r="B70" s="8" t="str">
        <f>+VLOOKUP(A70,Industria[],2,0)</f>
        <v>Agricultura y Ganadería</v>
      </c>
      <c r="C70" s="12">
        <f t="shared" si="4"/>
        <v>1001</v>
      </c>
      <c r="D70" s="8" t="str">
        <f>+VLOOKUP(C70,Sector[[Id_sector]:[Codigo]],3,0)</f>
        <v>Agricultura</v>
      </c>
      <c r="E70" s="12">
        <f t="shared" si="6"/>
        <v>100111</v>
      </c>
      <c r="F70" s="8" t="str">
        <f>+VLOOKUP(E70,Productos[[Id_producto]:[Codigo]],3,0)</f>
        <v>Cereales</v>
      </c>
      <c r="G70" s="13">
        <f t="shared" si="1"/>
        <v>100111002</v>
      </c>
      <c r="H70" s="7">
        <v>2</v>
      </c>
      <c r="I70" s="8" t="s">
        <v>4</v>
      </c>
      <c r="J70" s="8" t="str">
        <f>+Categorias[[#This Row],[Categoría]]&amp;"-"&amp;Categorias[[#This Row],[Id_categoría]]</f>
        <v>Trigo-100111002</v>
      </c>
      <c r="K70" s="9" t="str">
        <f>+Categorias[[#This Row],[Descripcion]]&amp;" | "&amp;VLOOKUP(Categorias[[#This Row],[Id_producto]],Productos[[Id_producto]:[Auxiliar]],5,0)</f>
        <v>Trigo-100111002 | Prod: Anuales-100111 | Sector: Agr-1001 | Industria: AGR - 10</v>
      </c>
      <c r="L70" s="9" t="str">
        <f t="shared" si="2"/>
        <v>100111002trigo</v>
      </c>
      <c r="M70" s="28" t="str">
        <f t="shared" si="0"/>
        <v>INSERT INTO categoria VALUES (100111002,'Trigo','Trigo-100111002','Trigo-100111002 | Prod: Anuales-100111 | Sector: Agr-1001 | Industria: AGR - 10',100111);</v>
      </c>
    </row>
    <row r="71" spans="1:13" ht="30.6" x14ac:dyDescent="0.3">
      <c r="A71" s="12">
        <f t="shared" si="3"/>
        <v>10</v>
      </c>
      <c r="B71" s="8" t="str">
        <f>+VLOOKUP(A71,Industria[],2,0)</f>
        <v>Agricultura y Ganadería</v>
      </c>
      <c r="C71" s="12">
        <f t="shared" si="4"/>
        <v>1001</v>
      </c>
      <c r="D71" s="8" t="str">
        <f>+VLOOKUP(C71,Sector[[Id_sector]:[Codigo]],3,0)</f>
        <v>Agricultura</v>
      </c>
      <c r="E71" s="12">
        <f t="shared" si="6"/>
        <v>100111</v>
      </c>
      <c r="F71" s="8" t="str">
        <f>+VLOOKUP(E71,Productos[[Id_producto]:[Codigo]],3,0)</f>
        <v>Cereales</v>
      </c>
      <c r="G71" s="13">
        <f t="shared" si="1"/>
        <v>100111003</v>
      </c>
      <c r="H71" s="7">
        <v>3</v>
      </c>
      <c r="I71" s="8" t="s">
        <v>110</v>
      </c>
      <c r="J71" s="8" t="str">
        <f>+Categorias[[#This Row],[Categoría]]&amp;"-"&amp;Categorias[[#This Row],[Id_categoría]]</f>
        <v>Maíz-100111003</v>
      </c>
      <c r="K71" s="9" t="str">
        <f>+Categorias[[#This Row],[Descripcion]]&amp;" | "&amp;VLOOKUP(Categorias[[#This Row],[Id_producto]],Productos[[Id_producto]:[Auxiliar]],5,0)</f>
        <v>Maíz-100111003 | Prod: Anuales-100111 | Sector: Agr-1001 | Industria: AGR - 10</v>
      </c>
      <c r="L71" s="9" t="str">
        <f t="shared" si="2"/>
        <v>100111003maiz</v>
      </c>
      <c r="M71" s="28" t="str">
        <f t="shared" si="0"/>
        <v>INSERT INTO categoria VALUES (100111003,'Maíz','Maíz-100111003','Maíz-100111003 | Prod: Anuales-100111 | Sector: Agr-1001 | Industria: AGR - 10',100111);</v>
      </c>
    </row>
    <row r="72" spans="1:13" ht="30.6" x14ac:dyDescent="0.3">
      <c r="A72" s="12">
        <f t="shared" si="3"/>
        <v>10</v>
      </c>
      <c r="B72" s="8" t="str">
        <f>+VLOOKUP(A72,Industria[],2,0)</f>
        <v>Agricultura y Ganadería</v>
      </c>
      <c r="C72" s="12">
        <f t="shared" si="4"/>
        <v>1001</v>
      </c>
      <c r="D72" s="8" t="str">
        <f>+VLOOKUP(C72,Sector[[Id_sector]:[Codigo]],3,0)</f>
        <v>Agricultura</v>
      </c>
      <c r="E72" s="12">
        <f t="shared" si="6"/>
        <v>100111</v>
      </c>
      <c r="F72" s="8" t="str">
        <f>+VLOOKUP(E72,Productos[[Id_producto]:[Codigo]],3,0)</f>
        <v>Cereales</v>
      </c>
      <c r="G72" s="13">
        <f t="shared" si="1"/>
        <v>100111004</v>
      </c>
      <c r="H72" s="7">
        <v>4</v>
      </c>
      <c r="I72" s="8" t="s">
        <v>111</v>
      </c>
      <c r="J72" s="8" t="str">
        <f>+Categorias[[#This Row],[Categoría]]&amp;"-"&amp;Categorias[[#This Row],[Id_categoría]]</f>
        <v>Cebada-100111004</v>
      </c>
      <c r="K72" s="9" t="str">
        <f>+Categorias[[#This Row],[Descripcion]]&amp;" | "&amp;VLOOKUP(Categorias[[#This Row],[Id_producto]],Productos[[Id_producto]:[Auxiliar]],5,0)</f>
        <v>Cebada-100111004 | Prod: Anuales-100111 | Sector: Agr-1001 | Industria: AGR - 10</v>
      </c>
      <c r="L72" s="9" t="str">
        <f t="shared" si="2"/>
        <v>100111004cebada</v>
      </c>
      <c r="M72" s="28" t="str">
        <f t="shared" si="0"/>
        <v>INSERT INTO categoria VALUES (100111004,'Cebada','Cebada-100111004','Cebada-100111004 | Prod: Anuales-100111 | Sector: Agr-1001 | Industria: AGR - 10',100111);</v>
      </c>
    </row>
    <row r="73" spans="1:13" ht="30.6" x14ac:dyDescent="0.3">
      <c r="A73" s="12">
        <f t="shared" si="3"/>
        <v>10</v>
      </c>
      <c r="B73" s="8" t="str">
        <f>+VLOOKUP(A73,Industria[],2,0)</f>
        <v>Agricultura y Ganadería</v>
      </c>
      <c r="C73" s="12">
        <f t="shared" si="4"/>
        <v>1001</v>
      </c>
      <c r="D73" s="8" t="str">
        <f>+VLOOKUP(C73,Sector[[Id_sector]:[Codigo]],3,0)</f>
        <v>Agricultura</v>
      </c>
      <c r="E73" s="12">
        <f t="shared" si="6"/>
        <v>100111</v>
      </c>
      <c r="F73" s="8" t="str">
        <f>+VLOOKUP(E73,Productos[[Id_producto]:[Codigo]],3,0)</f>
        <v>Cereales</v>
      </c>
      <c r="G73" s="13">
        <f t="shared" si="1"/>
        <v>100111005</v>
      </c>
      <c r="H73" s="7">
        <v>5</v>
      </c>
      <c r="I73" s="8" t="s">
        <v>112</v>
      </c>
      <c r="J73" s="8" t="str">
        <f>+Categorias[[#This Row],[Categoría]]&amp;"-"&amp;Categorias[[#This Row],[Id_categoría]]</f>
        <v>Avena-100111005</v>
      </c>
      <c r="K73" s="9" t="str">
        <f>+Categorias[[#This Row],[Descripcion]]&amp;" | "&amp;VLOOKUP(Categorias[[#This Row],[Id_producto]],Productos[[Id_producto]:[Auxiliar]],5,0)</f>
        <v>Avena-100111005 | Prod: Anuales-100111 | Sector: Agr-1001 | Industria: AGR - 10</v>
      </c>
      <c r="L73" s="9" t="str">
        <f t="shared" si="2"/>
        <v>100111005avena</v>
      </c>
      <c r="M73" s="28" t="str">
        <f t="shared" si="0"/>
        <v>INSERT INTO categoria VALUES (100111005,'Avena','Avena-100111005','Avena-100111005 | Prod: Anuales-100111 | Sector: Agr-1001 | Industria: AGR - 10',100111);</v>
      </c>
    </row>
    <row r="74" spans="1:13" ht="30.6" x14ac:dyDescent="0.3">
      <c r="A74" s="12">
        <f t="shared" si="3"/>
        <v>10</v>
      </c>
      <c r="B74" s="8" t="str">
        <f>+VLOOKUP(A74,Industria[],2,0)</f>
        <v>Agricultura y Ganadería</v>
      </c>
      <c r="C74" s="12">
        <f t="shared" si="4"/>
        <v>1001</v>
      </c>
      <c r="D74" s="8" t="str">
        <f>+VLOOKUP(C74,Sector[[Id_sector]:[Codigo]],3,0)</f>
        <v>Agricultura</v>
      </c>
      <c r="E74" s="12">
        <f t="shared" si="6"/>
        <v>100111</v>
      </c>
      <c r="F74" s="8" t="str">
        <f>+VLOOKUP(E74,Productos[[Id_producto]:[Codigo]],3,0)</f>
        <v>Cereales</v>
      </c>
      <c r="G74" s="13">
        <f t="shared" si="1"/>
        <v>100111006</v>
      </c>
      <c r="H74" s="7">
        <v>6</v>
      </c>
      <c r="I74" s="8" t="s">
        <v>113</v>
      </c>
      <c r="J74" s="8" t="str">
        <f>+Categorias[[#This Row],[Categoría]]&amp;"-"&amp;Categorias[[#This Row],[Id_categoría]]</f>
        <v>Centeno-100111006</v>
      </c>
      <c r="K74" s="9" t="str">
        <f>+Categorias[[#This Row],[Descripcion]]&amp;" | "&amp;VLOOKUP(Categorias[[#This Row],[Id_producto]],Productos[[Id_producto]:[Auxiliar]],5,0)</f>
        <v>Centeno-100111006 | Prod: Anuales-100111 | Sector: Agr-1001 | Industria: AGR - 10</v>
      </c>
      <c r="L74" s="9" t="str">
        <f t="shared" si="2"/>
        <v>100111006centeno</v>
      </c>
      <c r="M74" s="28" t="str">
        <f t="shared" ref="M74:M137" si="7">+"INSERT INTO categoria VALUES ("&amp;G74&amp;",'"&amp;I74&amp;"','"&amp;J74&amp;"','"&amp;K74&amp;"',"&amp;E74&amp;");"</f>
        <v>INSERT INTO categoria VALUES (100111006,'Centeno','Centeno-100111006','Centeno-100111006 | Prod: Anuales-100111 | Sector: Agr-1001 | Industria: AGR - 10',100111);</v>
      </c>
    </row>
    <row r="75" spans="1:13" ht="30.6" x14ac:dyDescent="0.3">
      <c r="A75" s="12">
        <f t="shared" si="3"/>
        <v>10</v>
      </c>
      <c r="B75" s="8" t="str">
        <f>+VLOOKUP(A75,Industria[],2,0)</f>
        <v>Agricultura y Ganadería</v>
      </c>
      <c r="C75" s="12">
        <f t="shared" si="4"/>
        <v>1001</v>
      </c>
      <c r="D75" s="8" t="str">
        <f>+VLOOKUP(C75,Sector[[Id_sector]:[Codigo]],3,0)</f>
        <v>Agricultura</v>
      </c>
      <c r="E75" s="12">
        <f t="shared" si="6"/>
        <v>100111</v>
      </c>
      <c r="F75" s="8" t="str">
        <f>+VLOOKUP(E75,Productos[[Id_producto]:[Codigo]],3,0)</f>
        <v>Cereales</v>
      </c>
      <c r="G75" s="13">
        <f t="shared" ref="G75:G138" si="8">+E75*1000+H75</f>
        <v>100111007</v>
      </c>
      <c r="H75" s="7">
        <v>7</v>
      </c>
      <c r="I75" s="8" t="s">
        <v>114</v>
      </c>
      <c r="J75" s="8" t="str">
        <f>+Categorias[[#This Row],[Categoría]]&amp;"-"&amp;Categorias[[#This Row],[Id_categoría]]</f>
        <v>Mote-100111007</v>
      </c>
      <c r="K75" s="9" t="str">
        <f>+Categorias[[#This Row],[Descripcion]]&amp;" | "&amp;VLOOKUP(Categorias[[#This Row],[Id_producto]],Productos[[Id_producto]:[Auxiliar]],5,0)</f>
        <v>Mote-100111007 | Prod: Anuales-100111 | Sector: Agr-1001 | Industria: AGR - 10</v>
      </c>
      <c r="L75" s="9" t="str">
        <f t="shared" ref="L75:L138" si="9">+SUBSTITUTE(G75&amp;LOWER(SUBSTITUTE( SUBSTITUTE( SUBSTITUTE( SUBSTITUTE( SUBSTITUTE( SUBSTITUTE( SUBSTITUTE( SUBSTITUTE( SUBSTITUTE( SUBSTITUTE(I75, "á", "a"), "é", "e"), "í", "i"), "ó", "o"), "ú", "u"), "Á", "A"), "É", "E"), "Í", "I"), "Ó", "O"), "Ú", "U"))," ","_")</f>
        <v>100111007mote</v>
      </c>
      <c r="M75" s="28" t="str">
        <f t="shared" si="7"/>
        <v>INSERT INTO categoria VALUES (100111007,'Mote','Mote-100111007','Mote-100111007 | Prod: Anuales-100111 | Sector: Agr-1001 | Industria: AGR - 10',100111);</v>
      </c>
    </row>
    <row r="76" spans="1:13" ht="30.6" x14ac:dyDescent="0.3">
      <c r="A76" s="12">
        <f t="shared" ref="A76:A139" si="10">+A75</f>
        <v>10</v>
      </c>
      <c r="B76" s="8" t="str">
        <f>+VLOOKUP(A76,Industria[],2,0)</f>
        <v>Agricultura y Ganadería</v>
      </c>
      <c r="C76" s="12">
        <f t="shared" ref="C76:C139" si="11">+C75</f>
        <v>1001</v>
      </c>
      <c r="D76" s="8" t="str">
        <f>+VLOOKUP(C76,Sector[[Id_sector]:[Codigo]],3,0)</f>
        <v>Agricultura</v>
      </c>
      <c r="E76" s="12">
        <f t="shared" si="6"/>
        <v>100111</v>
      </c>
      <c r="F76" s="8" t="str">
        <f>+VLOOKUP(E76,Productos[[Id_producto]:[Codigo]],3,0)</f>
        <v>Cereales</v>
      </c>
      <c r="G76" s="13">
        <f t="shared" si="8"/>
        <v>100111008</v>
      </c>
      <c r="H76" s="7">
        <v>8</v>
      </c>
      <c r="I76" s="8" t="s">
        <v>115</v>
      </c>
      <c r="J76" s="8" t="str">
        <f>+Categorias[[#This Row],[Categoría]]&amp;"-"&amp;Categorias[[#This Row],[Id_categoría]]</f>
        <v>Quinoa-100111008</v>
      </c>
      <c r="K76" s="9" t="str">
        <f>+Categorias[[#This Row],[Descripcion]]&amp;" | "&amp;VLOOKUP(Categorias[[#This Row],[Id_producto]],Productos[[Id_producto]:[Auxiliar]],5,0)</f>
        <v>Quinoa-100111008 | Prod: Anuales-100111 | Sector: Agr-1001 | Industria: AGR - 10</v>
      </c>
      <c r="L76" s="9" t="str">
        <f t="shared" si="9"/>
        <v>100111008quinoa</v>
      </c>
      <c r="M76" s="28" t="str">
        <f t="shared" si="7"/>
        <v>INSERT INTO categoria VALUES (100111008,'Quinoa','Quinoa-100111008','Quinoa-100111008 | Prod: Anuales-100111 | Sector: Agr-1001 | Industria: AGR - 10',100111);</v>
      </c>
    </row>
    <row r="77" spans="1:13" ht="30.6" x14ac:dyDescent="0.3">
      <c r="A77" s="12">
        <f t="shared" si="10"/>
        <v>10</v>
      </c>
      <c r="B77" s="8" t="str">
        <f>+VLOOKUP(A77,Industria[],2,0)</f>
        <v>Agricultura y Ganadería</v>
      </c>
      <c r="C77" s="12">
        <f t="shared" si="11"/>
        <v>1001</v>
      </c>
      <c r="D77" s="8" t="str">
        <f>+VLOOKUP(C77,Sector[[Id_sector]:[Codigo]],3,0)</f>
        <v>Agricultura</v>
      </c>
      <c r="E77" s="12">
        <f t="shared" si="6"/>
        <v>100111</v>
      </c>
      <c r="F77" s="8" t="str">
        <f>+VLOOKUP(E77,Productos[[Id_producto]:[Codigo]],3,0)</f>
        <v>Cereales</v>
      </c>
      <c r="G77" s="13">
        <f t="shared" si="8"/>
        <v>100111009</v>
      </c>
      <c r="H77" s="7">
        <v>9</v>
      </c>
      <c r="I77" s="8" t="s">
        <v>116</v>
      </c>
      <c r="J77" s="8" t="str">
        <f>+Categorias[[#This Row],[Categoría]]&amp;"-"&amp;Categorias[[#This Row],[Id_categoría]]</f>
        <v>Amaranto-100111009</v>
      </c>
      <c r="K77" s="9" t="str">
        <f>+Categorias[[#This Row],[Descripcion]]&amp;" | "&amp;VLOOKUP(Categorias[[#This Row],[Id_producto]],Productos[[Id_producto]:[Auxiliar]],5,0)</f>
        <v>Amaranto-100111009 | Prod: Anuales-100111 | Sector: Agr-1001 | Industria: AGR - 10</v>
      </c>
      <c r="L77" s="9" t="str">
        <f t="shared" si="9"/>
        <v>100111009amaranto</v>
      </c>
      <c r="M77" s="28" t="str">
        <f t="shared" si="7"/>
        <v>INSERT INTO categoria VALUES (100111009,'Amaranto','Amaranto-100111009','Amaranto-100111009 | Prod: Anuales-100111 | Sector: Agr-1001 | Industria: AGR - 10',100111);</v>
      </c>
    </row>
    <row r="78" spans="1:13" ht="30.6" x14ac:dyDescent="0.3">
      <c r="A78" s="12">
        <f t="shared" si="10"/>
        <v>10</v>
      </c>
      <c r="B78" s="8" t="str">
        <f>+VLOOKUP(A78,Industria[],2,0)</f>
        <v>Agricultura y Ganadería</v>
      </c>
      <c r="C78" s="12">
        <f t="shared" si="11"/>
        <v>1001</v>
      </c>
      <c r="D78" s="8" t="str">
        <f>+VLOOKUP(C78,Sector[[Id_sector]:[Codigo]],3,0)</f>
        <v>Agricultura</v>
      </c>
      <c r="E78" s="12">
        <f t="shared" si="6"/>
        <v>100111</v>
      </c>
      <c r="F78" s="8" t="str">
        <f>+VLOOKUP(E78,Productos[[Id_producto]:[Codigo]],3,0)</f>
        <v>Cereales</v>
      </c>
      <c r="G78" s="13">
        <f t="shared" si="8"/>
        <v>100111010</v>
      </c>
      <c r="H78" s="7">
        <v>10</v>
      </c>
      <c r="I78" s="8" t="s">
        <v>117</v>
      </c>
      <c r="J78" s="8" t="str">
        <f>+Categorias[[#This Row],[Categoría]]&amp;"-"&amp;Categorias[[#This Row],[Id_categoría]]</f>
        <v>Mijo-100111010</v>
      </c>
      <c r="K78" s="9" t="str">
        <f>+Categorias[[#This Row],[Descripcion]]&amp;" | "&amp;VLOOKUP(Categorias[[#This Row],[Id_producto]],Productos[[Id_producto]:[Auxiliar]],5,0)</f>
        <v>Mijo-100111010 | Prod: Anuales-100111 | Sector: Agr-1001 | Industria: AGR - 10</v>
      </c>
      <c r="L78" s="9" t="str">
        <f t="shared" si="9"/>
        <v>100111010mijo</v>
      </c>
      <c r="M78" s="28" t="str">
        <f t="shared" si="7"/>
        <v>INSERT INTO categoria VALUES (100111010,'Mijo','Mijo-100111010','Mijo-100111010 | Prod: Anuales-100111 | Sector: Agr-1001 | Industria: AGR - 10',100111);</v>
      </c>
    </row>
    <row r="79" spans="1:13" ht="30.6" x14ac:dyDescent="0.3">
      <c r="A79" s="12">
        <f t="shared" si="10"/>
        <v>10</v>
      </c>
      <c r="B79" s="8" t="str">
        <f>+VLOOKUP(A79,Industria[],2,0)</f>
        <v>Agricultura y Ganadería</v>
      </c>
      <c r="C79" s="12">
        <f t="shared" si="11"/>
        <v>1001</v>
      </c>
      <c r="D79" s="8" t="str">
        <f>+VLOOKUP(C79,Sector[[Id_sector]:[Codigo]],3,0)</f>
        <v>Agricultura</v>
      </c>
      <c r="E79" s="12">
        <f t="shared" si="6"/>
        <v>100112</v>
      </c>
      <c r="F79" s="8" t="str">
        <f>+VLOOKUP(E79,Productos[[Id_producto]:[Codigo]],3,0)</f>
        <v>Hortalizas</v>
      </c>
      <c r="G79" s="13">
        <f t="shared" si="8"/>
        <v>100112001</v>
      </c>
      <c r="H79" s="7">
        <v>1</v>
      </c>
      <c r="I79" s="8" t="s">
        <v>119</v>
      </c>
      <c r="J79" s="8" t="str">
        <f>+Categorias[[#This Row],[Categoría]]&amp;"-"&amp;Categorias[[#This Row],[Id_categoría]]</f>
        <v>Berenjena-100112001</v>
      </c>
      <c r="K79" s="9" t="str">
        <f>+Categorias[[#This Row],[Descripcion]]&amp;" | "&amp;VLOOKUP(Categorias[[#This Row],[Id_producto]],Productos[[Id_producto]:[Auxiliar]],5,0)</f>
        <v>Berenjena-100112001 | Prod: Anuales-100112 | Sector: Agr-1001 | Industria: AGR - 10</v>
      </c>
      <c r="L79" s="9" t="str">
        <f t="shared" si="9"/>
        <v>100112001berenjena</v>
      </c>
      <c r="M79" s="28" t="str">
        <f t="shared" si="7"/>
        <v>INSERT INTO categoria VALUES (100112001,'Berenjena','Berenjena-100112001','Berenjena-100112001 | Prod: Anuales-100112 | Sector: Agr-1001 | Industria: AGR - 10',100112);</v>
      </c>
    </row>
    <row r="80" spans="1:13" ht="30.6" x14ac:dyDescent="0.3">
      <c r="A80" s="12">
        <f t="shared" si="10"/>
        <v>10</v>
      </c>
      <c r="B80" s="8" t="str">
        <f>+VLOOKUP(A80,Industria[],2,0)</f>
        <v>Agricultura y Ganadería</v>
      </c>
      <c r="C80" s="12">
        <f t="shared" si="11"/>
        <v>1001</v>
      </c>
      <c r="D80" s="8" t="str">
        <f>+VLOOKUP(C80,Sector[[Id_sector]:[Codigo]],3,0)</f>
        <v>Agricultura</v>
      </c>
      <c r="E80" s="12">
        <f t="shared" si="6"/>
        <v>100112</v>
      </c>
      <c r="F80" s="8" t="str">
        <f>+VLOOKUP(E80,Productos[[Id_producto]:[Codigo]],3,0)</f>
        <v>Hortalizas</v>
      </c>
      <c r="G80" s="13">
        <f t="shared" si="8"/>
        <v>100112002</v>
      </c>
      <c r="H80" s="7">
        <v>2</v>
      </c>
      <c r="I80" s="8" t="s">
        <v>120</v>
      </c>
      <c r="J80" s="8" t="str">
        <f>+Categorias[[#This Row],[Categoría]]&amp;"-"&amp;Categorias[[#This Row],[Id_categoría]]</f>
        <v>Pimiento-100112002</v>
      </c>
      <c r="K80" s="9" t="str">
        <f>+Categorias[[#This Row],[Descripcion]]&amp;" | "&amp;VLOOKUP(Categorias[[#This Row],[Id_producto]],Productos[[Id_producto]:[Auxiliar]],5,0)</f>
        <v>Pimiento-100112002 | Prod: Anuales-100112 | Sector: Agr-1001 | Industria: AGR - 10</v>
      </c>
      <c r="L80" s="9" t="str">
        <f t="shared" si="9"/>
        <v>100112002pimiento</v>
      </c>
      <c r="M80" s="28" t="str">
        <f t="shared" si="7"/>
        <v>INSERT INTO categoria VALUES (100112002,'Pimiento','Pimiento-100112002','Pimiento-100112002 | Prod: Anuales-100112 | Sector: Agr-1001 | Industria: AGR - 10',100112);</v>
      </c>
    </row>
    <row r="81" spans="1:13" ht="30.6" x14ac:dyDescent="0.3">
      <c r="A81" s="12">
        <f t="shared" si="10"/>
        <v>10</v>
      </c>
      <c r="B81" s="8" t="str">
        <f>+VLOOKUP(A81,Industria[],2,0)</f>
        <v>Agricultura y Ganadería</v>
      </c>
      <c r="C81" s="12">
        <f t="shared" si="11"/>
        <v>1001</v>
      </c>
      <c r="D81" s="8" t="str">
        <f>+VLOOKUP(C81,Sector[[Id_sector]:[Codigo]],3,0)</f>
        <v>Agricultura</v>
      </c>
      <c r="E81" s="12">
        <f t="shared" si="6"/>
        <v>100112</v>
      </c>
      <c r="F81" s="8" t="str">
        <f>+VLOOKUP(E81,Productos[[Id_producto]:[Codigo]],3,0)</f>
        <v>Hortalizas</v>
      </c>
      <c r="G81" s="13">
        <f t="shared" si="8"/>
        <v>100112003</v>
      </c>
      <c r="H81" s="7">
        <v>3</v>
      </c>
      <c r="I81" s="8" t="s">
        <v>121</v>
      </c>
      <c r="J81" s="8" t="str">
        <f>+Categorias[[#This Row],[Categoría]]&amp;"-"&amp;Categorias[[#This Row],[Id_categoría]]</f>
        <v>Ajo-100112003</v>
      </c>
      <c r="K81" s="9" t="str">
        <f>+Categorias[[#This Row],[Descripcion]]&amp;" | "&amp;VLOOKUP(Categorias[[#This Row],[Id_producto]],Productos[[Id_producto]:[Auxiliar]],5,0)</f>
        <v>Ajo-100112003 | Prod: Anuales-100112 | Sector: Agr-1001 | Industria: AGR - 10</v>
      </c>
      <c r="L81" s="9" t="str">
        <f t="shared" si="9"/>
        <v>100112003ajo</v>
      </c>
      <c r="M81" s="28" t="str">
        <f t="shared" si="7"/>
        <v>INSERT INTO categoria VALUES (100112003,'Ajo','Ajo-100112003','Ajo-100112003 | Prod: Anuales-100112 | Sector: Agr-1001 | Industria: AGR - 10',100112);</v>
      </c>
    </row>
    <row r="82" spans="1:13" ht="30.6" x14ac:dyDescent="0.3">
      <c r="A82" s="12">
        <f t="shared" si="10"/>
        <v>10</v>
      </c>
      <c r="B82" s="8" t="str">
        <f>+VLOOKUP(A82,Industria[],2,0)</f>
        <v>Agricultura y Ganadería</v>
      </c>
      <c r="C82" s="12">
        <f t="shared" si="11"/>
        <v>1001</v>
      </c>
      <c r="D82" s="8" t="str">
        <f>+VLOOKUP(C82,Sector[[Id_sector]:[Codigo]],3,0)</f>
        <v>Agricultura</v>
      </c>
      <c r="E82" s="12">
        <f t="shared" si="6"/>
        <v>100112</v>
      </c>
      <c r="F82" s="8" t="str">
        <f>+VLOOKUP(E82,Productos[[Id_producto]:[Codigo]],3,0)</f>
        <v>Hortalizas</v>
      </c>
      <c r="G82" s="13">
        <f t="shared" si="8"/>
        <v>100112004</v>
      </c>
      <c r="H82" s="7">
        <v>4</v>
      </c>
      <c r="I82" s="8" t="s">
        <v>122</v>
      </c>
      <c r="J82" s="8" t="str">
        <f>+Categorias[[#This Row],[Categoría]]&amp;"-"&amp;Categorias[[#This Row],[Id_categoría]]</f>
        <v>Cebolla-100112004</v>
      </c>
      <c r="K82" s="9" t="str">
        <f>+Categorias[[#This Row],[Descripcion]]&amp;" | "&amp;VLOOKUP(Categorias[[#This Row],[Id_producto]],Productos[[Id_producto]:[Auxiliar]],5,0)</f>
        <v>Cebolla-100112004 | Prod: Anuales-100112 | Sector: Agr-1001 | Industria: AGR - 10</v>
      </c>
      <c r="L82" s="9" t="str">
        <f t="shared" si="9"/>
        <v>100112004cebolla</v>
      </c>
      <c r="M82" s="28" t="str">
        <f t="shared" si="7"/>
        <v>INSERT INTO categoria VALUES (100112004,'Cebolla','Cebolla-100112004','Cebolla-100112004 | Prod: Anuales-100112 | Sector: Agr-1001 | Industria: AGR - 10',100112);</v>
      </c>
    </row>
    <row r="83" spans="1:13" ht="30.6" x14ac:dyDescent="0.3">
      <c r="A83" s="12">
        <f t="shared" si="10"/>
        <v>10</v>
      </c>
      <c r="B83" s="8" t="str">
        <f>+VLOOKUP(A83,Industria[],2,0)</f>
        <v>Agricultura y Ganadería</v>
      </c>
      <c r="C83" s="12">
        <f t="shared" si="11"/>
        <v>1001</v>
      </c>
      <c r="D83" s="8" t="str">
        <f>+VLOOKUP(C83,Sector[[Id_sector]:[Codigo]],3,0)</f>
        <v>Agricultura</v>
      </c>
      <c r="E83" s="12">
        <f t="shared" si="6"/>
        <v>100112</v>
      </c>
      <c r="F83" s="8" t="str">
        <f>+VLOOKUP(E83,Productos[[Id_producto]:[Codigo]],3,0)</f>
        <v>Hortalizas</v>
      </c>
      <c r="G83" s="13">
        <f t="shared" si="8"/>
        <v>100112005</v>
      </c>
      <c r="H83" s="7">
        <v>5</v>
      </c>
      <c r="I83" s="8" t="s">
        <v>123</v>
      </c>
      <c r="J83" s="8" t="str">
        <f>+Categorias[[#This Row],[Categoría]]&amp;"-"&amp;Categorias[[#This Row],[Id_categoría]]</f>
        <v>Puerro-100112005</v>
      </c>
      <c r="K83" s="9" t="str">
        <f>+Categorias[[#This Row],[Descripcion]]&amp;" | "&amp;VLOOKUP(Categorias[[#This Row],[Id_producto]],Productos[[Id_producto]:[Auxiliar]],5,0)</f>
        <v>Puerro-100112005 | Prod: Anuales-100112 | Sector: Agr-1001 | Industria: AGR - 10</v>
      </c>
      <c r="L83" s="9" t="str">
        <f t="shared" si="9"/>
        <v>100112005puerro</v>
      </c>
      <c r="M83" s="28" t="str">
        <f t="shared" si="7"/>
        <v>INSERT INTO categoria VALUES (100112005,'Puerro','Puerro-100112005','Puerro-100112005 | Prod: Anuales-100112 | Sector: Agr-1001 | Industria: AGR - 10',100112);</v>
      </c>
    </row>
    <row r="84" spans="1:13" ht="30.6" x14ac:dyDescent="0.3">
      <c r="A84" s="12">
        <f t="shared" si="10"/>
        <v>10</v>
      </c>
      <c r="B84" s="8" t="str">
        <f>+VLOOKUP(A84,Industria[],2,0)</f>
        <v>Agricultura y Ganadería</v>
      </c>
      <c r="C84" s="12">
        <f t="shared" si="11"/>
        <v>1001</v>
      </c>
      <c r="D84" s="8" t="str">
        <f>+VLOOKUP(C84,Sector[[Id_sector]:[Codigo]],3,0)</f>
        <v>Agricultura</v>
      </c>
      <c r="E84" s="12">
        <f t="shared" si="6"/>
        <v>100112</v>
      </c>
      <c r="F84" s="8" t="str">
        <f>+VLOOKUP(E84,Productos[[Id_producto]:[Codigo]],3,0)</f>
        <v>Hortalizas</v>
      </c>
      <c r="G84" s="13">
        <f t="shared" si="8"/>
        <v>100112006</v>
      </c>
      <c r="H84" s="7">
        <v>6</v>
      </c>
      <c r="I84" s="8" t="s">
        <v>124</v>
      </c>
      <c r="J84" s="8" t="str">
        <f>+Categorias[[#This Row],[Categoría]]&amp;"-"&amp;Categorias[[#This Row],[Id_categoría]]</f>
        <v>Repollo-100112006</v>
      </c>
      <c r="K84" s="9" t="str">
        <f>+Categorias[[#This Row],[Descripcion]]&amp;" | "&amp;VLOOKUP(Categorias[[#This Row],[Id_producto]],Productos[[Id_producto]:[Auxiliar]],5,0)</f>
        <v>Repollo-100112006 | Prod: Anuales-100112 | Sector: Agr-1001 | Industria: AGR - 10</v>
      </c>
      <c r="L84" s="9" t="str">
        <f t="shared" si="9"/>
        <v>100112006repollo</v>
      </c>
      <c r="M84" s="28" t="str">
        <f t="shared" si="7"/>
        <v>INSERT INTO categoria VALUES (100112006,'Repollo','Repollo-100112006','Repollo-100112006 | Prod: Anuales-100112 | Sector: Agr-1001 | Industria: AGR - 10',100112);</v>
      </c>
    </row>
    <row r="85" spans="1:13" ht="30.6" x14ac:dyDescent="0.3">
      <c r="A85" s="12">
        <f t="shared" si="10"/>
        <v>10</v>
      </c>
      <c r="B85" s="8" t="str">
        <f>+VLOOKUP(A85,Industria[],2,0)</f>
        <v>Agricultura y Ganadería</v>
      </c>
      <c r="C85" s="12">
        <f t="shared" si="11"/>
        <v>1001</v>
      </c>
      <c r="D85" s="8" t="str">
        <f>+VLOOKUP(C85,Sector[[Id_sector]:[Codigo]],3,0)</f>
        <v>Agricultura</v>
      </c>
      <c r="E85" s="12">
        <f t="shared" ref="E85:E148" si="12">+IF(H85=1,E84+1,E84)</f>
        <v>100112</v>
      </c>
      <c r="F85" s="8" t="str">
        <f>+VLOOKUP(E85,Productos[[Id_producto]:[Codigo]],3,0)</f>
        <v>Hortalizas</v>
      </c>
      <c r="G85" s="13">
        <f t="shared" si="8"/>
        <v>100112007</v>
      </c>
      <c r="H85" s="7">
        <v>7</v>
      </c>
      <c r="I85" s="8" t="s">
        <v>125</v>
      </c>
      <c r="J85" s="8" t="str">
        <f>+Categorias[[#This Row],[Categoría]]&amp;"-"&amp;Categorias[[#This Row],[Id_categoría]]</f>
        <v>Coles de Bruselas-100112007</v>
      </c>
      <c r="K85" s="9" t="str">
        <f>+Categorias[[#This Row],[Descripcion]]&amp;" | "&amp;VLOOKUP(Categorias[[#This Row],[Id_producto]],Productos[[Id_producto]:[Auxiliar]],5,0)</f>
        <v>Coles de Bruselas-100112007 | Prod: Anuales-100112 | Sector: Agr-1001 | Industria: AGR - 10</v>
      </c>
      <c r="L85" s="9" t="str">
        <f t="shared" si="9"/>
        <v>100112007coles_de_bruselas</v>
      </c>
      <c r="M85" s="28" t="str">
        <f t="shared" si="7"/>
        <v>INSERT INTO categoria VALUES (100112007,'Coles de Bruselas','Coles de Bruselas-100112007','Coles de Bruselas-100112007 | Prod: Anuales-100112 | Sector: Agr-1001 | Industria: AGR - 10',100112);</v>
      </c>
    </row>
    <row r="86" spans="1:13" ht="30.6" x14ac:dyDescent="0.3">
      <c r="A86" s="12">
        <f t="shared" si="10"/>
        <v>10</v>
      </c>
      <c r="B86" s="8" t="str">
        <f>+VLOOKUP(A86,Industria[],2,0)</f>
        <v>Agricultura y Ganadería</v>
      </c>
      <c r="C86" s="12">
        <f t="shared" si="11"/>
        <v>1001</v>
      </c>
      <c r="D86" s="8" t="str">
        <f>+VLOOKUP(C86,Sector[[Id_sector]:[Codigo]],3,0)</f>
        <v>Agricultura</v>
      </c>
      <c r="E86" s="12">
        <f t="shared" si="12"/>
        <v>100112</v>
      </c>
      <c r="F86" s="8" t="str">
        <f>+VLOOKUP(E86,Productos[[Id_producto]:[Codigo]],3,0)</f>
        <v>Hortalizas</v>
      </c>
      <c r="G86" s="13">
        <f t="shared" si="8"/>
        <v>100112008</v>
      </c>
      <c r="H86" s="7">
        <v>8</v>
      </c>
      <c r="I86" s="8" t="s">
        <v>126</v>
      </c>
      <c r="J86" s="8" t="str">
        <f>+Categorias[[#This Row],[Categoría]]&amp;"-"&amp;Categorias[[#This Row],[Id_categoría]]</f>
        <v>Coliflor-100112008</v>
      </c>
      <c r="K86" s="9" t="str">
        <f>+Categorias[[#This Row],[Descripcion]]&amp;" | "&amp;VLOOKUP(Categorias[[#This Row],[Id_producto]],Productos[[Id_producto]:[Auxiliar]],5,0)</f>
        <v>Coliflor-100112008 | Prod: Anuales-100112 | Sector: Agr-1001 | Industria: AGR - 10</v>
      </c>
      <c r="L86" s="9" t="str">
        <f t="shared" si="9"/>
        <v>100112008coliflor</v>
      </c>
      <c r="M86" s="28" t="str">
        <f t="shared" si="7"/>
        <v>INSERT INTO categoria VALUES (100112008,'Coliflor','Coliflor-100112008','Coliflor-100112008 | Prod: Anuales-100112 | Sector: Agr-1001 | Industria: AGR - 10',100112);</v>
      </c>
    </row>
    <row r="87" spans="1:13" ht="30.6" x14ac:dyDescent="0.3">
      <c r="A87" s="12">
        <f t="shared" si="10"/>
        <v>10</v>
      </c>
      <c r="B87" s="8" t="str">
        <f>+VLOOKUP(A87,Industria[],2,0)</f>
        <v>Agricultura y Ganadería</v>
      </c>
      <c r="C87" s="12">
        <f t="shared" si="11"/>
        <v>1001</v>
      </c>
      <c r="D87" s="8" t="str">
        <f>+VLOOKUP(C87,Sector[[Id_sector]:[Codigo]],3,0)</f>
        <v>Agricultura</v>
      </c>
      <c r="E87" s="12">
        <f t="shared" si="12"/>
        <v>100112</v>
      </c>
      <c r="F87" s="8" t="str">
        <f>+VLOOKUP(E87,Productos[[Id_producto]:[Codigo]],3,0)</f>
        <v>Hortalizas</v>
      </c>
      <c r="G87" s="13">
        <f t="shared" si="8"/>
        <v>100112009</v>
      </c>
      <c r="H87" s="7">
        <v>9</v>
      </c>
      <c r="I87" s="8" t="s">
        <v>127</v>
      </c>
      <c r="J87" s="8" t="str">
        <f>+Categorias[[#This Row],[Categoría]]&amp;"-"&amp;Categorias[[#This Row],[Id_categoría]]</f>
        <v>Acelga-100112009</v>
      </c>
      <c r="K87" s="9" t="str">
        <f>+Categorias[[#This Row],[Descripcion]]&amp;" | "&amp;VLOOKUP(Categorias[[#This Row],[Id_producto]],Productos[[Id_producto]:[Auxiliar]],5,0)</f>
        <v>Acelga-100112009 | Prod: Anuales-100112 | Sector: Agr-1001 | Industria: AGR - 10</v>
      </c>
      <c r="L87" s="9" t="str">
        <f t="shared" si="9"/>
        <v>100112009acelga</v>
      </c>
      <c r="M87" s="28" t="str">
        <f t="shared" si="7"/>
        <v>INSERT INTO categoria VALUES (100112009,'Acelga','Acelga-100112009','Acelga-100112009 | Prod: Anuales-100112 | Sector: Agr-1001 | Industria: AGR - 10',100112);</v>
      </c>
    </row>
    <row r="88" spans="1:13" ht="30.6" x14ac:dyDescent="0.3">
      <c r="A88" s="12">
        <f t="shared" si="10"/>
        <v>10</v>
      </c>
      <c r="B88" s="8" t="str">
        <f>+VLOOKUP(A88,Industria[],2,0)</f>
        <v>Agricultura y Ganadería</v>
      </c>
      <c r="C88" s="12">
        <f t="shared" si="11"/>
        <v>1001</v>
      </c>
      <c r="D88" s="8" t="str">
        <f>+VLOOKUP(C88,Sector[[Id_sector]:[Codigo]],3,0)</f>
        <v>Agricultura</v>
      </c>
      <c r="E88" s="12">
        <f t="shared" si="12"/>
        <v>100112</v>
      </c>
      <c r="F88" s="8" t="str">
        <f>+VLOOKUP(E88,Productos[[Id_producto]:[Codigo]],3,0)</f>
        <v>Hortalizas</v>
      </c>
      <c r="G88" s="13">
        <f t="shared" si="8"/>
        <v>100112010</v>
      </c>
      <c r="H88" s="7">
        <v>10</v>
      </c>
      <c r="I88" s="8" t="s">
        <v>128</v>
      </c>
      <c r="J88" s="8" t="str">
        <f>+Categorias[[#This Row],[Categoría]]&amp;"-"&amp;Categorias[[#This Row],[Id_categoría]]</f>
        <v>Achicoria-100112010</v>
      </c>
      <c r="K88" s="9" t="str">
        <f>+Categorias[[#This Row],[Descripcion]]&amp;" | "&amp;VLOOKUP(Categorias[[#This Row],[Id_producto]],Productos[[Id_producto]:[Auxiliar]],5,0)</f>
        <v>Achicoria-100112010 | Prod: Anuales-100112 | Sector: Agr-1001 | Industria: AGR - 10</v>
      </c>
      <c r="L88" s="9" t="str">
        <f t="shared" si="9"/>
        <v>100112010achicoria</v>
      </c>
      <c r="M88" s="28" t="str">
        <f t="shared" si="7"/>
        <v>INSERT INTO categoria VALUES (100112010,'Achicoria','Achicoria-100112010','Achicoria-100112010 | Prod: Anuales-100112 | Sector: Agr-1001 | Industria: AGR - 10',100112);</v>
      </c>
    </row>
    <row r="89" spans="1:13" ht="30.6" x14ac:dyDescent="0.3">
      <c r="A89" s="12">
        <f t="shared" si="10"/>
        <v>10</v>
      </c>
      <c r="B89" s="8" t="str">
        <f>+VLOOKUP(A89,Industria[],2,0)</f>
        <v>Agricultura y Ganadería</v>
      </c>
      <c r="C89" s="12">
        <f t="shared" si="11"/>
        <v>1001</v>
      </c>
      <c r="D89" s="8" t="str">
        <f>+VLOOKUP(C89,Sector[[Id_sector]:[Codigo]],3,0)</f>
        <v>Agricultura</v>
      </c>
      <c r="E89" s="12">
        <f t="shared" si="12"/>
        <v>100112</v>
      </c>
      <c r="F89" s="8" t="str">
        <f>+VLOOKUP(E89,Productos[[Id_producto]:[Codigo]],3,0)</f>
        <v>Hortalizas</v>
      </c>
      <c r="G89" s="13">
        <f t="shared" si="8"/>
        <v>100112011</v>
      </c>
      <c r="H89" s="7">
        <v>11</v>
      </c>
      <c r="I89" s="8" t="s">
        <v>129</v>
      </c>
      <c r="J89" s="8" t="str">
        <f>+Categorias[[#This Row],[Categoría]]&amp;"-"&amp;Categorias[[#This Row],[Id_categoría]]</f>
        <v>Escarola-100112011</v>
      </c>
      <c r="K89" s="9" t="str">
        <f>+Categorias[[#This Row],[Descripcion]]&amp;" | "&amp;VLOOKUP(Categorias[[#This Row],[Id_producto]],Productos[[Id_producto]:[Auxiliar]],5,0)</f>
        <v>Escarola-100112011 | Prod: Anuales-100112 | Sector: Agr-1001 | Industria: AGR - 10</v>
      </c>
      <c r="L89" s="9" t="str">
        <f t="shared" si="9"/>
        <v>100112011escarola</v>
      </c>
      <c r="M89" s="28" t="str">
        <f t="shared" si="7"/>
        <v>INSERT INTO categoria VALUES (100112011,'Escarola','Escarola-100112011','Escarola-100112011 | Prod: Anuales-100112 | Sector: Agr-1001 | Industria: AGR - 10',100112);</v>
      </c>
    </row>
    <row r="90" spans="1:13" ht="30.6" x14ac:dyDescent="0.3">
      <c r="A90" s="12">
        <f t="shared" si="10"/>
        <v>10</v>
      </c>
      <c r="B90" s="8" t="str">
        <f>+VLOOKUP(A90,Industria[],2,0)</f>
        <v>Agricultura y Ganadería</v>
      </c>
      <c r="C90" s="12">
        <f t="shared" si="11"/>
        <v>1001</v>
      </c>
      <c r="D90" s="8" t="str">
        <f>+VLOOKUP(C90,Sector[[Id_sector]:[Codigo]],3,0)</f>
        <v>Agricultura</v>
      </c>
      <c r="E90" s="12">
        <f t="shared" si="12"/>
        <v>100112</v>
      </c>
      <c r="F90" s="8" t="str">
        <f>+VLOOKUP(E90,Productos[[Id_producto]:[Codigo]],3,0)</f>
        <v>Hortalizas</v>
      </c>
      <c r="G90" s="13">
        <f t="shared" si="8"/>
        <v>100112012</v>
      </c>
      <c r="H90" s="7">
        <v>12</v>
      </c>
      <c r="I90" s="8" t="s">
        <v>130</v>
      </c>
      <c r="J90" s="8" t="str">
        <f>+Categorias[[#This Row],[Categoría]]&amp;"-"&amp;Categorias[[#This Row],[Id_categoría]]</f>
        <v>Espinaca-100112012</v>
      </c>
      <c r="K90" s="9" t="str">
        <f>+Categorias[[#This Row],[Descripcion]]&amp;" | "&amp;VLOOKUP(Categorias[[#This Row],[Id_producto]],Productos[[Id_producto]:[Auxiliar]],5,0)</f>
        <v>Espinaca-100112012 | Prod: Anuales-100112 | Sector: Agr-1001 | Industria: AGR - 10</v>
      </c>
      <c r="L90" s="9" t="str">
        <f t="shared" si="9"/>
        <v>100112012espinaca</v>
      </c>
      <c r="M90" s="28" t="str">
        <f t="shared" si="7"/>
        <v>INSERT INTO categoria VALUES (100112012,'Espinaca','Espinaca-100112012','Espinaca-100112012 | Prod: Anuales-100112 | Sector: Agr-1001 | Industria: AGR - 10',100112);</v>
      </c>
    </row>
    <row r="91" spans="1:13" ht="30.6" x14ac:dyDescent="0.3">
      <c r="A91" s="12">
        <f t="shared" si="10"/>
        <v>10</v>
      </c>
      <c r="B91" s="8" t="str">
        <f>+VLOOKUP(A91,Industria[],2,0)</f>
        <v>Agricultura y Ganadería</v>
      </c>
      <c r="C91" s="12">
        <f t="shared" si="11"/>
        <v>1001</v>
      </c>
      <c r="D91" s="8" t="str">
        <f>+VLOOKUP(C91,Sector[[Id_sector]:[Codigo]],3,0)</f>
        <v>Agricultura</v>
      </c>
      <c r="E91" s="12">
        <f t="shared" si="12"/>
        <v>100112</v>
      </c>
      <c r="F91" s="8" t="str">
        <f>+VLOOKUP(E91,Productos[[Id_producto]:[Codigo]],3,0)</f>
        <v>Hortalizas</v>
      </c>
      <c r="G91" s="13">
        <f t="shared" si="8"/>
        <v>100112013</v>
      </c>
      <c r="H91" s="7">
        <v>13</v>
      </c>
      <c r="I91" s="8" t="s">
        <v>131</v>
      </c>
      <c r="J91" s="8" t="str">
        <f>+Categorias[[#This Row],[Categoría]]&amp;"-"&amp;Categorias[[#This Row],[Id_categoría]]</f>
        <v>Alcachofa-100112013</v>
      </c>
      <c r="K91" s="9" t="str">
        <f>+Categorias[[#This Row],[Descripcion]]&amp;" | "&amp;VLOOKUP(Categorias[[#This Row],[Id_producto]],Productos[[Id_producto]:[Auxiliar]],5,0)</f>
        <v>Alcachofa-100112013 | Prod: Anuales-100112 | Sector: Agr-1001 | Industria: AGR - 10</v>
      </c>
      <c r="L91" s="9" t="str">
        <f t="shared" si="9"/>
        <v>100112013alcachofa</v>
      </c>
      <c r="M91" s="28" t="str">
        <f t="shared" si="7"/>
        <v>INSERT INTO categoria VALUES (100112013,'Alcachofa','Alcachofa-100112013','Alcachofa-100112013 | Prod: Anuales-100112 | Sector: Agr-1001 | Industria: AGR - 10',100112);</v>
      </c>
    </row>
    <row r="92" spans="1:13" ht="30.6" x14ac:dyDescent="0.3">
      <c r="A92" s="12">
        <f t="shared" si="10"/>
        <v>10</v>
      </c>
      <c r="B92" s="8" t="str">
        <f>+VLOOKUP(A92,Industria[],2,0)</f>
        <v>Agricultura y Ganadería</v>
      </c>
      <c r="C92" s="12">
        <f t="shared" si="11"/>
        <v>1001</v>
      </c>
      <c r="D92" s="8" t="str">
        <f>+VLOOKUP(C92,Sector[[Id_sector]:[Codigo]],3,0)</f>
        <v>Agricultura</v>
      </c>
      <c r="E92" s="12">
        <f t="shared" si="12"/>
        <v>100112</v>
      </c>
      <c r="F92" s="8" t="str">
        <f>+VLOOKUP(E92,Productos[[Id_producto]:[Codigo]],3,0)</f>
        <v>Hortalizas</v>
      </c>
      <c r="G92" s="13">
        <f t="shared" si="8"/>
        <v>100112014</v>
      </c>
      <c r="H92" s="7">
        <v>14</v>
      </c>
      <c r="I92" s="8" t="s">
        <v>132</v>
      </c>
      <c r="J92" s="8" t="str">
        <f>+Categorias[[#This Row],[Categoría]]&amp;"-"&amp;Categorias[[#This Row],[Id_categoría]]</f>
        <v>Calabacín-100112014</v>
      </c>
      <c r="K92" s="9" t="str">
        <f>+Categorias[[#This Row],[Descripcion]]&amp;" | "&amp;VLOOKUP(Categorias[[#This Row],[Id_producto]],Productos[[Id_producto]:[Auxiliar]],5,0)</f>
        <v>Calabacín-100112014 | Prod: Anuales-100112 | Sector: Agr-1001 | Industria: AGR - 10</v>
      </c>
      <c r="L92" s="9" t="str">
        <f t="shared" si="9"/>
        <v>100112014calabacin</v>
      </c>
      <c r="M92" s="28" t="str">
        <f t="shared" si="7"/>
        <v>INSERT INTO categoria VALUES (100112014,'Calabacín','Calabacín-100112014','Calabacín-100112014 | Prod: Anuales-100112 | Sector: Agr-1001 | Industria: AGR - 10',100112);</v>
      </c>
    </row>
    <row r="93" spans="1:13" ht="30.6" x14ac:dyDescent="0.3">
      <c r="A93" s="12">
        <f t="shared" si="10"/>
        <v>10</v>
      </c>
      <c r="B93" s="8" t="str">
        <f>+VLOOKUP(A93,Industria[],2,0)</f>
        <v>Agricultura y Ganadería</v>
      </c>
      <c r="C93" s="12">
        <f t="shared" si="11"/>
        <v>1001</v>
      </c>
      <c r="D93" s="8" t="str">
        <f>+VLOOKUP(C93,Sector[[Id_sector]:[Codigo]],3,0)</f>
        <v>Agricultura</v>
      </c>
      <c r="E93" s="12">
        <f t="shared" si="12"/>
        <v>100112</v>
      </c>
      <c r="F93" s="8" t="str">
        <f>+VLOOKUP(E93,Productos[[Id_producto]:[Codigo]],3,0)</f>
        <v>Hortalizas</v>
      </c>
      <c r="G93" s="13">
        <f t="shared" si="8"/>
        <v>100112015</v>
      </c>
      <c r="H93" s="7">
        <v>15</v>
      </c>
      <c r="I93" s="8" t="s">
        <v>133</v>
      </c>
      <c r="J93" s="8" t="str">
        <f>+Categorias[[#This Row],[Categoría]]&amp;"-"&amp;Categorias[[#This Row],[Id_categoría]]</f>
        <v>Calabaza-100112015</v>
      </c>
      <c r="K93" s="9" t="str">
        <f>+Categorias[[#This Row],[Descripcion]]&amp;" | "&amp;VLOOKUP(Categorias[[#This Row],[Id_producto]],Productos[[Id_producto]:[Auxiliar]],5,0)</f>
        <v>Calabaza-100112015 | Prod: Anuales-100112 | Sector: Agr-1001 | Industria: AGR - 10</v>
      </c>
      <c r="L93" s="9" t="str">
        <f t="shared" si="9"/>
        <v>100112015calabaza</v>
      </c>
      <c r="M93" s="28" t="str">
        <f t="shared" si="7"/>
        <v>INSERT INTO categoria VALUES (100112015,'Calabaza','Calabaza-100112015','Calabaza-100112015 | Prod: Anuales-100112 | Sector: Agr-1001 | Industria: AGR - 10',100112);</v>
      </c>
    </row>
    <row r="94" spans="1:13" ht="30.6" x14ac:dyDescent="0.3">
      <c r="A94" s="12">
        <f t="shared" si="10"/>
        <v>10</v>
      </c>
      <c r="B94" s="8" t="str">
        <f>+VLOOKUP(A94,Industria[],2,0)</f>
        <v>Agricultura y Ganadería</v>
      </c>
      <c r="C94" s="12">
        <f t="shared" si="11"/>
        <v>1001</v>
      </c>
      <c r="D94" s="8" t="str">
        <f>+VLOOKUP(C94,Sector[[Id_sector]:[Codigo]],3,0)</f>
        <v>Agricultura</v>
      </c>
      <c r="E94" s="12">
        <f t="shared" si="12"/>
        <v>100112</v>
      </c>
      <c r="F94" s="8" t="str">
        <f>+VLOOKUP(E94,Productos[[Id_producto]:[Codigo]],3,0)</f>
        <v>Hortalizas</v>
      </c>
      <c r="G94" s="13">
        <f t="shared" si="8"/>
        <v>100112016</v>
      </c>
      <c r="H94" s="7">
        <v>16</v>
      </c>
      <c r="I94" s="8" t="s">
        <v>134</v>
      </c>
      <c r="J94" s="8" t="str">
        <f>+Categorias[[#This Row],[Categoría]]&amp;"-"&amp;Categorias[[#This Row],[Id_categoría]]</f>
        <v>Pepino-100112016</v>
      </c>
      <c r="K94" s="9" t="str">
        <f>+Categorias[[#This Row],[Descripcion]]&amp;" | "&amp;VLOOKUP(Categorias[[#This Row],[Id_producto]],Productos[[Id_producto]:[Auxiliar]],5,0)</f>
        <v>Pepino-100112016 | Prod: Anuales-100112 | Sector: Agr-1001 | Industria: AGR - 10</v>
      </c>
      <c r="L94" s="9" t="str">
        <f t="shared" si="9"/>
        <v>100112016pepino</v>
      </c>
      <c r="M94" s="28" t="str">
        <f t="shared" si="7"/>
        <v>INSERT INTO categoria VALUES (100112016,'Pepino','Pepino-100112016','Pepino-100112016 | Prod: Anuales-100112 | Sector: Agr-1001 | Industria: AGR - 10',100112);</v>
      </c>
    </row>
    <row r="95" spans="1:13" ht="30.6" x14ac:dyDescent="0.3">
      <c r="A95" s="12">
        <f t="shared" si="10"/>
        <v>10</v>
      </c>
      <c r="B95" s="8" t="str">
        <f>+VLOOKUP(A95,Industria[],2,0)</f>
        <v>Agricultura y Ganadería</v>
      </c>
      <c r="C95" s="12">
        <f t="shared" si="11"/>
        <v>1001</v>
      </c>
      <c r="D95" s="8" t="str">
        <f>+VLOOKUP(C95,Sector[[Id_sector]:[Codigo]],3,0)</f>
        <v>Agricultura</v>
      </c>
      <c r="E95" s="12">
        <f t="shared" si="12"/>
        <v>100112</v>
      </c>
      <c r="F95" s="8" t="str">
        <f>+VLOOKUP(E95,Productos[[Id_producto]:[Codigo]],3,0)</f>
        <v>Hortalizas</v>
      </c>
      <c r="G95" s="13">
        <f t="shared" si="8"/>
        <v>100112017</v>
      </c>
      <c r="H95" s="7">
        <v>17</v>
      </c>
      <c r="I95" s="8" t="s">
        <v>137</v>
      </c>
      <c r="J95" s="8" t="str">
        <f>+Categorias[[#This Row],[Categoría]]&amp;"-"&amp;Categorias[[#This Row],[Id_categoría]]</f>
        <v>Apio-100112017</v>
      </c>
      <c r="K95" s="9" t="str">
        <f>+Categorias[[#This Row],[Descripcion]]&amp;" | "&amp;VLOOKUP(Categorias[[#This Row],[Id_producto]],Productos[[Id_producto]:[Auxiliar]],5,0)</f>
        <v>Apio-100112017 | Prod: Anuales-100112 | Sector: Agr-1001 | Industria: AGR - 10</v>
      </c>
      <c r="L95" s="9" t="str">
        <f t="shared" si="9"/>
        <v>100112017apio</v>
      </c>
      <c r="M95" s="28" t="str">
        <f t="shared" si="7"/>
        <v>INSERT INTO categoria VALUES (100112017,'Apio','Apio-100112017','Apio-100112017 | Prod: Anuales-100112 | Sector: Agr-1001 | Industria: AGR - 10',100112);</v>
      </c>
    </row>
    <row r="96" spans="1:13" ht="30.6" x14ac:dyDescent="0.3">
      <c r="A96" s="12">
        <f t="shared" si="10"/>
        <v>10</v>
      </c>
      <c r="B96" s="8" t="str">
        <f>+VLOOKUP(A96,Industria[],2,0)</f>
        <v>Agricultura y Ganadería</v>
      </c>
      <c r="C96" s="12">
        <f t="shared" si="11"/>
        <v>1001</v>
      </c>
      <c r="D96" s="8" t="str">
        <f>+VLOOKUP(C96,Sector[[Id_sector]:[Codigo]],3,0)</f>
        <v>Agricultura</v>
      </c>
      <c r="E96" s="12">
        <f t="shared" si="12"/>
        <v>100112</v>
      </c>
      <c r="F96" s="8" t="str">
        <f>+VLOOKUP(E96,Productos[[Id_producto]:[Codigo]],3,0)</f>
        <v>Hortalizas</v>
      </c>
      <c r="G96" s="13">
        <f t="shared" si="8"/>
        <v>100112018</v>
      </c>
      <c r="H96" s="7">
        <v>18</v>
      </c>
      <c r="I96" s="8" t="s">
        <v>138</v>
      </c>
      <c r="J96" s="8" t="str">
        <f>+Categorias[[#This Row],[Categoría]]&amp;"-"&amp;Categorias[[#This Row],[Id_categoría]]</f>
        <v>Espárrago-100112018</v>
      </c>
      <c r="K96" s="9" t="str">
        <f>+Categorias[[#This Row],[Descripcion]]&amp;" | "&amp;VLOOKUP(Categorias[[#This Row],[Id_producto]],Productos[[Id_producto]:[Auxiliar]],5,0)</f>
        <v>Espárrago-100112018 | Prod: Anuales-100112 | Sector: Agr-1001 | Industria: AGR - 10</v>
      </c>
      <c r="L96" s="9" t="str">
        <f t="shared" si="9"/>
        <v>100112018esparrago</v>
      </c>
      <c r="M96" s="28" t="str">
        <f t="shared" si="7"/>
        <v>INSERT INTO categoria VALUES (100112018,'Espárrago','Espárrago-100112018','Espárrago-100112018 | Prod: Anuales-100112 | Sector: Agr-1001 | Industria: AGR - 10',100112);</v>
      </c>
    </row>
    <row r="97" spans="1:13" ht="30.6" x14ac:dyDescent="0.3">
      <c r="A97" s="12">
        <f t="shared" si="10"/>
        <v>10</v>
      </c>
      <c r="B97" s="8" t="str">
        <f>+VLOOKUP(A97,Industria[],2,0)</f>
        <v>Agricultura y Ganadería</v>
      </c>
      <c r="C97" s="12">
        <f t="shared" si="11"/>
        <v>1001</v>
      </c>
      <c r="D97" s="8" t="str">
        <f>+VLOOKUP(C97,Sector[[Id_sector]:[Codigo]],3,0)</f>
        <v>Agricultura</v>
      </c>
      <c r="E97" s="12">
        <f t="shared" si="12"/>
        <v>100112</v>
      </c>
      <c r="F97" s="8" t="str">
        <f>+VLOOKUP(E97,Productos[[Id_producto]:[Codigo]],3,0)</f>
        <v>Hortalizas</v>
      </c>
      <c r="G97" s="13">
        <f t="shared" si="8"/>
        <v>100112019</v>
      </c>
      <c r="H97" s="7">
        <v>19</v>
      </c>
      <c r="I97" s="8" t="s">
        <v>140</v>
      </c>
      <c r="J97" s="8" t="str">
        <f>+Categorias[[#This Row],[Categoría]]&amp;"-"&amp;Categorias[[#This Row],[Id_categoría]]</f>
        <v>Kale-100112019</v>
      </c>
      <c r="K97" s="9" t="str">
        <f>+Categorias[[#This Row],[Descripcion]]&amp;" | "&amp;VLOOKUP(Categorias[[#This Row],[Id_producto]],Productos[[Id_producto]:[Auxiliar]],5,0)</f>
        <v>Kale-100112019 | Prod: Anuales-100112 | Sector: Agr-1001 | Industria: AGR - 10</v>
      </c>
      <c r="L97" s="9" t="str">
        <f t="shared" si="9"/>
        <v>100112019kale</v>
      </c>
      <c r="M97" s="28" t="str">
        <f t="shared" si="7"/>
        <v>INSERT INTO categoria VALUES (100112019,'Kale','Kale-100112019','Kale-100112019 | Prod: Anuales-100112 | Sector: Agr-1001 | Industria: AGR - 10',100112);</v>
      </c>
    </row>
    <row r="98" spans="1:13" ht="30.6" x14ac:dyDescent="0.3">
      <c r="A98" s="12">
        <f t="shared" si="10"/>
        <v>10</v>
      </c>
      <c r="B98" s="8" t="str">
        <f>+VLOOKUP(A98,Industria[],2,0)</f>
        <v>Agricultura y Ganadería</v>
      </c>
      <c r="C98" s="12">
        <f t="shared" si="11"/>
        <v>1001</v>
      </c>
      <c r="D98" s="8" t="str">
        <f>+VLOOKUP(C98,Sector[[Id_sector]:[Codigo]],3,0)</f>
        <v>Agricultura</v>
      </c>
      <c r="E98" s="12">
        <f t="shared" si="12"/>
        <v>100112</v>
      </c>
      <c r="F98" s="8" t="str">
        <f>+VLOOKUP(E98,Productos[[Id_producto]:[Codigo]],3,0)</f>
        <v>Hortalizas</v>
      </c>
      <c r="G98" s="13">
        <f t="shared" si="8"/>
        <v>100112020</v>
      </c>
      <c r="H98" s="7">
        <v>20</v>
      </c>
      <c r="I98" s="8" t="s">
        <v>141</v>
      </c>
      <c r="J98" s="8" t="str">
        <f>+Categorias[[#This Row],[Categoría]]&amp;"-"&amp;Categorias[[#This Row],[Id_categoría]]</f>
        <v>Tomate-100112020</v>
      </c>
      <c r="K98" s="9" t="str">
        <f>+Categorias[[#This Row],[Descripcion]]&amp;" | "&amp;VLOOKUP(Categorias[[#This Row],[Id_producto]],Productos[[Id_producto]:[Auxiliar]],5,0)</f>
        <v>Tomate-100112020 | Prod: Anuales-100112 | Sector: Agr-1001 | Industria: AGR - 10</v>
      </c>
      <c r="L98" s="9" t="str">
        <f t="shared" si="9"/>
        <v>100112020tomate</v>
      </c>
      <c r="M98" s="28" t="str">
        <f t="shared" si="7"/>
        <v>INSERT INTO categoria VALUES (100112020,'Tomate','Tomate-100112020','Tomate-100112020 | Prod: Anuales-100112 | Sector: Agr-1001 | Industria: AGR - 10',100112);</v>
      </c>
    </row>
    <row r="99" spans="1:13" ht="30.6" x14ac:dyDescent="0.3">
      <c r="A99" s="12">
        <f t="shared" si="10"/>
        <v>10</v>
      </c>
      <c r="B99" s="8" t="str">
        <f>+VLOOKUP(A99,Industria[],2,0)</f>
        <v>Agricultura y Ganadería</v>
      </c>
      <c r="C99" s="12">
        <f t="shared" si="11"/>
        <v>1001</v>
      </c>
      <c r="D99" s="8" t="str">
        <f>+VLOOKUP(C99,Sector[[Id_sector]:[Codigo]],3,0)</f>
        <v>Agricultura</v>
      </c>
      <c r="E99" s="12">
        <f t="shared" si="12"/>
        <v>100112</v>
      </c>
      <c r="F99" s="8" t="str">
        <f>+VLOOKUP(E99,Productos[[Id_producto]:[Codigo]],3,0)</f>
        <v>Hortalizas</v>
      </c>
      <c r="G99" s="13">
        <f t="shared" si="8"/>
        <v>100112021</v>
      </c>
      <c r="H99" s="7">
        <v>21</v>
      </c>
      <c r="I99" s="8" t="s">
        <v>142</v>
      </c>
      <c r="J99" s="8" t="str">
        <f>+Categorias[[#This Row],[Categoría]]&amp;"-"&amp;Categorias[[#This Row],[Id_categoría]]</f>
        <v>Ají-100112021</v>
      </c>
      <c r="K99" s="9" t="str">
        <f>+Categorias[[#This Row],[Descripcion]]&amp;" | "&amp;VLOOKUP(Categorias[[#This Row],[Id_producto]],Productos[[Id_producto]:[Auxiliar]],5,0)</f>
        <v>Ají-100112021 | Prod: Anuales-100112 | Sector: Agr-1001 | Industria: AGR - 10</v>
      </c>
      <c r="L99" s="9" t="str">
        <f t="shared" si="9"/>
        <v>100112021aji</v>
      </c>
      <c r="M99" s="28" t="str">
        <f t="shared" si="7"/>
        <v>INSERT INTO categoria VALUES (100112021,'Ají','Ají-100112021','Ají-100112021 | Prod: Anuales-100112 | Sector: Agr-1001 | Industria: AGR - 10',100112);</v>
      </c>
    </row>
    <row r="100" spans="1:13" ht="30.6" x14ac:dyDescent="0.3">
      <c r="A100" s="12">
        <f t="shared" si="10"/>
        <v>10</v>
      </c>
      <c r="B100" s="8" t="str">
        <f>+VLOOKUP(A100,Industria[],2,0)</f>
        <v>Agricultura y Ganadería</v>
      </c>
      <c r="C100" s="12">
        <f t="shared" si="11"/>
        <v>1001</v>
      </c>
      <c r="D100" s="8" t="str">
        <f>+VLOOKUP(C100,Sector[[Id_sector]:[Codigo]],3,0)</f>
        <v>Agricultura</v>
      </c>
      <c r="E100" s="12">
        <f t="shared" si="12"/>
        <v>100112</v>
      </c>
      <c r="F100" s="8" t="str">
        <f>+VLOOKUP(E100,Productos[[Id_producto]:[Codigo]],3,0)</f>
        <v>Hortalizas</v>
      </c>
      <c r="G100" s="13">
        <f t="shared" si="8"/>
        <v>100112022</v>
      </c>
      <c r="H100" s="7">
        <v>22</v>
      </c>
      <c r="I100" s="8" t="s">
        <v>143</v>
      </c>
      <c r="J100" s="8" t="str">
        <f>+Categorias[[#This Row],[Categoría]]&amp;"-"&amp;Categorias[[#This Row],[Id_categoría]]</f>
        <v>Arveja Verde-100112022</v>
      </c>
      <c r="K100" s="9" t="str">
        <f>+Categorias[[#This Row],[Descripcion]]&amp;" | "&amp;VLOOKUP(Categorias[[#This Row],[Id_producto]],Productos[[Id_producto]:[Auxiliar]],5,0)</f>
        <v>Arveja Verde-100112022 | Prod: Anuales-100112 | Sector: Agr-1001 | Industria: AGR - 10</v>
      </c>
      <c r="L100" s="9" t="str">
        <f t="shared" si="9"/>
        <v>100112022arveja_verde</v>
      </c>
      <c r="M100" s="28" t="str">
        <f t="shared" si="7"/>
        <v>INSERT INTO categoria VALUES (100112022,'Arveja Verde','Arveja Verde-100112022','Arveja Verde-100112022 | Prod: Anuales-100112 | Sector: Agr-1001 | Industria: AGR - 10',100112);</v>
      </c>
    </row>
    <row r="101" spans="1:13" ht="30.6" x14ac:dyDescent="0.3">
      <c r="A101" s="12">
        <f t="shared" si="10"/>
        <v>10</v>
      </c>
      <c r="B101" s="8" t="str">
        <f>+VLOOKUP(A101,Industria[],2,0)</f>
        <v>Agricultura y Ganadería</v>
      </c>
      <c r="C101" s="12">
        <f t="shared" si="11"/>
        <v>1001</v>
      </c>
      <c r="D101" s="8" t="str">
        <f>+VLOOKUP(C101,Sector[[Id_sector]:[Codigo]],3,0)</f>
        <v>Agricultura</v>
      </c>
      <c r="E101" s="12">
        <f t="shared" si="12"/>
        <v>100112</v>
      </c>
      <c r="F101" s="8" t="str">
        <f>+VLOOKUP(E101,Productos[[Id_producto]:[Codigo]],3,0)</f>
        <v>Hortalizas</v>
      </c>
      <c r="G101" s="13">
        <f t="shared" si="8"/>
        <v>100112023</v>
      </c>
      <c r="H101" s="7">
        <v>23</v>
      </c>
      <c r="I101" s="8" t="s">
        <v>144</v>
      </c>
      <c r="J101" s="8" t="str">
        <f>+Categorias[[#This Row],[Categoría]]&amp;"-"&amp;Categorias[[#This Row],[Id_categoría]]</f>
        <v>Brócoli-100112023</v>
      </c>
      <c r="K101" s="9" t="str">
        <f>+Categorias[[#This Row],[Descripcion]]&amp;" | "&amp;VLOOKUP(Categorias[[#This Row],[Id_producto]],Productos[[Id_producto]:[Auxiliar]],5,0)</f>
        <v>Brócoli-100112023 | Prod: Anuales-100112 | Sector: Agr-1001 | Industria: AGR - 10</v>
      </c>
      <c r="L101" s="9" t="str">
        <f t="shared" si="9"/>
        <v>100112023brocoli</v>
      </c>
      <c r="M101" s="28" t="str">
        <f t="shared" si="7"/>
        <v>INSERT INTO categoria VALUES (100112023,'Brócoli','Brócoli-100112023','Brócoli-100112023 | Prod: Anuales-100112 | Sector: Agr-1001 | Industria: AGR - 10',100112);</v>
      </c>
    </row>
    <row r="102" spans="1:13" ht="30.6" x14ac:dyDescent="0.3">
      <c r="A102" s="12">
        <f t="shared" si="10"/>
        <v>10</v>
      </c>
      <c r="B102" s="8" t="str">
        <f>+VLOOKUP(A102,Industria[],2,0)</f>
        <v>Agricultura y Ganadería</v>
      </c>
      <c r="C102" s="12">
        <f t="shared" si="11"/>
        <v>1001</v>
      </c>
      <c r="D102" s="8" t="str">
        <f>+VLOOKUP(C102,Sector[[Id_sector]:[Codigo]],3,0)</f>
        <v>Agricultura</v>
      </c>
      <c r="E102" s="12">
        <f t="shared" si="12"/>
        <v>100112</v>
      </c>
      <c r="F102" s="8" t="str">
        <f>+VLOOKUP(E102,Productos[[Id_producto]:[Codigo]],3,0)</f>
        <v>Hortalizas</v>
      </c>
      <c r="G102" s="13">
        <f t="shared" si="8"/>
        <v>100112024</v>
      </c>
      <c r="H102" s="7">
        <v>24</v>
      </c>
      <c r="I102" s="10" t="s">
        <v>145</v>
      </c>
      <c r="J102" s="10" t="str">
        <f>+Categorias[[#This Row],[Categoría]]&amp;"-"&amp;Categorias[[#This Row],[Id_categoría]]</f>
        <v>Choclo-100112024</v>
      </c>
      <c r="K102" s="23" t="str">
        <f>+Categorias[[#This Row],[Descripcion]]&amp;" | "&amp;VLOOKUP(Categorias[[#This Row],[Id_producto]],Productos[[Id_producto]:[Auxiliar]],5,0)</f>
        <v>Choclo-100112024 | Prod: Anuales-100112 | Sector: Agr-1001 | Industria: AGR - 10</v>
      </c>
      <c r="L102" s="9" t="str">
        <f t="shared" si="9"/>
        <v>100112024choclo</v>
      </c>
      <c r="M102" s="28" t="str">
        <f t="shared" si="7"/>
        <v>INSERT INTO categoria VALUES (100112024,'Choclo','Choclo-100112024','Choclo-100112024 | Prod: Anuales-100112 | Sector: Agr-1001 | Industria: AGR - 10',100112);</v>
      </c>
    </row>
    <row r="103" spans="1:13" ht="30.6" x14ac:dyDescent="0.3">
      <c r="A103" s="12">
        <f t="shared" si="10"/>
        <v>10</v>
      </c>
      <c r="B103" s="8" t="str">
        <f>+VLOOKUP(A103,Industria[],2,0)</f>
        <v>Agricultura y Ganadería</v>
      </c>
      <c r="C103" s="12">
        <f t="shared" si="11"/>
        <v>1001</v>
      </c>
      <c r="D103" s="8" t="str">
        <f>+VLOOKUP(C103,Sector[[Id_sector]:[Codigo]],3,0)</f>
        <v>Agricultura</v>
      </c>
      <c r="E103" s="12">
        <f t="shared" si="12"/>
        <v>100112</v>
      </c>
      <c r="F103" s="8" t="str">
        <f>+VLOOKUP(E103,Productos[[Id_producto]:[Codigo]],3,0)</f>
        <v>Hortalizas</v>
      </c>
      <c r="G103" s="13">
        <f t="shared" si="8"/>
        <v>100112025</v>
      </c>
      <c r="H103" s="7">
        <v>25</v>
      </c>
      <c r="I103" s="10" t="s">
        <v>139</v>
      </c>
      <c r="J103" s="10" t="str">
        <f>+Categorias[[#This Row],[Categoría]]&amp;"-"&amp;Categorias[[#This Row],[Id_categoría]]</f>
        <v>Frutilla-100112025</v>
      </c>
      <c r="K103" s="23" t="str">
        <f>+Categorias[[#This Row],[Descripcion]]&amp;" | "&amp;VLOOKUP(Categorias[[#This Row],[Id_producto]],Productos[[Id_producto]:[Auxiliar]],5,0)</f>
        <v>Frutilla-100112025 | Prod: Anuales-100112 | Sector: Agr-1001 | Industria: AGR - 10</v>
      </c>
      <c r="L103" s="9" t="str">
        <f t="shared" si="9"/>
        <v>100112025frutilla</v>
      </c>
      <c r="M103" s="28" t="str">
        <f t="shared" si="7"/>
        <v>INSERT INTO categoria VALUES (100112025,'Frutilla','Frutilla-100112025','Frutilla-100112025 | Prod: Anuales-100112 | Sector: Agr-1001 | Industria: AGR - 10',100112);</v>
      </c>
    </row>
    <row r="104" spans="1:13" ht="30.6" x14ac:dyDescent="0.3">
      <c r="A104" s="12">
        <f t="shared" si="10"/>
        <v>10</v>
      </c>
      <c r="B104" s="8" t="str">
        <f>+VLOOKUP(A104,Industria[],2,0)</f>
        <v>Agricultura y Ganadería</v>
      </c>
      <c r="C104" s="12">
        <f t="shared" si="11"/>
        <v>1001</v>
      </c>
      <c r="D104" s="8" t="str">
        <f>+VLOOKUP(C104,Sector[[Id_sector]:[Codigo]],3,0)</f>
        <v>Agricultura</v>
      </c>
      <c r="E104" s="12">
        <f t="shared" si="12"/>
        <v>100112</v>
      </c>
      <c r="F104" s="8" t="str">
        <f>+VLOOKUP(E104,Productos[[Id_producto]:[Codigo]],3,0)</f>
        <v>Hortalizas</v>
      </c>
      <c r="G104" s="13">
        <f t="shared" si="8"/>
        <v>100112026</v>
      </c>
      <c r="H104" s="7">
        <v>26</v>
      </c>
      <c r="I104" s="10" t="s">
        <v>106</v>
      </c>
      <c r="J104" s="10" t="str">
        <f>+Categorias[[#This Row],[Categoría]]&amp;"-"&amp;Categorias[[#This Row],[Id_categoría]]</f>
        <v>Habas-100112026</v>
      </c>
      <c r="K104" s="23" t="str">
        <f>+Categorias[[#This Row],[Descripcion]]&amp;" | "&amp;VLOOKUP(Categorias[[#This Row],[Id_producto]],Productos[[Id_producto]:[Auxiliar]],5,0)</f>
        <v>Habas-100112026 | Prod: Anuales-100112 | Sector: Agr-1001 | Industria: AGR - 10</v>
      </c>
      <c r="L104" s="9" t="str">
        <f t="shared" si="9"/>
        <v>100112026habas</v>
      </c>
      <c r="M104" s="28" t="str">
        <f t="shared" si="7"/>
        <v>INSERT INTO categoria VALUES (100112026,'Habas','Habas-100112026','Habas-100112026 | Prod: Anuales-100112 | Sector: Agr-1001 | Industria: AGR - 10',100112);</v>
      </c>
    </row>
    <row r="105" spans="1:13" ht="30.6" x14ac:dyDescent="0.3">
      <c r="A105" s="12">
        <f t="shared" si="10"/>
        <v>10</v>
      </c>
      <c r="B105" s="8" t="str">
        <f>+VLOOKUP(A105,Industria[],2,0)</f>
        <v>Agricultura y Ganadería</v>
      </c>
      <c r="C105" s="12">
        <f t="shared" si="11"/>
        <v>1001</v>
      </c>
      <c r="D105" s="8" t="str">
        <f>+VLOOKUP(C105,Sector[[Id_sector]:[Codigo]],3,0)</f>
        <v>Agricultura</v>
      </c>
      <c r="E105" s="12">
        <f t="shared" si="12"/>
        <v>100112</v>
      </c>
      <c r="F105" s="8" t="str">
        <f>+VLOOKUP(E105,Productos[[Id_producto]:[Codigo]],3,0)</f>
        <v>Hortalizas</v>
      </c>
      <c r="G105" s="13">
        <f t="shared" si="8"/>
        <v>100112027</v>
      </c>
      <c r="H105" s="7">
        <v>27</v>
      </c>
      <c r="I105" s="11" t="s">
        <v>146</v>
      </c>
      <c r="J105" s="11" t="str">
        <f>+Categorias[[#This Row],[Categoría]]&amp;"-"&amp;Categorias[[#This Row],[Id_categoría]]</f>
        <v>Melón-100112027</v>
      </c>
      <c r="K105" s="24" t="str">
        <f>+Categorias[[#This Row],[Descripcion]]&amp;" | "&amp;VLOOKUP(Categorias[[#This Row],[Id_producto]],Productos[[Id_producto]:[Auxiliar]],5,0)</f>
        <v>Melón-100112027 | Prod: Anuales-100112 | Sector: Agr-1001 | Industria: AGR - 10</v>
      </c>
      <c r="L105" s="9" t="str">
        <f t="shared" si="9"/>
        <v>100112027melon</v>
      </c>
      <c r="M105" s="28" t="str">
        <f t="shared" si="7"/>
        <v>INSERT INTO categoria VALUES (100112027,'Melón','Melón-100112027','Melón-100112027 | Prod: Anuales-100112 | Sector: Agr-1001 | Industria: AGR - 10',100112);</v>
      </c>
    </row>
    <row r="106" spans="1:13" ht="30.6" x14ac:dyDescent="0.3">
      <c r="A106" s="12">
        <f t="shared" si="10"/>
        <v>10</v>
      </c>
      <c r="B106" s="8" t="str">
        <f>+VLOOKUP(A106,Industria[],2,0)</f>
        <v>Agricultura y Ganadería</v>
      </c>
      <c r="C106" s="12">
        <f t="shared" si="11"/>
        <v>1001</v>
      </c>
      <c r="D106" s="8" t="str">
        <f>+VLOOKUP(C106,Sector[[Id_sector]:[Codigo]],3,0)</f>
        <v>Agricultura</v>
      </c>
      <c r="E106" s="12">
        <f t="shared" si="12"/>
        <v>100112</v>
      </c>
      <c r="F106" s="8" t="str">
        <f>+VLOOKUP(E106,Productos[[Id_producto]:[Codigo]],3,0)</f>
        <v>Hortalizas</v>
      </c>
      <c r="G106" s="13">
        <f t="shared" si="8"/>
        <v>100112028</v>
      </c>
      <c r="H106" s="7">
        <v>28</v>
      </c>
      <c r="I106" s="11" t="s">
        <v>147</v>
      </c>
      <c r="J106" s="11" t="str">
        <f>+Categorias[[#This Row],[Categoría]]&amp;"-"&amp;Categorias[[#This Row],[Id_categoría]]</f>
        <v>Sandía-100112028</v>
      </c>
      <c r="K106" s="24" t="str">
        <f>+Categorias[[#This Row],[Descripcion]]&amp;" | "&amp;VLOOKUP(Categorias[[#This Row],[Id_producto]],Productos[[Id_producto]:[Auxiliar]],5,0)</f>
        <v>Sandía-100112028 | Prod: Anuales-100112 | Sector: Agr-1001 | Industria: AGR - 10</v>
      </c>
      <c r="L106" s="9" t="str">
        <f t="shared" si="9"/>
        <v>100112028sandia</v>
      </c>
      <c r="M106" s="28" t="str">
        <f t="shared" si="7"/>
        <v>INSERT INTO categoria VALUES (100112028,'Sandía','Sandía-100112028','Sandía-100112028 | Prod: Anuales-100112 | Sector: Agr-1001 | Industria: AGR - 10',100112);</v>
      </c>
    </row>
    <row r="107" spans="1:13" ht="30.6" x14ac:dyDescent="0.3">
      <c r="A107" s="12">
        <f t="shared" si="10"/>
        <v>10</v>
      </c>
      <c r="B107" s="8" t="str">
        <f>+VLOOKUP(A107,Industria[],2,0)</f>
        <v>Agricultura y Ganadería</v>
      </c>
      <c r="C107" s="12">
        <f t="shared" si="11"/>
        <v>1001</v>
      </c>
      <c r="D107" s="8" t="str">
        <f>+VLOOKUP(C107,Sector[[Id_sector]:[Codigo]],3,0)</f>
        <v>Agricultura</v>
      </c>
      <c r="E107" s="12">
        <f t="shared" si="12"/>
        <v>100112</v>
      </c>
      <c r="F107" s="8" t="str">
        <f>+VLOOKUP(E107,Productos[[Id_producto]:[Codigo]],3,0)</f>
        <v>Hortalizas</v>
      </c>
      <c r="G107" s="13">
        <f t="shared" si="8"/>
        <v>100112029</v>
      </c>
      <c r="H107" s="7">
        <v>29</v>
      </c>
      <c r="I107" s="11" t="s">
        <v>148</v>
      </c>
      <c r="J107" s="11" t="str">
        <f>+Categorias[[#This Row],[Categoría]]&amp;"-"&amp;Categorias[[#This Row],[Id_categoría]]</f>
        <v>Orégano-100112029</v>
      </c>
      <c r="K107" s="24" t="str">
        <f>+Categorias[[#This Row],[Descripcion]]&amp;" | "&amp;VLOOKUP(Categorias[[#This Row],[Id_producto]],Productos[[Id_producto]:[Auxiliar]],5,0)</f>
        <v>Orégano-100112029 | Prod: Anuales-100112 | Sector: Agr-1001 | Industria: AGR - 10</v>
      </c>
      <c r="L107" s="9" t="str">
        <f t="shared" si="9"/>
        <v>100112029oregano</v>
      </c>
      <c r="M107" s="28" t="str">
        <f t="shared" si="7"/>
        <v>INSERT INTO categoria VALUES (100112029,'Orégano','Orégano-100112029','Orégano-100112029 | Prod: Anuales-100112 | Sector: Agr-1001 | Industria: AGR - 10',100112);</v>
      </c>
    </row>
    <row r="108" spans="1:13" ht="30.6" x14ac:dyDescent="0.3">
      <c r="A108" s="12">
        <f t="shared" si="10"/>
        <v>10</v>
      </c>
      <c r="B108" s="8" t="str">
        <f>+VLOOKUP(A108,Industria[],2,0)</f>
        <v>Agricultura y Ganadería</v>
      </c>
      <c r="C108" s="12">
        <f t="shared" si="11"/>
        <v>1001</v>
      </c>
      <c r="D108" s="8" t="str">
        <f>+VLOOKUP(C108,Sector[[Id_sector]:[Codigo]],3,0)</f>
        <v>Agricultura</v>
      </c>
      <c r="E108" s="12">
        <f t="shared" si="12"/>
        <v>100112</v>
      </c>
      <c r="F108" s="8" t="str">
        <f>+VLOOKUP(E108,Productos[[Id_producto]:[Codigo]],3,0)</f>
        <v>Hortalizas</v>
      </c>
      <c r="G108" s="13">
        <f t="shared" si="8"/>
        <v>100112030</v>
      </c>
      <c r="H108" s="7">
        <v>30</v>
      </c>
      <c r="I108" s="11" t="s">
        <v>149</v>
      </c>
      <c r="J108" s="11" t="str">
        <f>+Categorias[[#This Row],[Categoría]]&amp;"-"&amp;Categorias[[#This Row],[Id_categoría]]</f>
        <v>Poroto granado-100112030</v>
      </c>
      <c r="K108" s="24" t="str">
        <f>+Categorias[[#This Row],[Descripcion]]&amp;" | "&amp;VLOOKUP(Categorias[[#This Row],[Id_producto]],Productos[[Id_producto]:[Auxiliar]],5,0)</f>
        <v>Poroto granado-100112030 | Prod: Anuales-100112 | Sector: Agr-1001 | Industria: AGR - 10</v>
      </c>
      <c r="L108" s="9" t="str">
        <f t="shared" si="9"/>
        <v>100112030poroto_granado</v>
      </c>
      <c r="M108" s="28" t="str">
        <f t="shared" si="7"/>
        <v>INSERT INTO categoria VALUES (100112030,'Poroto granado','Poroto granado-100112030','Poroto granado-100112030 | Prod: Anuales-100112 | Sector: Agr-1001 | Industria: AGR - 10',100112);</v>
      </c>
    </row>
    <row r="109" spans="1:13" ht="30.6" x14ac:dyDescent="0.3">
      <c r="A109" s="12">
        <f t="shared" si="10"/>
        <v>10</v>
      </c>
      <c r="B109" s="8" t="str">
        <f>+VLOOKUP(A109,Industria[],2,0)</f>
        <v>Agricultura y Ganadería</v>
      </c>
      <c r="C109" s="12">
        <f t="shared" si="11"/>
        <v>1001</v>
      </c>
      <c r="D109" s="8" t="str">
        <f>+VLOOKUP(C109,Sector[[Id_sector]:[Codigo]],3,0)</f>
        <v>Agricultura</v>
      </c>
      <c r="E109" s="12">
        <f t="shared" si="12"/>
        <v>100112</v>
      </c>
      <c r="F109" s="8" t="str">
        <f>+VLOOKUP(E109,Productos[[Id_producto]:[Codigo]],3,0)</f>
        <v>Hortalizas</v>
      </c>
      <c r="G109" s="13">
        <f t="shared" si="8"/>
        <v>100112031</v>
      </c>
      <c r="H109" s="7">
        <v>31</v>
      </c>
      <c r="I109" s="11" t="s">
        <v>150</v>
      </c>
      <c r="J109" s="11" t="str">
        <f>+Categorias[[#This Row],[Categoría]]&amp;"-"&amp;Categorias[[#This Row],[Id_categoría]]</f>
        <v>Poroto verde-100112031</v>
      </c>
      <c r="K109" s="24" t="str">
        <f>+Categorias[[#This Row],[Descripcion]]&amp;" | "&amp;VLOOKUP(Categorias[[#This Row],[Id_producto]],Productos[[Id_producto]:[Auxiliar]],5,0)</f>
        <v>Poroto verde-100112031 | Prod: Anuales-100112 | Sector: Agr-1001 | Industria: AGR - 10</v>
      </c>
      <c r="L109" s="9" t="str">
        <f t="shared" si="9"/>
        <v>100112031poroto_verde</v>
      </c>
      <c r="M109" s="28" t="str">
        <f t="shared" si="7"/>
        <v>INSERT INTO categoria VALUES (100112031,'Poroto verde','Poroto verde-100112031','Poroto verde-100112031 | Prod: Anuales-100112 | Sector: Agr-1001 | Industria: AGR - 10',100112);</v>
      </c>
    </row>
    <row r="110" spans="1:13" ht="30.6" x14ac:dyDescent="0.3">
      <c r="A110" s="12">
        <f t="shared" si="10"/>
        <v>10</v>
      </c>
      <c r="B110" s="8" t="str">
        <f>+VLOOKUP(A110,Industria[],2,0)</f>
        <v>Agricultura y Ganadería</v>
      </c>
      <c r="C110" s="12">
        <f t="shared" si="11"/>
        <v>1001</v>
      </c>
      <c r="D110" s="8" t="str">
        <f>+VLOOKUP(C110,Sector[[Id_sector]:[Codigo]],3,0)</f>
        <v>Agricultura</v>
      </c>
      <c r="E110" s="12">
        <f t="shared" si="12"/>
        <v>100112</v>
      </c>
      <c r="F110" s="8" t="str">
        <f>+VLOOKUP(E110,Productos[[Id_producto]:[Codigo]],3,0)</f>
        <v>Hortalizas</v>
      </c>
      <c r="G110" s="13">
        <f t="shared" si="8"/>
        <v>100112032</v>
      </c>
      <c r="H110" s="7">
        <v>32</v>
      </c>
      <c r="I110" s="11" t="s">
        <v>151</v>
      </c>
      <c r="J110" s="11" t="str">
        <f>+Categorias[[#This Row],[Categoría]]&amp;"-"&amp;Categorias[[#This Row],[Id_categoría]]</f>
        <v>Zapallo italiano-100112032</v>
      </c>
      <c r="K110" s="24" t="str">
        <f>+Categorias[[#This Row],[Descripcion]]&amp;" | "&amp;VLOOKUP(Categorias[[#This Row],[Id_producto]],Productos[[Id_producto]:[Auxiliar]],5,0)</f>
        <v>Zapallo italiano-100112032 | Prod: Anuales-100112 | Sector: Agr-1001 | Industria: AGR - 10</v>
      </c>
      <c r="L110" s="9" t="str">
        <f t="shared" si="9"/>
        <v>100112032zapallo_italiano</v>
      </c>
      <c r="M110" s="28" t="str">
        <f t="shared" si="7"/>
        <v>INSERT INTO categoria VALUES (100112032,'Zapallo italiano','Zapallo italiano-100112032','Zapallo italiano-100112032 | Prod: Anuales-100112 | Sector: Agr-1001 | Industria: AGR - 10',100112);</v>
      </c>
    </row>
    <row r="111" spans="1:13" ht="30.6" x14ac:dyDescent="0.3">
      <c r="A111" s="12">
        <f t="shared" si="10"/>
        <v>10</v>
      </c>
      <c r="B111" s="8" t="str">
        <f>+VLOOKUP(A111,Industria[],2,0)</f>
        <v>Agricultura y Ganadería</v>
      </c>
      <c r="C111" s="12">
        <f t="shared" si="11"/>
        <v>1001</v>
      </c>
      <c r="D111" s="8" t="str">
        <f>+VLOOKUP(C111,Sector[[Id_sector]:[Codigo]],3,0)</f>
        <v>Agricultura</v>
      </c>
      <c r="E111" s="12">
        <f t="shared" si="12"/>
        <v>100113</v>
      </c>
      <c r="F111" s="8" t="str">
        <f>+VLOOKUP(E111,Productos[[Id_producto]:[Codigo]],3,0)</f>
        <v>Industriales</v>
      </c>
      <c r="G111" s="13">
        <f t="shared" si="8"/>
        <v>100113001</v>
      </c>
      <c r="H111" s="7">
        <v>1</v>
      </c>
      <c r="I111" s="11" t="s">
        <v>153</v>
      </c>
      <c r="J111" s="11" t="str">
        <f>+Categorias[[#This Row],[Categoría]]&amp;"-"&amp;Categorias[[#This Row],[Id_categoría]]</f>
        <v>Lupino-100113001</v>
      </c>
      <c r="K111" s="24" t="str">
        <f>+Categorias[[#This Row],[Descripcion]]&amp;" | "&amp;VLOOKUP(Categorias[[#This Row],[Id_producto]],Productos[[Id_producto]:[Auxiliar]],5,0)</f>
        <v>Lupino-100113001 | Prod: Anuales-100113 | Sector: Agr-1001 | Industria: AGR - 10</v>
      </c>
      <c r="L111" s="9" t="str">
        <f t="shared" si="9"/>
        <v>100113001lupino</v>
      </c>
      <c r="M111" s="28" t="str">
        <f t="shared" si="7"/>
        <v>INSERT INTO categoria VALUES (100113001,'Lupino','Lupino-100113001','Lupino-100113001 | Prod: Anuales-100113 | Sector: Agr-1001 | Industria: AGR - 10',100113);</v>
      </c>
    </row>
    <row r="112" spans="1:13" ht="30.6" x14ac:dyDescent="0.3">
      <c r="A112" s="12">
        <f t="shared" si="10"/>
        <v>10</v>
      </c>
      <c r="B112" s="8" t="str">
        <f>+VLOOKUP(A112,Industria[],2,0)</f>
        <v>Agricultura y Ganadería</v>
      </c>
      <c r="C112" s="12">
        <f t="shared" si="11"/>
        <v>1001</v>
      </c>
      <c r="D112" s="8" t="str">
        <f>+VLOOKUP(C112,Sector[[Id_sector]:[Codigo]],3,0)</f>
        <v>Agricultura</v>
      </c>
      <c r="E112" s="12">
        <f t="shared" si="12"/>
        <v>100113</v>
      </c>
      <c r="F112" s="8" t="str">
        <f>+VLOOKUP(E112,Productos[[Id_producto]:[Codigo]],3,0)</f>
        <v>Industriales</v>
      </c>
      <c r="G112" s="13">
        <f t="shared" si="8"/>
        <v>100113002</v>
      </c>
      <c r="H112" s="7">
        <v>2</v>
      </c>
      <c r="I112" s="11" t="s">
        <v>154</v>
      </c>
      <c r="J112" s="11" t="str">
        <f>+Categorias[[#This Row],[Categoría]]&amp;"-"&amp;Categorias[[#This Row],[Id_categoría]]</f>
        <v>Maravilla-100113002</v>
      </c>
      <c r="K112" s="24" t="str">
        <f>+Categorias[[#This Row],[Descripcion]]&amp;" | "&amp;VLOOKUP(Categorias[[#This Row],[Id_producto]],Productos[[Id_producto]:[Auxiliar]],5,0)</f>
        <v>Maravilla-100113002 | Prod: Anuales-100113 | Sector: Agr-1001 | Industria: AGR - 10</v>
      </c>
      <c r="L112" s="9" t="str">
        <f t="shared" si="9"/>
        <v>100113002maravilla</v>
      </c>
      <c r="M112" s="28" t="str">
        <f t="shared" si="7"/>
        <v>INSERT INTO categoria VALUES (100113002,'Maravilla','Maravilla-100113002','Maravilla-100113002 | Prod: Anuales-100113 | Sector: Agr-1001 | Industria: AGR - 10',100113);</v>
      </c>
    </row>
    <row r="113" spans="1:13" ht="30.6" x14ac:dyDescent="0.3">
      <c r="A113" s="12">
        <f t="shared" si="10"/>
        <v>10</v>
      </c>
      <c r="B113" s="8" t="str">
        <f>+VLOOKUP(A113,Industria[],2,0)</f>
        <v>Agricultura y Ganadería</v>
      </c>
      <c r="C113" s="12">
        <f t="shared" si="11"/>
        <v>1001</v>
      </c>
      <c r="D113" s="8" t="str">
        <f>+VLOOKUP(C113,Sector[[Id_sector]:[Codigo]],3,0)</f>
        <v>Agricultura</v>
      </c>
      <c r="E113" s="12">
        <f t="shared" si="12"/>
        <v>100113</v>
      </c>
      <c r="F113" s="8" t="str">
        <f>+VLOOKUP(E113,Productos[[Id_producto]:[Codigo]],3,0)</f>
        <v>Industriales</v>
      </c>
      <c r="G113" s="13">
        <f t="shared" si="8"/>
        <v>100113003</v>
      </c>
      <c r="H113" s="7">
        <v>3</v>
      </c>
      <c r="I113" s="11" t="s">
        <v>155</v>
      </c>
      <c r="J113" s="11" t="str">
        <f>+Categorias[[#This Row],[Categoría]]&amp;"-"&amp;Categorias[[#This Row],[Id_categoría]]</f>
        <v>Raps-100113003</v>
      </c>
      <c r="K113" s="24" t="str">
        <f>+Categorias[[#This Row],[Descripcion]]&amp;" | "&amp;VLOOKUP(Categorias[[#This Row],[Id_producto]],Productos[[Id_producto]:[Auxiliar]],5,0)</f>
        <v>Raps-100113003 | Prod: Anuales-100113 | Sector: Agr-1001 | Industria: AGR - 10</v>
      </c>
      <c r="L113" s="9" t="str">
        <f t="shared" si="9"/>
        <v>100113003raps</v>
      </c>
      <c r="M113" s="28" t="str">
        <f t="shared" si="7"/>
        <v>INSERT INTO categoria VALUES (100113003,'Raps','Raps-100113003','Raps-100113003 | Prod: Anuales-100113 | Sector: Agr-1001 | Industria: AGR - 10',100113);</v>
      </c>
    </row>
    <row r="114" spans="1:13" ht="40.799999999999997" x14ac:dyDescent="0.3">
      <c r="A114" s="12">
        <f t="shared" si="10"/>
        <v>10</v>
      </c>
      <c r="B114" s="8" t="str">
        <f>+VLOOKUP(A114,Industria[],2,0)</f>
        <v>Agricultura y Ganadería</v>
      </c>
      <c r="C114" s="12">
        <f t="shared" si="11"/>
        <v>1001</v>
      </c>
      <c r="D114" s="8" t="str">
        <f>+VLOOKUP(C114,Sector[[Id_sector]:[Codigo]],3,0)</f>
        <v>Agricultura</v>
      </c>
      <c r="E114" s="12">
        <f t="shared" si="12"/>
        <v>100113</v>
      </c>
      <c r="F114" s="8" t="str">
        <f>+VLOOKUP(E114,Productos[[Id_producto]:[Codigo]],3,0)</f>
        <v>Industriales</v>
      </c>
      <c r="G114" s="13">
        <f t="shared" si="8"/>
        <v>100113004</v>
      </c>
      <c r="H114" s="7">
        <v>4</v>
      </c>
      <c r="I114" s="11" t="s">
        <v>168</v>
      </c>
      <c r="J114" s="11" t="str">
        <f>+Categorias[[#This Row],[Categoría]]&amp;"-"&amp;Categorias[[#This Row],[Id_categoría]]</f>
        <v>Remolacha (caña de azúcar)-100113004</v>
      </c>
      <c r="K114" s="24" t="str">
        <f>+Categorias[[#This Row],[Descripcion]]&amp;" | "&amp;VLOOKUP(Categorias[[#This Row],[Id_producto]],Productos[[Id_producto]:[Auxiliar]],5,0)</f>
        <v>Remolacha (caña de azúcar)-100113004 | Prod: Anuales-100113 | Sector: Agr-1001 | Industria: AGR - 10</v>
      </c>
      <c r="L114" s="9" t="str">
        <f t="shared" si="9"/>
        <v>100113004remolacha_(caña_de_azucar)</v>
      </c>
      <c r="M114" s="28" t="str">
        <f t="shared" si="7"/>
        <v>INSERT INTO categoria VALUES (100113004,'Remolacha (caña de azúcar)','Remolacha (caña de azúcar)-100113004','Remolacha (caña de azúcar)-100113004 | Prod: Anuales-100113 | Sector: Agr-1001 | Industria: AGR - 10',100113);</v>
      </c>
    </row>
    <row r="115" spans="1:13" ht="30.6" x14ac:dyDescent="0.3">
      <c r="A115" s="12">
        <f t="shared" si="10"/>
        <v>10</v>
      </c>
      <c r="B115" s="8" t="str">
        <f>+VLOOKUP(A115,Industria[],2,0)</f>
        <v>Agricultura y Ganadería</v>
      </c>
      <c r="C115" s="12">
        <f t="shared" si="11"/>
        <v>1001</v>
      </c>
      <c r="D115" s="8" t="str">
        <f>+VLOOKUP(C115,Sector[[Id_sector]:[Codigo]],3,0)</f>
        <v>Agricultura</v>
      </c>
      <c r="E115" s="12">
        <f t="shared" si="12"/>
        <v>100113</v>
      </c>
      <c r="F115" s="8" t="str">
        <f>+VLOOKUP(E115,Productos[[Id_producto]:[Codigo]],3,0)</f>
        <v>Industriales</v>
      </c>
      <c r="G115" s="13">
        <f t="shared" si="8"/>
        <v>100113005</v>
      </c>
      <c r="H115" s="7">
        <v>5</v>
      </c>
      <c r="I115" s="11" t="s">
        <v>10</v>
      </c>
      <c r="J115" s="11" t="str">
        <f>+Categorias[[#This Row],[Categoría]]&amp;"-"&amp;Categorias[[#This Row],[Id_categoría]]</f>
        <v>Tabaco-100113005</v>
      </c>
      <c r="K115" s="24" t="str">
        <f>+Categorias[[#This Row],[Descripcion]]&amp;" | "&amp;VLOOKUP(Categorias[[#This Row],[Id_producto]],Productos[[Id_producto]:[Auxiliar]],5,0)</f>
        <v>Tabaco-100113005 | Prod: Anuales-100113 | Sector: Agr-1001 | Industria: AGR - 10</v>
      </c>
      <c r="L115" s="9" t="str">
        <f t="shared" si="9"/>
        <v>100113005tabaco</v>
      </c>
      <c r="M115" s="28" t="str">
        <f t="shared" si="7"/>
        <v>INSERT INTO categoria VALUES (100113005,'Tabaco','Tabaco-100113005','Tabaco-100113005 | Prod: Anuales-100113 | Sector: Agr-1001 | Industria: AGR - 10',100113);</v>
      </c>
    </row>
    <row r="116" spans="1:13" ht="30.6" x14ac:dyDescent="0.3">
      <c r="A116" s="12">
        <f t="shared" si="10"/>
        <v>10</v>
      </c>
      <c r="B116" s="8" t="str">
        <f>+VLOOKUP(A116,Industria[],2,0)</f>
        <v>Agricultura y Ganadería</v>
      </c>
      <c r="C116" s="12">
        <f t="shared" si="11"/>
        <v>1001</v>
      </c>
      <c r="D116" s="8" t="str">
        <f>+VLOOKUP(C116,Sector[[Id_sector]:[Codigo]],3,0)</f>
        <v>Agricultura</v>
      </c>
      <c r="E116" s="12">
        <f t="shared" si="12"/>
        <v>100114</v>
      </c>
      <c r="F116" s="8" t="str">
        <f>+VLOOKUP(E116,Productos[[Id_producto]:[Codigo]],3,0)</f>
        <v>Tubérculos</v>
      </c>
      <c r="G116" s="13">
        <f t="shared" si="8"/>
        <v>100114001</v>
      </c>
      <c r="H116" s="7">
        <v>1</v>
      </c>
      <c r="I116" s="11" t="s">
        <v>158</v>
      </c>
      <c r="J116" s="11" t="str">
        <f>+Categorias[[#This Row],[Categoría]]&amp;"-"&amp;Categorias[[#This Row],[Id_categoría]]</f>
        <v>Papa-100114001</v>
      </c>
      <c r="K116" s="24" t="str">
        <f>+Categorias[[#This Row],[Descripcion]]&amp;" | "&amp;VLOOKUP(Categorias[[#This Row],[Id_producto]],Productos[[Id_producto]:[Auxiliar]],5,0)</f>
        <v>Papa-100114001 | Prod: Anuales-100114 | Sector: Agr-1001 | Industria: AGR - 10</v>
      </c>
      <c r="L116" s="9" t="str">
        <f t="shared" si="9"/>
        <v>100114001papa</v>
      </c>
      <c r="M116" s="28" t="str">
        <f t="shared" si="7"/>
        <v>INSERT INTO categoria VALUES (100114001,'Papa','Papa-100114001','Papa-100114001 | Prod: Anuales-100114 | Sector: Agr-1001 | Industria: AGR - 10',100114);</v>
      </c>
    </row>
    <row r="117" spans="1:13" ht="30.6" x14ac:dyDescent="0.3">
      <c r="A117" s="12">
        <f t="shared" si="10"/>
        <v>10</v>
      </c>
      <c r="B117" s="8" t="str">
        <f>+VLOOKUP(A117,Industria[],2,0)</f>
        <v>Agricultura y Ganadería</v>
      </c>
      <c r="C117" s="12">
        <f t="shared" si="11"/>
        <v>1001</v>
      </c>
      <c r="D117" s="8" t="str">
        <f>+VLOOKUP(C117,Sector[[Id_sector]:[Codigo]],3,0)</f>
        <v>Agricultura</v>
      </c>
      <c r="E117" s="12">
        <f t="shared" si="12"/>
        <v>100114</v>
      </c>
      <c r="F117" s="8" t="str">
        <f>+VLOOKUP(E117,Productos[[Id_producto]:[Codigo]],3,0)</f>
        <v>Tubérculos</v>
      </c>
      <c r="G117" s="13">
        <f t="shared" si="8"/>
        <v>100114002</v>
      </c>
      <c r="H117" s="7">
        <v>2</v>
      </c>
      <c r="I117" s="11" t="s">
        <v>159</v>
      </c>
      <c r="J117" s="11" t="str">
        <f>+Categorias[[#This Row],[Categoría]]&amp;"-"&amp;Categorias[[#This Row],[Id_categoría]]</f>
        <v>Camote-100114002</v>
      </c>
      <c r="K117" s="24" t="str">
        <f>+Categorias[[#This Row],[Descripcion]]&amp;" | "&amp;VLOOKUP(Categorias[[#This Row],[Id_producto]],Productos[[Id_producto]:[Auxiliar]],5,0)</f>
        <v>Camote-100114002 | Prod: Anuales-100114 | Sector: Agr-1001 | Industria: AGR - 10</v>
      </c>
      <c r="L117" s="9" t="str">
        <f t="shared" si="9"/>
        <v>100114002camote</v>
      </c>
      <c r="M117" s="28" t="str">
        <f t="shared" si="7"/>
        <v>INSERT INTO categoria VALUES (100114002,'Camote','Camote-100114002','Camote-100114002 | Prod: Anuales-100114 | Sector: Agr-1001 | Industria: AGR - 10',100114);</v>
      </c>
    </row>
    <row r="118" spans="1:13" ht="30.6" x14ac:dyDescent="0.3">
      <c r="A118" s="12">
        <f t="shared" si="10"/>
        <v>10</v>
      </c>
      <c r="B118" s="8" t="str">
        <f>+VLOOKUP(A118,Industria[],2,0)</f>
        <v>Agricultura y Ganadería</v>
      </c>
      <c r="C118" s="12">
        <f t="shared" si="11"/>
        <v>1001</v>
      </c>
      <c r="D118" s="8" t="str">
        <f>+VLOOKUP(C118,Sector[[Id_sector]:[Codigo]],3,0)</f>
        <v>Agricultura</v>
      </c>
      <c r="E118" s="12">
        <f t="shared" si="12"/>
        <v>100114</v>
      </c>
      <c r="F118" s="8" t="str">
        <f>+VLOOKUP(E118,Productos[[Id_producto]:[Codigo]],3,0)</f>
        <v>Tubérculos</v>
      </c>
      <c r="G118" s="13">
        <f t="shared" si="8"/>
        <v>100114003</v>
      </c>
      <c r="H118" s="7">
        <v>3</v>
      </c>
      <c r="I118" s="11" t="s">
        <v>160</v>
      </c>
      <c r="J118" s="11" t="str">
        <f>+Categorias[[#This Row],[Categoría]]&amp;"-"&amp;Categorias[[#This Row],[Id_categoría]]</f>
        <v>Ñame-100114003</v>
      </c>
      <c r="K118" s="24" t="str">
        <f>+Categorias[[#This Row],[Descripcion]]&amp;" | "&amp;VLOOKUP(Categorias[[#This Row],[Id_producto]],Productos[[Id_producto]:[Auxiliar]],5,0)</f>
        <v>Ñame-100114003 | Prod: Anuales-100114 | Sector: Agr-1001 | Industria: AGR - 10</v>
      </c>
      <c r="L118" s="9" t="str">
        <f t="shared" si="9"/>
        <v>100114003ñame</v>
      </c>
      <c r="M118" s="28" t="str">
        <f t="shared" si="7"/>
        <v>INSERT INTO categoria VALUES (100114003,'Ñame','Ñame-100114003','Ñame-100114003 | Prod: Anuales-100114 | Sector: Agr-1001 | Industria: AGR - 10',100114);</v>
      </c>
    </row>
    <row r="119" spans="1:13" ht="30.6" x14ac:dyDescent="0.3">
      <c r="A119" s="12">
        <f t="shared" si="10"/>
        <v>10</v>
      </c>
      <c r="B119" s="8" t="str">
        <f>+VLOOKUP(A119,Industria[],2,0)</f>
        <v>Agricultura y Ganadería</v>
      </c>
      <c r="C119" s="12">
        <f t="shared" si="11"/>
        <v>1001</v>
      </c>
      <c r="D119" s="8" t="str">
        <f>+VLOOKUP(C119,Sector[[Id_sector]:[Codigo]],3,0)</f>
        <v>Agricultura</v>
      </c>
      <c r="E119" s="12">
        <f t="shared" si="12"/>
        <v>100114</v>
      </c>
      <c r="F119" s="8" t="str">
        <f>+VLOOKUP(E119,Productos[[Id_producto]:[Codigo]],3,0)</f>
        <v>Tubérculos</v>
      </c>
      <c r="G119" s="13">
        <f t="shared" si="8"/>
        <v>100114004</v>
      </c>
      <c r="H119" s="7">
        <v>4</v>
      </c>
      <c r="I119" s="11" t="s">
        <v>161</v>
      </c>
      <c r="J119" s="11" t="str">
        <f>+Categorias[[#This Row],[Categoría]]&amp;"-"&amp;Categorias[[#This Row],[Id_categoría]]</f>
        <v>Ginsen-100114004</v>
      </c>
      <c r="K119" s="24" t="str">
        <f>+Categorias[[#This Row],[Descripcion]]&amp;" | "&amp;VLOOKUP(Categorias[[#This Row],[Id_producto]],Productos[[Id_producto]:[Auxiliar]],5,0)</f>
        <v>Ginsen-100114004 | Prod: Anuales-100114 | Sector: Agr-1001 | Industria: AGR - 10</v>
      </c>
      <c r="L119" s="9" t="str">
        <f t="shared" si="9"/>
        <v>100114004ginsen</v>
      </c>
      <c r="M119" s="28" t="str">
        <f t="shared" si="7"/>
        <v>INSERT INTO categoria VALUES (100114004,'Ginsen','Ginsen-100114004','Ginsen-100114004 | Prod: Anuales-100114 | Sector: Agr-1001 | Industria: AGR - 10',100114);</v>
      </c>
    </row>
    <row r="120" spans="1:13" ht="30.6" x14ac:dyDescent="0.3">
      <c r="A120" s="12">
        <f t="shared" si="10"/>
        <v>10</v>
      </c>
      <c r="B120" s="8" t="str">
        <f>+VLOOKUP(A120,Industria[],2,0)</f>
        <v>Agricultura y Ganadería</v>
      </c>
      <c r="C120" s="12">
        <f t="shared" si="11"/>
        <v>1001</v>
      </c>
      <c r="D120" s="8" t="str">
        <f>+VLOOKUP(C120,Sector[[Id_sector]:[Codigo]],3,0)</f>
        <v>Agricultura</v>
      </c>
      <c r="E120" s="12">
        <f t="shared" si="12"/>
        <v>100114</v>
      </c>
      <c r="F120" s="8" t="str">
        <f>+VLOOKUP(E120,Productos[[Id_producto]:[Codigo]],3,0)</f>
        <v>Tubérculos</v>
      </c>
      <c r="G120" s="13">
        <f t="shared" si="8"/>
        <v>100114005</v>
      </c>
      <c r="H120" s="7">
        <v>5</v>
      </c>
      <c r="I120" s="11" t="s">
        <v>162</v>
      </c>
      <c r="J120" s="11" t="str">
        <f>+Categorias[[#This Row],[Categoría]]&amp;"-"&amp;Categorias[[#This Row],[Id_categoría]]</f>
        <v>Nabo-100114005</v>
      </c>
      <c r="K120" s="24" t="str">
        <f>+Categorias[[#This Row],[Descripcion]]&amp;" | "&amp;VLOOKUP(Categorias[[#This Row],[Id_producto]],Productos[[Id_producto]:[Auxiliar]],5,0)</f>
        <v>Nabo-100114005 | Prod: Anuales-100114 | Sector: Agr-1001 | Industria: AGR - 10</v>
      </c>
      <c r="L120" s="9" t="str">
        <f t="shared" si="9"/>
        <v>100114005nabo</v>
      </c>
      <c r="M120" s="28" t="str">
        <f t="shared" si="7"/>
        <v>INSERT INTO categoria VALUES (100114005,'Nabo','Nabo-100114005','Nabo-100114005 | Prod: Anuales-100114 | Sector: Agr-1001 | Industria: AGR - 10',100114);</v>
      </c>
    </row>
    <row r="121" spans="1:13" ht="30.6" x14ac:dyDescent="0.3">
      <c r="A121" s="12">
        <f t="shared" si="10"/>
        <v>10</v>
      </c>
      <c r="B121" s="8" t="str">
        <f>+VLOOKUP(A121,Industria[],2,0)</f>
        <v>Agricultura y Ganadería</v>
      </c>
      <c r="C121" s="12">
        <f t="shared" si="11"/>
        <v>1001</v>
      </c>
      <c r="D121" s="8" t="str">
        <f>+VLOOKUP(C121,Sector[[Id_sector]:[Codigo]],3,0)</f>
        <v>Agricultura</v>
      </c>
      <c r="E121" s="12">
        <f t="shared" si="12"/>
        <v>100114</v>
      </c>
      <c r="F121" s="8" t="str">
        <f>+VLOOKUP(E121,Productos[[Id_producto]:[Codigo]],3,0)</f>
        <v>Tubérculos</v>
      </c>
      <c r="G121" s="13">
        <f t="shared" si="8"/>
        <v>100114006</v>
      </c>
      <c r="H121" s="7">
        <v>6</v>
      </c>
      <c r="I121" s="11" t="s">
        <v>163</v>
      </c>
      <c r="J121" s="11" t="str">
        <f>+Categorias[[#This Row],[Categoría]]&amp;"-"&amp;Categorias[[#This Row],[Id_categoría]]</f>
        <v>Cúrcuma-100114006</v>
      </c>
      <c r="K121" s="24" t="str">
        <f>+Categorias[[#This Row],[Descripcion]]&amp;" | "&amp;VLOOKUP(Categorias[[#This Row],[Id_producto]],Productos[[Id_producto]:[Auxiliar]],5,0)</f>
        <v>Cúrcuma-100114006 | Prod: Anuales-100114 | Sector: Agr-1001 | Industria: AGR - 10</v>
      </c>
      <c r="L121" s="9" t="str">
        <f t="shared" si="9"/>
        <v>100114006curcuma</v>
      </c>
      <c r="M121" s="28" t="str">
        <f t="shared" si="7"/>
        <v>INSERT INTO categoria VALUES (100114006,'Cúrcuma','Cúrcuma-100114006','Cúrcuma-100114006 | Prod: Anuales-100114 | Sector: Agr-1001 | Industria: AGR - 10',100114);</v>
      </c>
    </row>
    <row r="122" spans="1:13" ht="30.6" x14ac:dyDescent="0.3">
      <c r="A122" s="12">
        <f t="shared" si="10"/>
        <v>10</v>
      </c>
      <c r="B122" s="8" t="str">
        <f>+VLOOKUP(A122,Industria[],2,0)</f>
        <v>Agricultura y Ganadería</v>
      </c>
      <c r="C122" s="12">
        <f t="shared" si="11"/>
        <v>1001</v>
      </c>
      <c r="D122" s="8" t="str">
        <f>+VLOOKUP(C122,Sector[[Id_sector]:[Codigo]],3,0)</f>
        <v>Agricultura</v>
      </c>
      <c r="E122" s="12">
        <f t="shared" si="12"/>
        <v>100114</v>
      </c>
      <c r="F122" s="8" t="str">
        <f>+VLOOKUP(E122,Productos[[Id_producto]:[Codigo]],3,0)</f>
        <v>Tubérculos</v>
      </c>
      <c r="G122" s="13">
        <f t="shared" si="8"/>
        <v>100114007</v>
      </c>
      <c r="H122" s="7">
        <v>7</v>
      </c>
      <c r="I122" s="11" t="s">
        <v>164</v>
      </c>
      <c r="J122" s="11" t="str">
        <f>+Categorias[[#This Row],[Categoría]]&amp;"-"&amp;Categorias[[#This Row],[Id_categoría]]</f>
        <v>Jengibre-100114007</v>
      </c>
      <c r="K122" s="24" t="str">
        <f>+Categorias[[#This Row],[Descripcion]]&amp;" | "&amp;VLOOKUP(Categorias[[#This Row],[Id_producto]],Productos[[Id_producto]:[Auxiliar]],5,0)</f>
        <v>Jengibre-100114007 | Prod: Anuales-100114 | Sector: Agr-1001 | Industria: AGR - 10</v>
      </c>
      <c r="L122" s="9" t="str">
        <f t="shared" si="9"/>
        <v>100114007jengibre</v>
      </c>
      <c r="M122" s="28" t="str">
        <f t="shared" si="7"/>
        <v>INSERT INTO categoria VALUES (100114007,'Jengibre','Jengibre-100114007','Jengibre-100114007 | Prod: Anuales-100114 | Sector: Agr-1001 | Industria: AGR - 10',100114);</v>
      </c>
    </row>
    <row r="123" spans="1:13" ht="30.6" x14ac:dyDescent="0.3">
      <c r="A123" s="12">
        <f t="shared" si="10"/>
        <v>10</v>
      </c>
      <c r="B123" s="8" t="str">
        <f>+VLOOKUP(A123,Industria[],2,0)</f>
        <v>Agricultura y Ganadería</v>
      </c>
      <c r="C123" s="12">
        <f t="shared" si="11"/>
        <v>1001</v>
      </c>
      <c r="D123" s="8" t="str">
        <f>+VLOOKUP(C123,Sector[[Id_sector]:[Codigo]],3,0)</f>
        <v>Agricultura</v>
      </c>
      <c r="E123" s="12">
        <f t="shared" si="12"/>
        <v>100114</v>
      </c>
      <c r="F123" s="8" t="str">
        <f>+VLOOKUP(E123,Productos[[Id_producto]:[Codigo]],3,0)</f>
        <v>Tubérculos</v>
      </c>
      <c r="G123" s="13">
        <f t="shared" si="8"/>
        <v>100114008</v>
      </c>
      <c r="H123" s="7">
        <v>8</v>
      </c>
      <c r="I123" s="11" t="s">
        <v>165</v>
      </c>
      <c r="J123" s="11" t="str">
        <f>+Categorias[[#This Row],[Categoría]]&amp;"-"&amp;Categorias[[#This Row],[Id_categoría]]</f>
        <v>Yuca-100114008</v>
      </c>
      <c r="K123" s="24" t="str">
        <f>+Categorias[[#This Row],[Descripcion]]&amp;" | "&amp;VLOOKUP(Categorias[[#This Row],[Id_producto]],Productos[[Id_producto]:[Auxiliar]],5,0)</f>
        <v>Yuca-100114008 | Prod: Anuales-100114 | Sector: Agr-1001 | Industria: AGR - 10</v>
      </c>
      <c r="L123" s="9" t="str">
        <f t="shared" si="9"/>
        <v>100114008yuca</v>
      </c>
      <c r="M123" s="28" t="str">
        <f t="shared" si="7"/>
        <v>INSERT INTO categoria VALUES (100114008,'Yuca','Yuca-100114008','Yuca-100114008 | Prod: Anuales-100114 | Sector: Agr-1001 | Industria: AGR - 10',100114);</v>
      </c>
    </row>
    <row r="124" spans="1:13" ht="30.6" x14ac:dyDescent="0.3">
      <c r="A124" s="12">
        <f t="shared" si="10"/>
        <v>10</v>
      </c>
      <c r="B124" s="8" t="str">
        <f>+VLOOKUP(A124,Industria[],2,0)</f>
        <v>Agricultura y Ganadería</v>
      </c>
      <c r="C124" s="12">
        <f t="shared" si="11"/>
        <v>1001</v>
      </c>
      <c r="D124" s="8" t="str">
        <f>+VLOOKUP(C124,Sector[[Id_sector]:[Codigo]],3,0)</f>
        <v>Agricultura</v>
      </c>
      <c r="E124" s="12">
        <f t="shared" si="12"/>
        <v>100114</v>
      </c>
      <c r="F124" s="8" t="str">
        <f>+VLOOKUP(E124,Productos[[Id_producto]:[Codigo]],3,0)</f>
        <v>Tubérculos</v>
      </c>
      <c r="G124" s="13">
        <f t="shared" si="8"/>
        <v>100114009</v>
      </c>
      <c r="H124" s="7">
        <v>9</v>
      </c>
      <c r="I124" s="11" t="s">
        <v>166</v>
      </c>
      <c r="J124" s="11" t="str">
        <f>+Categorias[[#This Row],[Categoría]]&amp;"-"&amp;Categorias[[#This Row],[Id_categoría]]</f>
        <v>Olluca-100114009</v>
      </c>
      <c r="K124" s="24" t="str">
        <f>+Categorias[[#This Row],[Descripcion]]&amp;" | "&amp;VLOOKUP(Categorias[[#This Row],[Id_producto]],Productos[[Id_producto]:[Auxiliar]],5,0)</f>
        <v>Olluca-100114009 | Prod: Anuales-100114 | Sector: Agr-1001 | Industria: AGR - 10</v>
      </c>
      <c r="L124" s="9" t="str">
        <f t="shared" si="9"/>
        <v>100114009olluca</v>
      </c>
      <c r="M124" s="28" t="str">
        <f t="shared" si="7"/>
        <v>INSERT INTO categoria VALUES (100114009,'Olluca','Olluca-100114009','Olluca-100114009 | Prod: Anuales-100114 | Sector: Agr-1001 | Industria: AGR - 10',100114);</v>
      </c>
    </row>
    <row r="125" spans="1:13" ht="30.6" x14ac:dyDescent="0.3">
      <c r="A125" s="12">
        <f t="shared" si="10"/>
        <v>10</v>
      </c>
      <c r="B125" s="8" t="str">
        <f>+VLOOKUP(A125,Industria[],2,0)</f>
        <v>Agricultura y Ganadería</v>
      </c>
      <c r="C125" s="12">
        <f t="shared" si="11"/>
        <v>1001</v>
      </c>
      <c r="D125" s="8" t="str">
        <f>+VLOOKUP(C125,Sector[[Id_sector]:[Codigo]],3,0)</f>
        <v>Agricultura</v>
      </c>
      <c r="E125" s="12">
        <f t="shared" si="12"/>
        <v>100114</v>
      </c>
      <c r="F125" s="8" t="str">
        <f>+VLOOKUP(E125,Productos[[Id_producto]:[Codigo]],3,0)</f>
        <v>Tubérculos</v>
      </c>
      <c r="G125" s="13">
        <f t="shared" si="8"/>
        <v>100114010</v>
      </c>
      <c r="H125" s="7">
        <v>10</v>
      </c>
      <c r="I125" s="11" t="s">
        <v>135</v>
      </c>
      <c r="J125" s="11" t="str">
        <f>+Categorias[[#This Row],[Categoría]]&amp;"-"&amp;Categorias[[#This Row],[Id_categoría]]</f>
        <v>Rábano-100114010</v>
      </c>
      <c r="K125" s="24" t="str">
        <f>+Categorias[[#This Row],[Descripcion]]&amp;" | "&amp;VLOOKUP(Categorias[[#This Row],[Id_producto]],Productos[[Id_producto]:[Auxiliar]],5,0)</f>
        <v>Rábano-100114010 | Prod: Anuales-100114 | Sector: Agr-1001 | Industria: AGR - 10</v>
      </c>
      <c r="L125" s="9" t="str">
        <f t="shared" si="9"/>
        <v>100114010rabano</v>
      </c>
      <c r="M125" s="28" t="str">
        <f t="shared" si="7"/>
        <v>INSERT INTO categoria VALUES (100114010,'Rábano','Rábano-100114010','Rábano-100114010 | Prod: Anuales-100114 | Sector: Agr-1001 | Industria: AGR - 10',100114);</v>
      </c>
    </row>
    <row r="126" spans="1:13" ht="30.6" x14ac:dyDescent="0.3">
      <c r="A126" s="12">
        <f t="shared" si="10"/>
        <v>10</v>
      </c>
      <c r="B126" s="8" t="str">
        <f>+VLOOKUP(A126,Industria[],2,0)</f>
        <v>Agricultura y Ganadería</v>
      </c>
      <c r="C126" s="12">
        <f t="shared" si="11"/>
        <v>1001</v>
      </c>
      <c r="D126" s="8" t="str">
        <f>+VLOOKUP(C126,Sector[[Id_sector]:[Codigo]],3,0)</f>
        <v>Agricultura</v>
      </c>
      <c r="E126" s="12">
        <f t="shared" si="12"/>
        <v>100114</v>
      </c>
      <c r="F126" s="8" t="str">
        <f>+VLOOKUP(E126,Productos[[Id_producto]:[Codigo]],3,0)</f>
        <v>Tubérculos</v>
      </c>
      <c r="G126" s="13">
        <f t="shared" si="8"/>
        <v>100114011</v>
      </c>
      <c r="H126" s="7">
        <v>11</v>
      </c>
      <c r="I126" s="11" t="s">
        <v>156</v>
      </c>
      <c r="J126" s="11" t="str">
        <f>+Categorias[[#This Row],[Categoría]]&amp;"-"&amp;Categorias[[#This Row],[Id_categoría]]</f>
        <v>Remolacha-100114011</v>
      </c>
      <c r="K126" s="24" t="str">
        <f>+Categorias[[#This Row],[Descripcion]]&amp;" | "&amp;VLOOKUP(Categorias[[#This Row],[Id_producto]],Productos[[Id_producto]:[Auxiliar]],5,0)</f>
        <v>Remolacha-100114011 | Prod: Anuales-100114 | Sector: Agr-1001 | Industria: AGR - 10</v>
      </c>
      <c r="L126" s="9" t="str">
        <f t="shared" si="9"/>
        <v>100114011remolacha</v>
      </c>
      <c r="M126" s="28" t="str">
        <f t="shared" si="7"/>
        <v>INSERT INTO categoria VALUES (100114011,'Remolacha','Remolacha-100114011','Remolacha-100114011 | Prod: Anuales-100114 | Sector: Agr-1001 | Industria: AGR - 10',100114);</v>
      </c>
    </row>
    <row r="127" spans="1:13" ht="30.6" x14ac:dyDescent="0.3">
      <c r="A127" s="12">
        <f t="shared" si="10"/>
        <v>10</v>
      </c>
      <c r="B127" s="8" t="str">
        <f>+VLOOKUP(A127,Industria[],2,0)</f>
        <v>Agricultura y Ganadería</v>
      </c>
      <c r="C127" s="12">
        <f t="shared" si="11"/>
        <v>1001</v>
      </c>
      <c r="D127" s="8" t="str">
        <f>+VLOOKUP(C127,Sector[[Id_sector]:[Codigo]],3,0)</f>
        <v>Agricultura</v>
      </c>
      <c r="E127" s="12">
        <f t="shared" si="12"/>
        <v>100114</v>
      </c>
      <c r="F127" s="8" t="str">
        <f>+VLOOKUP(E127,Productos[[Id_producto]:[Codigo]],3,0)</f>
        <v>Tubérculos</v>
      </c>
      <c r="G127" s="13">
        <f t="shared" si="8"/>
        <v>100114012</v>
      </c>
      <c r="H127" s="7">
        <v>12</v>
      </c>
      <c r="I127" s="11" t="s">
        <v>167</v>
      </c>
      <c r="J127" s="11" t="str">
        <f>+Categorias[[#This Row],[Categoría]]&amp;"-"&amp;Categorias[[#This Row],[Id_categoría]]</f>
        <v>Wasabi-100114012</v>
      </c>
      <c r="K127" s="24" t="str">
        <f>+Categorias[[#This Row],[Descripcion]]&amp;" | "&amp;VLOOKUP(Categorias[[#This Row],[Id_producto]],Productos[[Id_producto]:[Auxiliar]],5,0)</f>
        <v>Wasabi-100114012 | Prod: Anuales-100114 | Sector: Agr-1001 | Industria: AGR - 10</v>
      </c>
      <c r="L127" s="9" t="str">
        <f t="shared" si="9"/>
        <v>100114012wasabi</v>
      </c>
      <c r="M127" s="28" t="str">
        <f t="shared" si="7"/>
        <v>INSERT INTO categoria VALUES (100114012,'Wasabi','Wasabi-100114012','Wasabi-100114012 | Prod: Anuales-100114 | Sector: Agr-1001 | Industria: AGR - 10',100114);</v>
      </c>
    </row>
    <row r="128" spans="1:13" ht="30.6" x14ac:dyDescent="0.3">
      <c r="A128" s="12">
        <f t="shared" si="10"/>
        <v>10</v>
      </c>
      <c r="B128" s="8" t="str">
        <f>+VLOOKUP(A128,Industria[],2,0)</f>
        <v>Agricultura y Ganadería</v>
      </c>
      <c r="C128" s="12">
        <f t="shared" si="11"/>
        <v>1001</v>
      </c>
      <c r="D128" s="8" t="str">
        <f>+VLOOKUP(C128,Sector[[Id_sector]:[Codigo]],3,0)</f>
        <v>Agricultura</v>
      </c>
      <c r="E128" s="12">
        <f t="shared" si="12"/>
        <v>100114</v>
      </c>
      <c r="F128" s="8" t="str">
        <f>+VLOOKUP(E128,Productos[[Id_producto]:[Codigo]],3,0)</f>
        <v>Tubérculos</v>
      </c>
      <c r="G128" s="13">
        <f t="shared" si="8"/>
        <v>100114013</v>
      </c>
      <c r="H128" s="7">
        <v>13</v>
      </c>
      <c r="I128" s="11" t="s">
        <v>136</v>
      </c>
      <c r="J128" s="11" t="str">
        <f>+Categorias[[#This Row],[Categoría]]&amp;"-"&amp;Categorias[[#This Row],[Id_categoría]]</f>
        <v>Zanahoria-100114013</v>
      </c>
      <c r="K128" s="24" t="str">
        <f>+Categorias[[#This Row],[Descripcion]]&amp;" | "&amp;VLOOKUP(Categorias[[#This Row],[Id_producto]],Productos[[Id_producto]:[Auxiliar]],5,0)</f>
        <v>Zanahoria-100114013 | Prod: Anuales-100114 | Sector: Agr-1001 | Industria: AGR - 10</v>
      </c>
      <c r="L128" s="9" t="str">
        <f t="shared" si="9"/>
        <v>100114013zanahoria</v>
      </c>
      <c r="M128" s="28" t="str">
        <f t="shared" si="7"/>
        <v>INSERT INTO categoria VALUES (100114013,'Zanahoria','Zanahoria-100114013','Zanahoria-100114013 | Prod: Anuales-100114 | Sector: Agr-1001 | Industria: AGR - 10',100114);</v>
      </c>
    </row>
    <row r="129" spans="1:13" ht="30.6" x14ac:dyDescent="0.3">
      <c r="A129" s="12">
        <f t="shared" si="10"/>
        <v>10</v>
      </c>
      <c r="B129" s="8" t="str">
        <f>+VLOOKUP(A129,Industria[],2,0)</f>
        <v>Agricultura y Ganadería</v>
      </c>
      <c r="C129" s="12">
        <v>1002</v>
      </c>
      <c r="D129" s="8" t="str">
        <f>+VLOOKUP(C129,Sector[[Id_sector]:[Codigo]],3,0)</f>
        <v>Pesca y acuicultura</v>
      </c>
      <c r="E129" s="12">
        <v>100201</v>
      </c>
      <c r="F129" s="8" t="str">
        <f>+VLOOKUP(E129,Productos[[Id_producto]:[Codigo]],3,0)</f>
        <v>Peces</v>
      </c>
      <c r="G129" s="13">
        <f t="shared" si="8"/>
        <v>100201001</v>
      </c>
      <c r="H129" s="7">
        <v>1</v>
      </c>
      <c r="I129" s="11" t="s">
        <v>173</v>
      </c>
      <c r="J129" s="11" t="str">
        <f>+Categorias[[#This Row],[Categoría]]&amp;"-"&amp;Categorias[[#This Row],[Id_categoría]]</f>
        <v>Arenque-100201001</v>
      </c>
      <c r="K129" s="24" t="str">
        <f>+Categorias[[#This Row],[Descripcion]]&amp;" | "&amp;VLOOKUP(Categorias[[#This Row],[Id_producto]],Productos[[Id_producto]:[Auxiliar]],5,0)</f>
        <v>Arenque-100201001 | Prod: Marino-100201 | Sector: Pesca-1002 | Industria: AGR - 10</v>
      </c>
      <c r="L129" s="9" t="str">
        <f t="shared" si="9"/>
        <v>100201001arenque</v>
      </c>
      <c r="M129" s="28" t="str">
        <f t="shared" si="7"/>
        <v>INSERT INTO categoria VALUES (100201001,'Arenque','Arenque-100201001','Arenque-100201001 | Prod: Marino-100201 | Sector: Pesca-1002 | Industria: AGR - 10',100201);</v>
      </c>
    </row>
    <row r="130" spans="1:13" ht="30.6" x14ac:dyDescent="0.3">
      <c r="A130" s="12">
        <f t="shared" si="10"/>
        <v>10</v>
      </c>
      <c r="B130" s="8" t="str">
        <f>+VLOOKUP(A130,Industria[],2,0)</f>
        <v>Agricultura y Ganadería</v>
      </c>
      <c r="C130" s="12">
        <f t="shared" si="11"/>
        <v>1002</v>
      </c>
      <c r="D130" s="8" t="str">
        <f>+VLOOKUP(C130,Sector[[Id_sector]:[Codigo]],3,0)</f>
        <v>Pesca y acuicultura</v>
      </c>
      <c r="E130" s="12">
        <f t="shared" si="12"/>
        <v>100201</v>
      </c>
      <c r="F130" s="8" t="str">
        <f>+VLOOKUP(E130,Productos[[Id_producto]:[Codigo]],3,0)</f>
        <v>Peces</v>
      </c>
      <c r="G130" s="13">
        <f t="shared" si="8"/>
        <v>100201002</v>
      </c>
      <c r="H130" s="7">
        <v>2</v>
      </c>
      <c r="I130" s="11" t="s">
        <v>174</v>
      </c>
      <c r="J130" s="11" t="str">
        <f>+Categorias[[#This Row],[Categoría]]&amp;"-"&amp;Categorias[[#This Row],[Id_categoría]]</f>
        <v>Merluza-100201002</v>
      </c>
      <c r="K130" s="24" t="str">
        <f>+Categorias[[#This Row],[Descripcion]]&amp;" | "&amp;VLOOKUP(Categorias[[#This Row],[Id_producto]],Productos[[Id_producto]:[Auxiliar]],5,0)</f>
        <v>Merluza-100201002 | Prod: Marino-100201 | Sector: Pesca-1002 | Industria: AGR - 10</v>
      </c>
      <c r="L130" s="9" t="str">
        <f t="shared" si="9"/>
        <v>100201002merluza</v>
      </c>
      <c r="M130" s="28" t="str">
        <f t="shared" si="7"/>
        <v>INSERT INTO categoria VALUES (100201002,'Merluza','Merluza-100201002','Merluza-100201002 | Prod: Marino-100201 | Sector: Pesca-1002 | Industria: AGR - 10',100201);</v>
      </c>
    </row>
    <row r="131" spans="1:13" ht="30.6" x14ac:dyDescent="0.3">
      <c r="A131" s="12">
        <f t="shared" si="10"/>
        <v>10</v>
      </c>
      <c r="B131" s="8" t="str">
        <f>+VLOOKUP(A131,Industria[],2,0)</f>
        <v>Agricultura y Ganadería</v>
      </c>
      <c r="C131" s="12">
        <f t="shared" si="11"/>
        <v>1002</v>
      </c>
      <c r="D131" s="8" t="str">
        <f>+VLOOKUP(C131,Sector[[Id_sector]:[Codigo]],3,0)</f>
        <v>Pesca y acuicultura</v>
      </c>
      <c r="E131" s="12">
        <f t="shared" si="12"/>
        <v>100201</v>
      </c>
      <c r="F131" s="8" t="str">
        <f>+VLOOKUP(E131,Productos[[Id_producto]:[Codigo]],3,0)</f>
        <v>Peces</v>
      </c>
      <c r="G131" s="13">
        <f t="shared" si="8"/>
        <v>100201003</v>
      </c>
      <c r="H131" s="7">
        <v>3</v>
      </c>
      <c r="I131" s="11" t="s">
        <v>175</v>
      </c>
      <c r="J131" s="11" t="str">
        <f>+Categorias[[#This Row],[Categoría]]&amp;"-"&amp;Categorias[[#This Row],[Id_categoría]]</f>
        <v>Sardina-100201003</v>
      </c>
      <c r="K131" s="24" t="str">
        <f>+Categorias[[#This Row],[Descripcion]]&amp;" | "&amp;VLOOKUP(Categorias[[#This Row],[Id_producto]],Productos[[Id_producto]:[Auxiliar]],5,0)</f>
        <v>Sardina-100201003 | Prod: Marino-100201 | Sector: Pesca-1002 | Industria: AGR - 10</v>
      </c>
      <c r="L131" s="9" t="str">
        <f t="shared" si="9"/>
        <v>100201003sardina</v>
      </c>
      <c r="M131" s="28" t="str">
        <f t="shared" si="7"/>
        <v>INSERT INTO categoria VALUES (100201003,'Sardina','Sardina-100201003','Sardina-100201003 | Prod: Marino-100201 | Sector: Pesca-1002 | Industria: AGR - 10',100201);</v>
      </c>
    </row>
    <row r="132" spans="1:13" ht="30.6" x14ac:dyDescent="0.3">
      <c r="A132" s="12">
        <f t="shared" si="10"/>
        <v>10</v>
      </c>
      <c r="B132" s="8" t="str">
        <f>+VLOOKUP(A132,Industria[],2,0)</f>
        <v>Agricultura y Ganadería</v>
      </c>
      <c r="C132" s="12">
        <f t="shared" si="11"/>
        <v>1002</v>
      </c>
      <c r="D132" s="8" t="str">
        <f>+VLOOKUP(C132,Sector[[Id_sector]:[Codigo]],3,0)</f>
        <v>Pesca y acuicultura</v>
      </c>
      <c r="E132" s="12">
        <f t="shared" si="12"/>
        <v>100201</v>
      </c>
      <c r="F132" s="8" t="str">
        <f>+VLOOKUP(E132,Productos[[Id_producto]:[Codigo]],3,0)</f>
        <v>Peces</v>
      </c>
      <c r="G132" s="13">
        <f t="shared" si="8"/>
        <v>100201004</v>
      </c>
      <c r="H132" s="7">
        <v>4</v>
      </c>
      <c r="I132" s="11" t="s">
        <v>176</v>
      </c>
      <c r="J132" s="11" t="str">
        <f>+Categorias[[#This Row],[Categoría]]&amp;"-"&amp;Categorias[[#This Row],[Id_categoría]]</f>
        <v>Atún-100201004</v>
      </c>
      <c r="K132" s="24" t="str">
        <f>+Categorias[[#This Row],[Descripcion]]&amp;" | "&amp;VLOOKUP(Categorias[[#This Row],[Id_producto]],Productos[[Id_producto]:[Auxiliar]],5,0)</f>
        <v>Atún-100201004 | Prod: Marino-100201 | Sector: Pesca-1002 | Industria: AGR - 10</v>
      </c>
      <c r="L132" s="9" t="str">
        <f t="shared" si="9"/>
        <v>100201004atun</v>
      </c>
      <c r="M132" s="28" t="str">
        <f t="shared" si="7"/>
        <v>INSERT INTO categoria VALUES (100201004,'Atún','Atún-100201004','Atún-100201004 | Prod: Marino-100201 | Sector: Pesca-1002 | Industria: AGR - 10',100201);</v>
      </c>
    </row>
    <row r="133" spans="1:13" ht="30.6" x14ac:dyDescent="0.3">
      <c r="A133" s="12">
        <f t="shared" si="10"/>
        <v>10</v>
      </c>
      <c r="B133" s="8" t="str">
        <f>+VLOOKUP(A133,Industria[],2,0)</f>
        <v>Agricultura y Ganadería</v>
      </c>
      <c r="C133" s="12">
        <f t="shared" si="11"/>
        <v>1002</v>
      </c>
      <c r="D133" s="8" t="str">
        <f>+VLOOKUP(C133,Sector[[Id_sector]:[Codigo]],3,0)</f>
        <v>Pesca y acuicultura</v>
      </c>
      <c r="E133" s="12">
        <f t="shared" si="12"/>
        <v>100201</v>
      </c>
      <c r="F133" s="8" t="str">
        <f>+VLOOKUP(E133,Productos[[Id_producto]:[Codigo]],3,0)</f>
        <v>Peces</v>
      </c>
      <c r="G133" s="13">
        <f t="shared" si="8"/>
        <v>100201005</v>
      </c>
      <c r="H133" s="7">
        <v>5</v>
      </c>
      <c r="I133" s="11" t="s">
        <v>177</v>
      </c>
      <c r="J133" s="11" t="str">
        <f>+Categorias[[#This Row],[Categoría]]&amp;"-"&amp;Categorias[[#This Row],[Id_categoría]]</f>
        <v>Rodaballo-100201005</v>
      </c>
      <c r="K133" s="24" t="str">
        <f>+Categorias[[#This Row],[Descripcion]]&amp;" | "&amp;VLOOKUP(Categorias[[#This Row],[Id_producto]],Productos[[Id_producto]:[Auxiliar]],5,0)</f>
        <v>Rodaballo-100201005 | Prod: Marino-100201 | Sector: Pesca-1002 | Industria: AGR - 10</v>
      </c>
      <c r="L133" s="9" t="str">
        <f t="shared" si="9"/>
        <v>100201005rodaballo</v>
      </c>
      <c r="M133" s="28" t="str">
        <f t="shared" si="7"/>
        <v>INSERT INTO categoria VALUES (100201005,'Rodaballo','Rodaballo-100201005','Rodaballo-100201005 | Prod: Marino-100201 | Sector: Pesca-1002 | Industria: AGR - 10',100201);</v>
      </c>
    </row>
    <row r="134" spans="1:13" ht="30.6" x14ac:dyDescent="0.3">
      <c r="A134" s="12">
        <f t="shared" si="10"/>
        <v>10</v>
      </c>
      <c r="B134" s="8" t="str">
        <f>+VLOOKUP(A134,Industria[],2,0)</f>
        <v>Agricultura y Ganadería</v>
      </c>
      <c r="C134" s="12">
        <f t="shared" si="11"/>
        <v>1002</v>
      </c>
      <c r="D134" s="8" t="str">
        <f>+VLOOKUP(C134,Sector[[Id_sector]:[Codigo]],3,0)</f>
        <v>Pesca y acuicultura</v>
      </c>
      <c r="E134" s="12">
        <f t="shared" si="12"/>
        <v>100201</v>
      </c>
      <c r="F134" s="8" t="str">
        <f>+VLOOKUP(E134,Productos[[Id_producto]:[Codigo]],3,0)</f>
        <v>Peces</v>
      </c>
      <c r="G134" s="13">
        <f t="shared" si="8"/>
        <v>100201006</v>
      </c>
      <c r="H134" s="7">
        <v>6</v>
      </c>
      <c r="I134" s="11" t="s">
        <v>178</v>
      </c>
      <c r="J134" s="11" t="str">
        <f>+Categorias[[#This Row],[Categoría]]&amp;"-"&amp;Categorias[[#This Row],[Id_categoría]]</f>
        <v>Lisa-100201006</v>
      </c>
      <c r="K134" s="24" t="str">
        <f>+Categorias[[#This Row],[Descripcion]]&amp;" | "&amp;VLOOKUP(Categorias[[#This Row],[Id_producto]],Productos[[Id_producto]:[Auxiliar]],5,0)</f>
        <v>Lisa-100201006 | Prod: Marino-100201 | Sector: Pesca-1002 | Industria: AGR - 10</v>
      </c>
      <c r="L134" s="9" t="str">
        <f t="shared" si="9"/>
        <v>100201006lisa</v>
      </c>
      <c r="M134" s="28" t="str">
        <f t="shared" si="7"/>
        <v>INSERT INTO categoria VALUES (100201006,'Lisa','Lisa-100201006','Lisa-100201006 | Prod: Marino-100201 | Sector: Pesca-1002 | Industria: AGR - 10',100201);</v>
      </c>
    </row>
    <row r="135" spans="1:13" ht="30.6" x14ac:dyDescent="0.3">
      <c r="A135" s="12">
        <f t="shared" si="10"/>
        <v>10</v>
      </c>
      <c r="B135" s="8" t="str">
        <f>+VLOOKUP(A135,Industria[],2,0)</f>
        <v>Agricultura y Ganadería</v>
      </c>
      <c r="C135" s="12">
        <f t="shared" si="11"/>
        <v>1002</v>
      </c>
      <c r="D135" s="8" t="str">
        <f>+VLOOKUP(C135,Sector[[Id_sector]:[Codigo]],3,0)</f>
        <v>Pesca y acuicultura</v>
      </c>
      <c r="E135" s="12">
        <f t="shared" si="12"/>
        <v>100201</v>
      </c>
      <c r="F135" s="8" t="str">
        <f>+VLOOKUP(E135,Productos[[Id_producto]:[Codigo]],3,0)</f>
        <v>Peces</v>
      </c>
      <c r="G135" s="13">
        <f t="shared" si="8"/>
        <v>100201007</v>
      </c>
      <c r="H135" s="7">
        <v>7</v>
      </c>
      <c r="I135" s="11" t="s">
        <v>179</v>
      </c>
      <c r="J135" s="11" t="str">
        <f>+Categorias[[#This Row],[Categoría]]&amp;"-"&amp;Categorias[[#This Row],[Id_categoría]]</f>
        <v>Anchoa-100201007</v>
      </c>
      <c r="K135" s="24" t="str">
        <f>+Categorias[[#This Row],[Descripcion]]&amp;" | "&amp;VLOOKUP(Categorias[[#This Row],[Id_producto]],Productos[[Id_producto]:[Auxiliar]],5,0)</f>
        <v>Anchoa-100201007 | Prod: Marino-100201 | Sector: Pesca-1002 | Industria: AGR - 10</v>
      </c>
      <c r="L135" s="9" t="str">
        <f t="shared" si="9"/>
        <v>100201007anchoa</v>
      </c>
      <c r="M135" s="28" t="str">
        <f t="shared" si="7"/>
        <v>INSERT INTO categoria VALUES (100201007,'Anchoa','Anchoa-100201007','Anchoa-100201007 | Prod: Marino-100201 | Sector: Pesca-1002 | Industria: AGR - 10',100201);</v>
      </c>
    </row>
    <row r="136" spans="1:13" ht="30.6" x14ac:dyDescent="0.3">
      <c r="A136" s="12">
        <f t="shared" si="10"/>
        <v>10</v>
      </c>
      <c r="B136" s="8" t="str">
        <f>+VLOOKUP(A136,Industria[],2,0)</f>
        <v>Agricultura y Ganadería</v>
      </c>
      <c r="C136" s="12">
        <f t="shared" si="11"/>
        <v>1002</v>
      </c>
      <c r="D136" s="8" t="str">
        <f>+VLOOKUP(C136,Sector[[Id_sector]:[Codigo]],3,0)</f>
        <v>Pesca y acuicultura</v>
      </c>
      <c r="E136" s="12">
        <f t="shared" si="12"/>
        <v>100201</v>
      </c>
      <c r="F136" s="8" t="str">
        <f>+VLOOKUP(E136,Productos[[Id_producto]:[Codigo]],3,0)</f>
        <v>Peces</v>
      </c>
      <c r="G136" s="13">
        <f t="shared" si="8"/>
        <v>100201008</v>
      </c>
      <c r="H136" s="7">
        <v>8</v>
      </c>
      <c r="I136" s="11" t="s">
        <v>6</v>
      </c>
      <c r="J136" s="11" t="str">
        <f>+Categorias[[#This Row],[Categoría]]&amp;"-"&amp;Categorias[[#This Row],[Id_categoría]]</f>
        <v>Salmón-100201008</v>
      </c>
      <c r="K136" s="24" t="str">
        <f>+Categorias[[#This Row],[Descripcion]]&amp;" | "&amp;VLOOKUP(Categorias[[#This Row],[Id_producto]],Productos[[Id_producto]:[Auxiliar]],5,0)</f>
        <v>Salmón-100201008 | Prod: Marino-100201 | Sector: Pesca-1002 | Industria: AGR - 10</v>
      </c>
      <c r="L136" s="9" t="str">
        <f t="shared" si="9"/>
        <v>100201008salmon</v>
      </c>
      <c r="M136" s="28" t="str">
        <f t="shared" si="7"/>
        <v>INSERT INTO categoria VALUES (100201008,'Salmón','Salmón-100201008','Salmón-100201008 | Prod: Marino-100201 | Sector: Pesca-1002 | Industria: AGR - 10',100201);</v>
      </c>
    </row>
    <row r="137" spans="1:13" ht="30.6" x14ac:dyDescent="0.3">
      <c r="A137" s="12">
        <f t="shared" si="10"/>
        <v>10</v>
      </c>
      <c r="B137" s="8" t="str">
        <f>+VLOOKUP(A137,Industria[],2,0)</f>
        <v>Agricultura y Ganadería</v>
      </c>
      <c r="C137" s="12">
        <f t="shared" si="11"/>
        <v>1002</v>
      </c>
      <c r="D137" s="8" t="str">
        <f>+VLOOKUP(C137,Sector[[Id_sector]:[Codigo]],3,0)</f>
        <v>Pesca y acuicultura</v>
      </c>
      <c r="E137" s="12">
        <f t="shared" si="12"/>
        <v>100201</v>
      </c>
      <c r="F137" s="8" t="str">
        <f>+VLOOKUP(E137,Productos[[Id_producto]:[Codigo]],3,0)</f>
        <v>Peces</v>
      </c>
      <c r="G137" s="13">
        <f t="shared" si="8"/>
        <v>100201009</v>
      </c>
      <c r="H137" s="7">
        <v>9</v>
      </c>
      <c r="I137" s="11" t="s">
        <v>180</v>
      </c>
      <c r="J137" s="11" t="str">
        <f>+Categorias[[#This Row],[Categoría]]&amp;"-"&amp;Categorias[[#This Row],[Id_categoría]]</f>
        <v>Carpa-100201009</v>
      </c>
      <c r="K137" s="24" t="str">
        <f>+Categorias[[#This Row],[Descripcion]]&amp;" | "&amp;VLOOKUP(Categorias[[#This Row],[Id_producto]],Productos[[Id_producto]:[Auxiliar]],5,0)</f>
        <v>Carpa-100201009 | Prod: Marino-100201 | Sector: Pesca-1002 | Industria: AGR - 10</v>
      </c>
      <c r="L137" s="9" t="str">
        <f t="shared" si="9"/>
        <v>100201009carpa</v>
      </c>
      <c r="M137" s="28" t="str">
        <f t="shared" si="7"/>
        <v>INSERT INTO categoria VALUES (100201009,'Carpa','Carpa-100201009','Carpa-100201009 | Prod: Marino-100201 | Sector: Pesca-1002 | Industria: AGR - 10',100201);</v>
      </c>
    </row>
    <row r="138" spans="1:13" ht="30.6" x14ac:dyDescent="0.3">
      <c r="A138" s="12">
        <f t="shared" si="10"/>
        <v>10</v>
      </c>
      <c r="B138" s="8" t="str">
        <f>+VLOOKUP(A138,Industria[],2,0)</f>
        <v>Agricultura y Ganadería</v>
      </c>
      <c r="C138" s="12">
        <f t="shared" si="11"/>
        <v>1002</v>
      </c>
      <c r="D138" s="8" t="str">
        <f>+VLOOKUP(C138,Sector[[Id_sector]:[Codigo]],3,0)</f>
        <v>Pesca y acuicultura</v>
      </c>
      <c r="E138" s="12">
        <f t="shared" si="12"/>
        <v>100201</v>
      </c>
      <c r="F138" s="8" t="str">
        <f>+VLOOKUP(E138,Productos[[Id_producto]:[Codigo]],3,0)</f>
        <v>Peces</v>
      </c>
      <c r="G138" s="13">
        <f t="shared" si="8"/>
        <v>100201010</v>
      </c>
      <c r="H138" s="7">
        <v>10</v>
      </c>
      <c r="I138" s="11" t="s">
        <v>181</v>
      </c>
      <c r="J138" s="11" t="str">
        <f>+Categorias[[#This Row],[Categoría]]&amp;"-"&amp;Categorias[[#This Row],[Id_categoría]]</f>
        <v>Tilapia-100201010</v>
      </c>
      <c r="K138" s="24" t="str">
        <f>+Categorias[[#This Row],[Descripcion]]&amp;" | "&amp;VLOOKUP(Categorias[[#This Row],[Id_producto]],Productos[[Id_producto]:[Auxiliar]],5,0)</f>
        <v>Tilapia-100201010 | Prod: Marino-100201 | Sector: Pesca-1002 | Industria: AGR - 10</v>
      </c>
      <c r="L138" s="9" t="str">
        <f t="shared" si="9"/>
        <v>100201010tilapia</v>
      </c>
      <c r="M138" s="28" t="str">
        <f t="shared" ref="M138:M201" si="13">+"INSERT INTO categoria VALUES ("&amp;G138&amp;",'"&amp;I138&amp;"','"&amp;J138&amp;"','"&amp;K138&amp;"',"&amp;E138&amp;");"</f>
        <v>INSERT INTO categoria VALUES (100201010,'Tilapia','Tilapia-100201010','Tilapia-100201010 | Prod: Marino-100201 | Sector: Pesca-1002 | Industria: AGR - 10',100201);</v>
      </c>
    </row>
    <row r="139" spans="1:13" ht="30.6" x14ac:dyDescent="0.3">
      <c r="A139" s="12">
        <f t="shared" si="10"/>
        <v>10</v>
      </c>
      <c r="B139" s="8" t="str">
        <f>+VLOOKUP(A139,Industria[],2,0)</f>
        <v>Agricultura y Ganadería</v>
      </c>
      <c r="C139" s="12">
        <f t="shared" si="11"/>
        <v>1002</v>
      </c>
      <c r="D139" s="8" t="str">
        <f>+VLOOKUP(C139,Sector[[Id_sector]:[Codigo]],3,0)</f>
        <v>Pesca y acuicultura</v>
      </c>
      <c r="E139" s="12">
        <f t="shared" si="12"/>
        <v>100201</v>
      </c>
      <c r="F139" s="8" t="str">
        <f>+VLOOKUP(E139,Productos[[Id_producto]:[Codigo]],3,0)</f>
        <v>Peces</v>
      </c>
      <c r="G139" s="13">
        <f t="shared" ref="G139:G202" si="14">+E139*1000+H139</f>
        <v>100201011</v>
      </c>
      <c r="H139" s="7">
        <v>11</v>
      </c>
      <c r="I139" s="11" t="s">
        <v>182</v>
      </c>
      <c r="J139" s="11" t="str">
        <f>+Categorias[[#This Row],[Categoría]]&amp;"-"&amp;Categorias[[#This Row],[Id_categoría]]</f>
        <v>Anguila-100201011</v>
      </c>
      <c r="K139" s="24" t="str">
        <f>+Categorias[[#This Row],[Descripcion]]&amp;" | "&amp;VLOOKUP(Categorias[[#This Row],[Id_producto]],Productos[[Id_producto]:[Auxiliar]],5,0)</f>
        <v>Anguila-100201011 | Prod: Marino-100201 | Sector: Pesca-1002 | Industria: AGR - 10</v>
      </c>
      <c r="L139" s="9" t="str">
        <f t="shared" ref="L139:L202" si="15">+SUBSTITUTE(G139&amp;LOWER(SUBSTITUTE( SUBSTITUTE( SUBSTITUTE( SUBSTITUTE( SUBSTITUTE( SUBSTITUTE( SUBSTITUTE( SUBSTITUTE( SUBSTITUTE( SUBSTITUTE(I139, "á", "a"), "é", "e"), "í", "i"), "ó", "o"), "ú", "u"), "Á", "A"), "É", "E"), "Í", "I"), "Ó", "O"), "Ú", "U"))," ","_")</f>
        <v>100201011anguila</v>
      </c>
      <c r="M139" s="28" t="str">
        <f t="shared" si="13"/>
        <v>INSERT INTO categoria VALUES (100201011,'Anguila','Anguila-100201011','Anguila-100201011 | Prod: Marino-100201 | Sector: Pesca-1002 | Industria: AGR - 10',100201);</v>
      </c>
    </row>
    <row r="140" spans="1:13" ht="30.6" x14ac:dyDescent="0.3">
      <c r="A140" s="12">
        <f t="shared" ref="A140:A203" si="16">+A139</f>
        <v>10</v>
      </c>
      <c r="B140" s="8" t="str">
        <f>+VLOOKUP(A140,Industria[],2,0)</f>
        <v>Agricultura y Ganadería</v>
      </c>
      <c r="C140" s="12">
        <f t="shared" ref="C140:C203" si="17">+C139</f>
        <v>1002</v>
      </c>
      <c r="D140" s="8" t="str">
        <f>+VLOOKUP(C140,Sector[[Id_sector]:[Codigo]],3,0)</f>
        <v>Pesca y acuicultura</v>
      </c>
      <c r="E140" s="12">
        <f t="shared" si="12"/>
        <v>100201</v>
      </c>
      <c r="F140" s="8" t="str">
        <f>+VLOOKUP(E140,Productos[[Id_producto]:[Codigo]],3,0)</f>
        <v>Peces</v>
      </c>
      <c r="G140" s="13">
        <f t="shared" si="14"/>
        <v>100201012</v>
      </c>
      <c r="H140" s="7">
        <v>12</v>
      </c>
      <c r="I140" s="11" t="s">
        <v>183</v>
      </c>
      <c r="J140" s="11" t="str">
        <f>+Categorias[[#This Row],[Categoría]]&amp;"-"&amp;Categorias[[#This Row],[Id_categoría]]</f>
        <v>Pangasius-100201012</v>
      </c>
      <c r="K140" s="24" t="str">
        <f>+Categorias[[#This Row],[Descripcion]]&amp;" | "&amp;VLOOKUP(Categorias[[#This Row],[Id_producto]],Productos[[Id_producto]:[Auxiliar]],5,0)</f>
        <v>Pangasius-100201012 | Prod: Marino-100201 | Sector: Pesca-1002 | Industria: AGR - 10</v>
      </c>
      <c r="L140" s="9" t="str">
        <f t="shared" si="15"/>
        <v>100201012pangasius</v>
      </c>
      <c r="M140" s="28" t="str">
        <f t="shared" si="13"/>
        <v>INSERT INTO categoria VALUES (100201012,'Pangasius','Pangasius-100201012','Pangasius-100201012 | Prod: Marino-100201 | Sector: Pesca-1002 | Industria: AGR - 10',100201);</v>
      </c>
    </row>
    <row r="141" spans="1:13" ht="30.6" x14ac:dyDescent="0.3">
      <c r="A141" s="12">
        <f t="shared" si="16"/>
        <v>10</v>
      </c>
      <c r="B141" s="8" t="str">
        <f>+VLOOKUP(A141,Industria[],2,0)</f>
        <v>Agricultura y Ganadería</v>
      </c>
      <c r="C141" s="12">
        <f t="shared" si="17"/>
        <v>1002</v>
      </c>
      <c r="D141" s="8" t="str">
        <f>+VLOOKUP(C141,Sector[[Id_sector]:[Codigo]],3,0)</f>
        <v>Pesca y acuicultura</v>
      </c>
      <c r="E141" s="12">
        <f t="shared" si="12"/>
        <v>100201</v>
      </c>
      <c r="F141" s="8" t="str">
        <f>+VLOOKUP(E141,Productos[[Id_producto]:[Codigo]],3,0)</f>
        <v>Peces</v>
      </c>
      <c r="G141" s="13">
        <f t="shared" si="14"/>
        <v>100201013</v>
      </c>
      <c r="H141" s="7">
        <v>13</v>
      </c>
      <c r="I141" s="11" t="s">
        <v>184</v>
      </c>
      <c r="J141" s="11" t="str">
        <f>+Categorias[[#This Row],[Categoría]]&amp;"-"&amp;Categorias[[#This Row],[Id_categoría]]</f>
        <v>Anchoveta-100201013</v>
      </c>
      <c r="K141" s="24" t="str">
        <f>+Categorias[[#This Row],[Descripcion]]&amp;" | "&amp;VLOOKUP(Categorias[[#This Row],[Id_producto]],Productos[[Id_producto]:[Auxiliar]],5,0)</f>
        <v>Anchoveta-100201013 | Prod: Marino-100201 | Sector: Pesca-1002 | Industria: AGR - 10</v>
      </c>
      <c r="L141" s="9" t="str">
        <f t="shared" si="15"/>
        <v>100201013anchoveta</v>
      </c>
      <c r="M141" s="28" t="str">
        <f t="shared" si="13"/>
        <v>INSERT INTO categoria VALUES (100201013,'Anchoveta','Anchoveta-100201013','Anchoveta-100201013 | Prod: Marino-100201 | Sector: Pesca-1002 | Industria: AGR - 10',100201);</v>
      </c>
    </row>
    <row r="142" spans="1:13" ht="30.6" x14ac:dyDescent="0.3">
      <c r="A142" s="12">
        <f t="shared" si="16"/>
        <v>10</v>
      </c>
      <c r="B142" s="8" t="str">
        <f>+VLOOKUP(A142,Industria[],2,0)</f>
        <v>Agricultura y Ganadería</v>
      </c>
      <c r="C142" s="12">
        <f t="shared" si="17"/>
        <v>1002</v>
      </c>
      <c r="D142" s="8" t="str">
        <f>+VLOOKUP(C142,Sector[[Id_sector]:[Codigo]],3,0)</f>
        <v>Pesca y acuicultura</v>
      </c>
      <c r="E142" s="12">
        <f t="shared" si="12"/>
        <v>100201</v>
      </c>
      <c r="F142" s="8" t="str">
        <f>+VLOOKUP(E142,Productos[[Id_producto]:[Codigo]],3,0)</f>
        <v>Peces</v>
      </c>
      <c r="G142" s="13">
        <f t="shared" si="14"/>
        <v>100201014</v>
      </c>
      <c r="H142" s="7">
        <v>14</v>
      </c>
      <c r="I142" s="11" t="s">
        <v>185</v>
      </c>
      <c r="J142" s="11" t="str">
        <f>+Categorias[[#This Row],[Categoría]]&amp;"-"&amp;Categorias[[#This Row],[Id_categoría]]</f>
        <v>Jurel-100201014</v>
      </c>
      <c r="K142" s="24" t="str">
        <f>+Categorias[[#This Row],[Descripcion]]&amp;" | "&amp;VLOOKUP(Categorias[[#This Row],[Id_producto]],Productos[[Id_producto]:[Auxiliar]],5,0)</f>
        <v>Jurel-100201014 | Prod: Marino-100201 | Sector: Pesca-1002 | Industria: AGR - 10</v>
      </c>
      <c r="L142" s="9" t="str">
        <f t="shared" si="15"/>
        <v>100201014jurel</v>
      </c>
      <c r="M142" s="28" t="str">
        <f t="shared" si="13"/>
        <v>INSERT INTO categoria VALUES (100201014,'Jurel','Jurel-100201014','Jurel-100201014 | Prod: Marino-100201 | Sector: Pesca-1002 | Industria: AGR - 10',100201);</v>
      </c>
    </row>
    <row r="143" spans="1:13" ht="30.6" x14ac:dyDescent="0.3">
      <c r="A143" s="12">
        <f t="shared" si="16"/>
        <v>10</v>
      </c>
      <c r="B143" s="8" t="str">
        <f>+VLOOKUP(A143,Industria[],2,0)</f>
        <v>Agricultura y Ganadería</v>
      </c>
      <c r="C143" s="12">
        <f t="shared" si="17"/>
        <v>1002</v>
      </c>
      <c r="D143" s="8" t="str">
        <f>+VLOOKUP(C143,Sector[[Id_sector]:[Codigo]],3,0)</f>
        <v>Pesca y acuicultura</v>
      </c>
      <c r="E143" s="12">
        <f t="shared" si="12"/>
        <v>100201</v>
      </c>
      <c r="F143" s="8" t="str">
        <f>+VLOOKUP(E143,Productos[[Id_producto]:[Codigo]],3,0)</f>
        <v>Peces</v>
      </c>
      <c r="G143" s="13">
        <f t="shared" si="14"/>
        <v>100201015</v>
      </c>
      <c r="H143" s="7">
        <v>15</v>
      </c>
      <c r="I143" s="11" t="s">
        <v>186</v>
      </c>
      <c r="J143" s="11" t="str">
        <f>+Categorias[[#This Row],[Categoría]]&amp;"-"&amp;Categorias[[#This Row],[Id_categoría]]</f>
        <v>Bacalao-100201015</v>
      </c>
      <c r="K143" s="24" t="str">
        <f>+Categorias[[#This Row],[Descripcion]]&amp;" | "&amp;VLOOKUP(Categorias[[#This Row],[Id_producto]],Productos[[Id_producto]:[Auxiliar]],5,0)</f>
        <v>Bacalao-100201015 | Prod: Marino-100201 | Sector: Pesca-1002 | Industria: AGR - 10</v>
      </c>
      <c r="L143" s="9" t="str">
        <f t="shared" si="15"/>
        <v>100201015bacalao</v>
      </c>
      <c r="M143" s="28" t="str">
        <f t="shared" si="13"/>
        <v>INSERT INTO categoria VALUES (100201015,'Bacalao','Bacalao-100201015','Bacalao-100201015 | Prod: Marino-100201 | Sector: Pesca-1002 | Industria: AGR - 10',100201);</v>
      </c>
    </row>
    <row r="144" spans="1:13" ht="30.6" x14ac:dyDescent="0.3">
      <c r="A144" s="12">
        <f t="shared" si="16"/>
        <v>10</v>
      </c>
      <c r="B144" s="8" t="str">
        <f>+VLOOKUP(A144,Industria[],2,0)</f>
        <v>Agricultura y Ganadería</v>
      </c>
      <c r="C144" s="12">
        <f t="shared" si="17"/>
        <v>1002</v>
      </c>
      <c r="D144" s="8" t="str">
        <f>+VLOOKUP(C144,Sector[[Id_sector]:[Codigo]],3,0)</f>
        <v>Pesca y acuicultura</v>
      </c>
      <c r="E144" s="12">
        <f t="shared" si="12"/>
        <v>100201</v>
      </c>
      <c r="F144" s="8" t="str">
        <f>+VLOOKUP(E144,Productos[[Id_producto]:[Codigo]],3,0)</f>
        <v>Peces</v>
      </c>
      <c r="G144" s="13">
        <f t="shared" si="14"/>
        <v>100201016</v>
      </c>
      <c r="H144" s="7">
        <v>16</v>
      </c>
      <c r="I144" s="11" t="s">
        <v>187</v>
      </c>
      <c r="J144" s="11" t="str">
        <f>+Categorias[[#This Row],[Categoría]]&amp;"-"&amp;Categorias[[#This Row],[Id_categoría]]</f>
        <v>Trucha-100201016</v>
      </c>
      <c r="K144" s="24" t="str">
        <f>+Categorias[[#This Row],[Descripcion]]&amp;" | "&amp;VLOOKUP(Categorias[[#This Row],[Id_producto]],Productos[[Id_producto]:[Auxiliar]],5,0)</f>
        <v>Trucha-100201016 | Prod: Marino-100201 | Sector: Pesca-1002 | Industria: AGR - 10</v>
      </c>
      <c r="L144" s="9" t="str">
        <f t="shared" si="15"/>
        <v>100201016trucha</v>
      </c>
      <c r="M144" s="28" t="str">
        <f t="shared" si="13"/>
        <v>INSERT INTO categoria VALUES (100201016,'Trucha','Trucha-100201016','Trucha-100201016 | Prod: Marino-100201 | Sector: Pesca-1002 | Industria: AGR - 10',100201);</v>
      </c>
    </row>
    <row r="145" spans="1:13" ht="30.6" x14ac:dyDescent="0.3">
      <c r="A145" s="12">
        <f t="shared" si="16"/>
        <v>10</v>
      </c>
      <c r="B145" s="8" t="str">
        <f>+VLOOKUP(A145,Industria[],2,0)</f>
        <v>Agricultura y Ganadería</v>
      </c>
      <c r="C145" s="12">
        <f t="shared" si="17"/>
        <v>1002</v>
      </c>
      <c r="D145" s="8" t="str">
        <f>+VLOOKUP(C145,Sector[[Id_sector]:[Codigo]],3,0)</f>
        <v>Pesca y acuicultura</v>
      </c>
      <c r="E145" s="12">
        <f t="shared" si="12"/>
        <v>100201</v>
      </c>
      <c r="F145" s="8" t="str">
        <f>+VLOOKUP(E145,Productos[[Id_producto]:[Codigo]],3,0)</f>
        <v>Peces</v>
      </c>
      <c r="G145" s="13">
        <f t="shared" si="14"/>
        <v>100201017</v>
      </c>
      <c r="H145" s="7">
        <v>17</v>
      </c>
      <c r="I145" s="11" t="s">
        <v>188</v>
      </c>
      <c r="J145" s="11" t="str">
        <f>+Categorias[[#This Row],[Categoría]]&amp;"-"&amp;Categorias[[#This Row],[Id_categoría]]</f>
        <v>Congrio-100201017</v>
      </c>
      <c r="K145" s="24" t="str">
        <f>+Categorias[[#This Row],[Descripcion]]&amp;" | "&amp;VLOOKUP(Categorias[[#This Row],[Id_producto]],Productos[[Id_producto]:[Auxiliar]],5,0)</f>
        <v>Congrio-100201017 | Prod: Marino-100201 | Sector: Pesca-1002 | Industria: AGR - 10</v>
      </c>
      <c r="L145" s="9" t="str">
        <f t="shared" si="15"/>
        <v>100201017congrio</v>
      </c>
      <c r="M145" s="28" t="str">
        <f t="shared" si="13"/>
        <v>INSERT INTO categoria VALUES (100201017,'Congrio','Congrio-100201017','Congrio-100201017 | Prod: Marino-100201 | Sector: Pesca-1002 | Industria: AGR - 10',100201);</v>
      </c>
    </row>
    <row r="146" spans="1:13" ht="30.6" x14ac:dyDescent="0.3">
      <c r="A146" s="12">
        <f t="shared" si="16"/>
        <v>10</v>
      </c>
      <c r="B146" s="8" t="str">
        <f>+VLOOKUP(A146,Industria[],2,0)</f>
        <v>Agricultura y Ganadería</v>
      </c>
      <c r="C146" s="12">
        <f t="shared" si="17"/>
        <v>1002</v>
      </c>
      <c r="D146" s="8" t="str">
        <f>+VLOOKUP(C146,Sector[[Id_sector]:[Codigo]],3,0)</f>
        <v>Pesca y acuicultura</v>
      </c>
      <c r="E146" s="12">
        <f t="shared" si="12"/>
        <v>100201</v>
      </c>
      <c r="F146" s="8" t="str">
        <f>+VLOOKUP(E146,Productos[[Id_producto]:[Codigo]],3,0)</f>
        <v>Peces</v>
      </c>
      <c r="G146" s="13">
        <f t="shared" si="14"/>
        <v>100201018</v>
      </c>
      <c r="H146" s="7">
        <v>18</v>
      </c>
      <c r="I146" s="11" t="s">
        <v>189</v>
      </c>
      <c r="J146" s="11" t="str">
        <f>+Categorias[[#This Row],[Categoría]]&amp;"-"&amp;Categorias[[#This Row],[Id_categoría]]</f>
        <v>Caballa-100201018</v>
      </c>
      <c r="K146" s="24" t="str">
        <f>+Categorias[[#This Row],[Descripcion]]&amp;" | "&amp;VLOOKUP(Categorias[[#This Row],[Id_producto]],Productos[[Id_producto]:[Auxiliar]],5,0)</f>
        <v>Caballa-100201018 | Prod: Marino-100201 | Sector: Pesca-1002 | Industria: AGR - 10</v>
      </c>
      <c r="L146" s="9" t="str">
        <f t="shared" si="15"/>
        <v>100201018caballa</v>
      </c>
      <c r="M146" s="28" t="str">
        <f t="shared" si="13"/>
        <v>INSERT INTO categoria VALUES (100201018,'Caballa','Caballa-100201018','Caballa-100201018 | Prod: Marino-100201 | Sector: Pesca-1002 | Industria: AGR - 10',100201);</v>
      </c>
    </row>
    <row r="147" spans="1:13" ht="30.6" x14ac:dyDescent="0.3">
      <c r="A147" s="12">
        <f t="shared" si="16"/>
        <v>10</v>
      </c>
      <c r="B147" s="8" t="str">
        <f>+VLOOKUP(A147,Industria[],2,0)</f>
        <v>Agricultura y Ganadería</v>
      </c>
      <c r="C147" s="12">
        <f t="shared" si="17"/>
        <v>1002</v>
      </c>
      <c r="D147" s="8" t="str">
        <f>+VLOOKUP(C147,Sector[[Id_sector]:[Codigo]],3,0)</f>
        <v>Pesca y acuicultura</v>
      </c>
      <c r="E147" s="12">
        <f t="shared" si="12"/>
        <v>100201</v>
      </c>
      <c r="F147" s="8" t="str">
        <f>+VLOOKUP(E147,Productos[[Id_producto]:[Codigo]],3,0)</f>
        <v>Peces</v>
      </c>
      <c r="G147" s="13">
        <f t="shared" si="14"/>
        <v>100201019</v>
      </c>
      <c r="H147" s="7">
        <v>19</v>
      </c>
      <c r="I147" s="11" t="s">
        <v>190</v>
      </c>
      <c r="J147" s="11" t="str">
        <f>+Categorias[[#This Row],[Categoría]]&amp;"-"&amp;Categorias[[#This Row],[Id_categoría]]</f>
        <v>Albacora-100201019</v>
      </c>
      <c r="K147" s="24" t="str">
        <f>+Categorias[[#This Row],[Descripcion]]&amp;" | "&amp;VLOOKUP(Categorias[[#This Row],[Id_producto]],Productos[[Id_producto]:[Auxiliar]],5,0)</f>
        <v>Albacora-100201019 | Prod: Marino-100201 | Sector: Pesca-1002 | Industria: AGR - 10</v>
      </c>
      <c r="L147" s="9" t="str">
        <f t="shared" si="15"/>
        <v>100201019albacora</v>
      </c>
      <c r="M147" s="28" t="str">
        <f t="shared" si="13"/>
        <v>INSERT INTO categoria VALUES (100201019,'Albacora','Albacora-100201019','Albacora-100201019 | Prod: Marino-100201 | Sector: Pesca-1002 | Industria: AGR - 10',100201);</v>
      </c>
    </row>
    <row r="148" spans="1:13" ht="30.6" x14ac:dyDescent="0.3">
      <c r="A148" s="12">
        <f t="shared" si="16"/>
        <v>10</v>
      </c>
      <c r="B148" s="8" t="str">
        <f>+VLOOKUP(A148,Industria[],2,0)</f>
        <v>Agricultura y Ganadería</v>
      </c>
      <c r="C148" s="12">
        <f t="shared" si="17"/>
        <v>1002</v>
      </c>
      <c r="D148" s="8" t="str">
        <f>+VLOOKUP(C148,Sector[[Id_sector]:[Codigo]],3,0)</f>
        <v>Pesca y acuicultura</v>
      </c>
      <c r="E148" s="12">
        <f t="shared" si="12"/>
        <v>100201</v>
      </c>
      <c r="F148" s="8" t="str">
        <f>+VLOOKUP(E148,Productos[[Id_producto]:[Codigo]],3,0)</f>
        <v>Peces</v>
      </c>
      <c r="G148" s="13">
        <f t="shared" si="14"/>
        <v>100201020</v>
      </c>
      <c r="H148" s="7">
        <v>20</v>
      </c>
      <c r="I148" s="11" t="s">
        <v>191</v>
      </c>
      <c r="J148" s="11" t="str">
        <f>+Categorias[[#This Row],[Categoría]]&amp;"-"&amp;Categorias[[#This Row],[Id_categoría]]</f>
        <v>Reineta-100201020</v>
      </c>
      <c r="K148" s="24" t="str">
        <f>+Categorias[[#This Row],[Descripcion]]&amp;" | "&amp;VLOOKUP(Categorias[[#This Row],[Id_producto]],Productos[[Id_producto]:[Auxiliar]],5,0)</f>
        <v>Reineta-100201020 | Prod: Marino-100201 | Sector: Pesca-1002 | Industria: AGR - 10</v>
      </c>
      <c r="L148" s="9" t="str">
        <f t="shared" si="15"/>
        <v>100201020reineta</v>
      </c>
      <c r="M148" s="28" t="str">
        <f t="shared" si="13"/>
        <v>INSERT INTO categoria VALUES (100201020,'Reineta','Reineta-100201020','Reineta-100201020 | Prod: Marino-100201 | Sector: Pesca-1002 | Industria: AGR - 10',100201);</v>
      </c>
    </row>
    <row r="149" spans="1:13" ht="30.6" x14ac:dyDescent="0.3">
      <c r="A149" s="12">
        <f t="shared" si="16"/>
        <v>10</v>
      </c>
      <c r="B149" s="8" t="str">
        <f>+VLOOKUP(A149,Industria[],2,0)</f>
        <v>Agricultura y Ganadería</v>
      </c>
      <c r="C149" s="12">
        <f t="shared" si="17"/>
        <v>1002</v>
      </c>
      <c r="D149" s="8" t="str">
        <f>+VLOOKUP(C149,Sector[[Id_sector]:[Codigo]],3,0)</f>
        <v>Pesca y acuicultura</v>
      </c>
      <c r="E149" s="12">
        <f t="shared" ref="E149:E212" si="18">+IF(H149=1,E148+1,E148)</f>
        <v>100201</v>
      </c>
      <c r="F149" s="8" t="str">
        <f>+VLOOKUP(E149,Productos[[Id_producto]:[Codigo]],3,0)</f>
        <v>Peces</v>
      </c>
      <c r="G149" s="13">
        <f t="shared" si="14"/>
        <v>100201021</v>
      </c>
      <c r="H149" s="7">
        <v>21</v>
      </c>
      <c r="I149" s="11" t="s">
        <v>192</v>
      </c>
      <c r="J149" s="11" t="str">
        <f>+Categorias[[#This Row],[Categoría]]&amp;"-"&amp;Categorias[[#This Row],[Id_categoría]]</f>
        <v>Sierra-100201021</v>
      </c>
      <c r="K149" s="24" t="str">
        <f>+Categorias[[#This Row],[Descripcion]]&amp;" | "&amp;VLOOKUP(Categorias[[#This Row],[Id_producto]],Productos[[Id_producto]:[Auxiliar]],5,0)</f>
        <v>Sierra-100201021 | Prod: Marino-100201 | Sector: Pesca-1002 | Industria: AGR - 10</v>
      </c>
      <c r="L149" s="9" t="str">
        <f t="shared" si="15"/>
        <v>100201021sierra</v>
      </c>
      <c r="M149" s="28" t="str">
        <f t="shared" si="13"/>
        <v>INSERT INTO categoria VALUES (100201021,'Sierra','Sierra-100201021','Sierra-100201021 | Prod: Marino-100201 | Sector: Pesca-1002 | Industria: AGR - 10',100201);</v>
      </c>
    </row>
    <row r="150" spans="1:13" ht="30.6" x14ac:dyDescent="0.3">
      <c r="A150" s="12">
        <f t="shared" si="16"/>
        <v>10</v>
      </c>
      <c r="B150" s="8" t="str">
        <f>+VLOOKUP(A150,Industria[],2,0)</f>
        <v>Agricultura y Ganadería</v>
      </c>
      <c r="C150" s="12">
        <f t="shared" si="17"/>
        <v>1002</v>
      </c>
      <c r="D150" s="8" t="str">
        <f>+VLOOKUP(C150,Sector[[Id_sector]:[Codigo]],3,0)</f>
        <v>Pesca y acuicultura</v>
      </c>
      <c r="E150" s="12">
        <f t="shared" si="18"/>
        <v>100201</v>
      </c>
      <c r="F150" s="8" t="str">
        <f>+VLOOKUP(E150,Productos[[Id_producto]:[Codigo]],3,0)</f>
        <v>Peces</v>
      </c>
      <c r="G150" s="13">
        <f t="shared" si="14"/>
        <v>100201022</v>
      </c>
      <c r="H150" s="7">
        <v>22</v>
      </c>
      <c r="I150" s="11" t="s">
        <v>193</v>
      </c>
      <c r="J150" s="11" t="str">
        <f>+Categorias[[#This Row],[Categoría]]&amp;"-"&amp;Categorias[[#This Row],[Id_categoría]]</f>
        <v>Corvina-100201022</v>
      </c>
      <c r="K150" s="24" t="str">
        <f>+Categorias[[#This Row],[Descripcion]]&amp;" | "&amp;VLOOKUP(Categorias[[#This Row],[Id_producto]],Productos[[Id_producto]:[Auxiliar]],5,0)</f>
        <v>Corvina-100201022 | Prod: Marino-100201 | Sector: Pesca-1002 | Industria: AGR - 10</v>
      </c>
      <c r="L150" s="9" t="str">
        <f t="shared" si="15"/>
        <v>100201022corvina</v>
      </c>
      <c r="M150" s="28" t="str">
        <f t="shared" si="13"/>
        <v>INSERT INTO categoria VALUES (100201022,'Corvina','Corvina-100201022','Corvina-100201022 | Prod: Marino-100201 | Sector: Pesca-1002 | Industria: AGR - 10',100201);</v>
      </c>
    </row>
    <row r="151" spans="1:13" ht="30.6" x14ac:dyDescent="0.3">
      <c r="A151" s="12">
        <f t="shared" si="16"/>
        <v>10</v>
      </c>
      <c r="B151" s="8" t="str">
        <f>+VLOOKUP(A151,Industria[],2,0)</f>
        <v>Agricultura y Ganadería</v>
      </c>
      <c r="C151" s="12">
        <f t="shared" si="17"/>
        <v>1002</v>
      </c>
      <c r="D151" s="8" t="str">
        <f>+VLOOKUP(C151,Sector[[Id_sector]:[Codigo]],3,0)</f>
        <v>Pesca y acuicultura</v>
      </c>
      <c r="E151" s="12">
        <f t="shared" si="18"/>
        <v>100201</v>
      </c>
      <c r="F151" s="8" t="str">
        <f>+VLOOKUP(E151,Productos[[Id_producto]:[Codigo]],3,0)</f>
        <v>Peces</v>
      </c>
      <c r="G151" s="13">
        <f t="shared" si="14"/>
        <v>100201023</v>
      </c>
      <c r="H151" s="7">
        <v>23</v>
      </c>
      <c r="I151" s="11" t="s">
        <v>194</v>
      </c>
      <c r="J151" s="11" t="str">
        <f>+Categorias[[#This Row],[Categoría]]&amp;"-"&amp;Categorias[[#This Row],[Id_categoría]]</f>
        <v>Pejerrey-100201023</v>
      </c>
      <c r="K151" s="24" t="str">
        <f>+Categorias[[#This Row],[Descripcion]]&amp;" | "&amp;VLOOKUP(Categorias[[#This Row],[Id_producto]],Productos[[Id_producto]:[Auxiliar]],5,0)</f>
        <v>Pejerrey-100201023 | Prod: Marino-100201 | Sector: Pesca-1002 | Industria: AGR - 10</v>
      </c>
      <c r="L151" s="9" t="str">
        <f t="shared" si="15"/>
        <v>100201023pejerrey</v>
      </c>
      <c r="M151" s="28" t="str">
        <f t="shared" si="13"/>
        <v>INSERT INTO categoria VALUES (100201023,'Pejerrey','Pejerrey-100201023','Pejerrey-100201023 | Prod: Marino-100201 | Sector: Pesca-1002 | Industria: AGR - 10',100201);</v>
      </c>
    </row>
    <row r="152" spans="1:13" ht="30.6" x14ac:dyDescent="0.3">
      <c r="A152" s="12">
        <f t="shared" si="16"/>
        <v>10</v>
      </c>
      <c r="B152" s="8" t="str">
        <f>+VLOOKUP(A152,Industria[],2,0)</f>
        <v>Agricultura y Ganadería</v>
      </c>
      <c r="C152" s="12">
        <f t="shared" si="17"/>
        <v>1002</v>
      </c>
      <c r="D152" s="8" t="str">
        <f>+VLOOKUP(C152,Sector[[Id_sector]:[Codigo]],3,0)</f>
        <v>Pesca y acuicultura</v>
      </c>
      <c r="E152" s="12">
        <f t="shared" si="18"/>
        <v>100202</v>
      </c>
      <c r="F152" s="8" t="str">
        <f>+VLOOKUP(E152,Productos[[Id_producto]:[Codigo]],3,0)</f>
        <v>Moluscos</v>
      </c>
      <c r="G152" s="13">
        <f t="shared" si="14"/>
        <v>100202001</v>
      </c>
      <c r="H152" s="7">
        <v>1</v>
      </c>
      <c r="I152" s="11" t="s">
        <v>195</v>
      </c>
      <c r="J152" s="11" t="str">
        <f>+Categorias[[#This Row],[Categoría]]&amp;"-"&amp;Categorias[[#This Row],[Id_categoría]]</f>
        <v>Abalón-100202001</v>
      </c>
      <c r="K152" s="24" t="str">
        <f>+Categorias[[#This Row],[Descripcion]]&amp;" | "&amp;VLOOKUP(Categorias[[#This Row],[Id_producto]],Productos[[Id_producto]:[Auxiliar]],5,0)</f>
        <v>Abalón-100202001 | Prod: Marino-100202 | Sector: Pesca-1002 | Industria: AGR - 10</v>
      </c>
      <c r="L152" s="9" t="str">
        <f t="shared" si="15"/>
        <v>100202001abalon</v>
      </c>
      <c r="M152" s="28" t="str">
        <f t="shared" si="13"/>
        <v>INSERT INTO categoria VALUES (100202001,'Abalón','Abalón-100202001','Abalón-100202001 | Prod: Marino-100202 | Sector: Pesca-1002 | Industria: AGR - 10',100202);</v>
      </c>
    </row>
    <row r="153" spans="1:13" ht="30.6" x14ac:dyDescent="0.3">
      <c r="A153" s="12">
        <f t="shared" si="16"/>
        <v>10</v>
      </c>
      <c r="B153" s="8" t="str">
        <f>+VLOOKUP(A153,Industria[],2,0)</f>
        <v>Agricultura y Ganadería</v>
      </c>
      <c r="C153" s="12">
        <f t="shared" si="17"/>
        <v>1002</v>
      </c>
      <c r="D153" s="8" t="str">
        <f>+VLOOKUP(C153,Sector[[Id_sector]:[Codigo]],3,0)</f>
        <v>Pesca y acuicultura</v>
      </c>
      <c r="E153" s="12">
        <f t="shared" si="18"/>
        <v>100202</v>
      </c>
      <c r="F153" s="8" t="str">
        <f>+VLOOKUP(E153,Productos[[Id_producto]:[Codigo]],3,0)</f>
        <v>Moluscos</v>
      </c>
      <c r="G153" s="13">
        <f t="shared" si="14"/>
        <v>100202002</v>
      </c>
      <c r="H153" s="7">
        <v>2</v>
      </c>
      <c r="I153" s="11" t="s">
        <v>196</v>
      </c>
      <c r="J153" s="11" t="str">
        <f>+Categorias[[#This Row],[Categoría]]&amp;"-"&amp;Categorias[[#This Row],[Id_categoría]]</f>
        <v>Almeja-100202002</v>
      </c>
      <c r="K153" s="24" t="str">
        <f>+Categorias[[#This Row],[Descripcion]]&amp;" | "&amp;VLOOKUP(Categorias[[#This Row],[Id_producto]],Productos[[Id_producto]:[Auxiliar]],5,0)</f>
        <v>Almeja-100202002 | Prod: Marino-100202 | Sector: Pesca-1002 | Industria: AGR - 10</v>
      </c>
      <c r="L153" s="9" t="str">
        <f t="shared" si="15"/>
        <v>100202002almeja</v>
      </c>
      <c r="M153" s="28" t="str">
        <f t="shared" si="13"/>
        <v>INSERT INTO categoria VALUES (100202002,'Almeja','Almeja-100202002','Almeja-100202002 | Prod: Marino-100202 | Sector: Pesca-1002 | Industria: AGR - 10',100202);</v>
      </c>
    </row>
    <row r="154" spans="1:13" ht="30.6" x14ac:dyDescent="0.3">
      <c r="A154" s="12">
        <f t="shared" si="16"/>
        <v>10</v>
      </c>
      <c r="B154" s="8" t="str">
        <f>+VLOOKUP(A154,Industria[],2,0)</f>
        <v>Agricultura y Ganadería</v>
      </c>
      <c r="C154" s="12">
        <f t="shared" si="17"/>
        <v>1002</v>
      </c>
      <c r="D154" s="8" t="str">
        <f>+VLOOKUP(C154,Sector[[Id_sector]:[Codigo]],3,0)</f>
        <v>Pesca y acuicultura</v>
      </c>
      <c r="E154" s="12">
        <f t="shared" si="18"/>
        <v>100202</v>
      </c>
      <c r="F154" s="8" t="str">
        <f>+VLOOKUP(E154,Productos[[Id_producto]:[Codigo]],3,0)</f>
        <v>Moluscos</v>
      </c>
      <c r="G154" s="13">
        <f t="shared" si="14"/>
        <v>100202003</v>
      </c>
      <c r="H154" s="7">
        <v>3</v>
      </c>
      <c r="I154" s="11" t="s">
        <v>197</v>
      </c>
      <c r="J154" s="11" t="str">
        <f>+Categorias[[#This Row],[Categoría]]&amp;"-"&amp;Categorias[[#This Row],[Id_categoría]]</f>
        <v>Caracol Trophon-100202003</v>
      </c>
      <c r="K154" s="24" t="str">
        <f>+Categorias[[#This Row],[Descripcion]]&amp;" | "&amp;VLOOKUP(Categorias[[#This Row],[Id_producto]],Productos[[Id_producto]:[Auxiliar]],5,0)</f>
        <v>Caracol Trophon-100202003 | Prod: Marino-100202 | Sector: Pesca-1002 | Industria: AGR - 10</v>
      </c>
      <c r="L154" s="9" t="str">
        <f t="shared" si="15"/>
        <v>100202003caracol_trophon</v>
      </c>
      <c r="M154" s="28" t="str">
        <f t="shared" si="13"/>
        <v>INSERT INTO categoria VALUES (100202003,'Caracol Trophon','Caracol Trophon-100202003','Caracol Trophon-100202003 | Prod: Marino-100202 | Sector: Pesca-1002 | Industria: AGR - 10',100202);</v>
      </c>
    </row>
    <row r="155" spans="1:13" ht="30.6" x14ac:dyDescent="0.3">
      <c r="A155" s="12">
        <f t="shared" si="16"/>
        <v>10</v>
      </c>
      <c r="B155" s="8" t="str">
        <f>+VLOOKUP(A155,Industria[],2,0)</f>
        <v>Agricultura y Ganadería</v>
      </c>
      <c r="C155" s="12">
        <f t="shared" si="17"/>
        <v>1002</v>
      </c>
      <c r="D155" s="8" t="str">
        <f>+VLOOKUP(C155,Sector[[Id_sector]:[Codigo]],3,0)</f>
        <v>Pesca y acuicultura</v>
      </c>
      <c r="E155" s="12">
        <f t="shared" si="18"/>
        <v>100202</v>
      </c>
      <c r="F155" s="8" t="str">
        <f>+VLOOKUP(E155,Productos[[Id_producto]:[Codigo]],3,0)</f>
        <v>Moluscos</v>
      </c>
      <c r="G155" s="13">
        <f t="shared" si="14"/>
        <v>100202004</v>
      </c>
      <c r="H155" s="7">
        <v>4</v>
      </c>
      <c r="I155" s="11" t="s">
        <v>198</v>
      </c>
      <c r="J155" s="11" t="str">
        <f>+Categorias[[#This Row],[Categoría]]&amp;"-"&amp;Categorias[[#This Row],[Id_categoría]]</f>
        <v>Huepo-100202004</v>
      </c>
      <c r="K155" s="24" t="str">
        <f>+Categorias[[#This Row],[Descripcion]]&amp;" | "&amp;VLOOKUP(Categorias[[#This Row],[Id_producto]],Productos[[Id_producto]:[Auxiliar]],5,0)</f>
        <v>Huepo-100202004 | Prod: Marino-100202 | Sector: Pesca-1002 | Industria: AGR - 10</v>
      </c>
      <c r="L155" s="9" t="str">
        <f t="shared" si="15"/>
        <v>100202004huepo</v>
      </c>
      <c r="M155" s="28" t="str">
        <f t="shared" si="13"/>
        <v>INSERT INTO categoria VALUES (100202004,'Huepo','Huepo-100202004','Huepo-100202004 | Prod: Marino-100202 | Sector: Pesca-1002 | Industria: AGR - 10',100202);</v>
      </c>
    </row>
    <row r="156" spans="1:13" ht="30.6" x14ac:dyDescent="0.3">
      <c r="A156" s="12">
        <f t="shared" si="16"/>
        <v>10</v>
      </c>
      <c r="B156" s="8" t="str">
        <f>+VLOOKUP(A156,Industria[],2,0)</f>
        <v>Agricultura y Ganadería</v>
      </c>
      <c r="C156" s="12">
        <f t="shared" si="17"/>
        <v>1002</v>
      </c>
      <c r="D156" s="8" t="str">
        <f>+VLOOKUP(C156,Sector[[Id_sector]:[Codigo]],3,0)</f>
        <v>Pesca y acuicultura</v>
      </c>
      <c r="E156" s="12">
        <f t="shared" si="18"/>
        <v>100202</v>
      </c>
      <c r="F156" s="8" t="str">
        <f>+VLOOKUP(E156,Productos[[Id_producto]:[Codigo]],3,0)</f>
        <v>Moluscos</v>
      </c>
      <c r="G156" s="13">
        <f t="shared" si="14"/>
        <v>100202005</v>
      </c>
      <c r="H156" s="7">
        <v>5</v>
      </c>
      <c r="I156" s="11" t="s">
        <v>199</v>
      </c>
      <c r="J156" s="11" t="str">
        <f>+Categorias[[#This Row],[Categoría]]&amp;"-"&amp;Categorias[[#This Row],[Id_categoría]]</f>
        <v>Jibia-100202005</v>
      </c>
      <c r="K156" s="24" t="str">
        <f>+Categorias[[#This Row],[Descripcion]]&amp;" | "&amp;VLOOKUP(Categorias[[#This Row],[Id_producto]],Productos[[Id_producto]:[Auxiliar]],5,0)</f>
        <v>Jibia-100202005 | Prod: Marino-100202 | Sector: Pesca-1002 | Industria: AGR - 10</v>
      </c>
      <c r="L156" s="9" t="str">
        <f t="shared" si="15"/>
        <v>100202005jibia</v>
      </c>
      <c r="M156" s="28" t="str">
        <f t="shared" si="13"/>
        <v>INSERT INTO categoria VALUES (100202005,'Jibia','Jibia-100202005','Jibia-100202005 | Prod: Marino-100202 | Sector: Pesca-1002 | Industria: AGR - 10',100202);</v>
      </c>
    </row>
    <row r="157" spans="1:13" ht="30.6" x14ac:dyDescent="0.3">
      <c r="A157" s="12">
        <f t="shared" si="16"/>
        <v>10</v>
      </c>
      <c r="B157" s="8" t="str">
        <f>+VLOOKUP(A157,Industria[],2,0)</f>
        <v>Agricultura y Ganadería</v>
      </c>
      <c r="C157" s="12">
        <f t="shared" si="17"/>
        <v>1002</v>
      </c>
      <c r="D157" s="8" t="str">
        <f>+VLOOKUP(C157,Sector[[Id_sector]:[Codigo]],3,0)</f>
        <v>Pesca y acuicultura</v>
      </c>
      <c r="E157" s="12">
        <f t="shared" si="18"/>
        <v>100202</v>
      </c>
      <c r="F157" s="8" t="str">
        <f>+VLOOKUP(E157,Productos[[Id_producto]:[Codigo]],3,0)</f>
        <v>Moluscos</v>
      </c>
      <c r="G157" s="13">
        <f t="shared" si="14"/>
        <v>100202006</v>
      </c>
      <c r="H157" s="7">
        <v>6</v>
      </c>
      <c r="I157" s="11" t="s">
        <v>200</v>
      </c>
      <c r="J157" s="11" t="str">
        <f>+Categorias[[#This Row],[Categoría]]&amp;"-"&amp;Categorias[[#This Row],[Id_categoría]]</f>
        <v>Juliana-100202006</v>
      </c>
      <c r="K157" s="24" t="str">
        <f>+Categorias[[#This Row],[Descripcion]]&amp;" | "&amp;VLOOKUP(Categorias[[#This Row],[Id_producto]],Productos[[Id_producto]:[Auxiliar]],5,0)</f>
        <v>Juliana-100202006 | Prod: Marino-100202 | Sector: Pesca-1002 | Industria: AGR - 10</v>
      </c>
      <c r="L157" s="9" t="str">
        <f t="shared" si="15"/>
        <v>100202006juliana</v>
      </c>
      <c r="M157" s="28" t="str">
        <f t="shared" si="13"/>
        <v>INSERT INTO categoria VALUES (100202006,'Juliana','Juliana-100202006','Juliana-100202006 | Prod: Marino-100202 | Sector: Pesca-1002 | Industria: AGR - 10',100202);</v>
      </c>
    </row>
    <row r="158" spans="1:13" ht="30.6" x14ac:dyDescent="0.3">
      <c r="A158" s="12">
        <f t="shared" si="16"/>
        <v>10</v>
      </c>
      <c r="B158" s="8" t="str">
        <f>+VLOOKUP(A158,Industria[],2,0)</f>
        <v>Agricultura y Ganadería</v>
      </c>
      <c r="C158" s="12">
        <f t="shared" si="17"/>
        <v>1002</v>
      </c>
      <c r="D158" s="8" t="str">
        <f>+VLOOKUP(C158,Sector[[Id_sector]:[Codigo]],3,0)</f>
        <v>Pesca y acuicultura</v>
      </c>
      <c r="E158" s="12">
        <f t="shared" si="18"/>
        <v>100202</v>
      </c>
      <c r="F158" s="8" t="str">
        <f>+VLOOKUP(E158,Productos[[Id_producto]:[Codigo]],3,0)</f>
        <v>Moluscos</v>
      </c>
      <c r="G158" s="13">
        <f t="shared" si="14"/>
        <v>100202007</v>
      </c>
      <c r="H158" s="7">
        <v>7</v>
      </c>
      <c r="I158" s="11" t="s">
        <v>201</v>
      </c>
      <c r="J158" s="11" t="str">
        <f>+Categorias[[#This Row],[Categoría]]&amp;"-"&amp;Categorias[[#This Row],[Id_categoría]]</f>
        <v>Lapa-100202007</v>
      </c>
      <c r="K158" s="24" t="str">
        <f>+Categorias[[#This Row],[Descripcion]]&amp;" | "&amp;VLOOKUP(Categorias[[#This Row],[Id_producto]],Productos[[Id_producto]:[Auxiliar]],5,0)</f>
        <v>Lapa-100202007 | Prod: Marino-100202 | Sector: Pesca-1002 | Industria: AGR - 10</v>
      </c>
      <c r="L158" s="9" t="str">
        <f t="shared" si="15"/>
        <v>100202007lapa</v>
      </c>
      <c r="M158" s="28" t="str">
        <f t="shared" si="13"/>
        <v>INSERT INTO categoria VALUES (100202007,'Lapa','Lapa-100202007','Lapa-100202007 | Prod: Marino-100202 | Sector: Pesca-1002 | Industria: AGR - 10',100202);</v>
      </c>
    </row>
    <row r="159" spans="1:13" ht="30.6" x14ac:dyDescent="0.3">
      <c r="A159" s="12">
        <f t="shared" si="16"/>
        <v>10</v>
      </c>
      <c r="B159" s="8" t="str">
        <f>+VLOOKUP(A159,Industria[],2,0)</f>
        <v>Agricultura y Ganadería</v>
      </c>
      <c r="C159" s="12">
        <f t="shared" si="17"/>
        <v>1002</v>
      </c>
      <c r="D159" s="8" t="str">
        <f>+VLOOKUP(C159,Sector[[Id_sector]:[Codigo]],3,0)</f>
        <v>Pesca y acuicultura</v>
      </c>
      <c r="E159" s="12">
        <f t="shared" si="18"/>
        <v>100202</v>
      </c>
      <c r="F159" s="8" t="str">
        <f>+VLOOKUP(E159,Productos[[Id_producto]:[Codigo]],3,0)</f>
        <v>Moluscos</v>
      </c>
      <c r="G159" s="13">
        <f t="shared" si="14"/>
        <v>100202008</v>
      </c>
      <c r="H159" s="7">
        <v>8</v>
      </c>
      <c r="I159" s="11" t="s">
        <v>202</v>
      </c>
      <c r="J159" s="11" t="str">
        <f>+Categorias[[#This Row],[Categoría]]&amp;"-"&amp;Categorias[[#This Row],[Id_categoría]]</f>
        <v>Loco-100202008</v>
      </c>
      <c r="K159" s="24" t="str">
        <f>+Categorias[[#This Row],[Descripcion]]&amp;" | "&amp;VLOOKUP(Categorias[[#This Row],[Id_producto]],Productos[[Id_producto]:[Auxiliar]],5,0)</f>
        <v>Loco-100202008 | Prod: Marino-100202 | Sector: Pesca-1002 | Industria: AGR - 10</v>
      </c>
      <c r="L159" s="9" t="str">
        <f t="shared" si="15"/>
        <v>100202008loco</v>
      </c>
      <c r="M159" s="28" t="str">
        <f t="shared" si="13"/>
        <v>INSERT INTO categoria VALUES (100202008,'Loco','Loco-100202008','Loco-100202008 | Prod: Marino-100202 | Sector: Pesca-1002 | Industria: AGR - 10',100202);</v>
      </c>
    </row>
    <row r="160" spans="1:13" ht="30.6" x14ac:dyDescent="0.3">
      <c r="A160" s="12">
        <f t="shared" si="16"/>
        <v>10</v>
      </c>
      <c r="B160" s="8" t="str">
        <f>+VLOOKUP(A160,Industria[],2,0)</f>
        <v>Agricultura y Ganadería</v>
      </c>
      <c r="C160" s="12">
        <f t="shared" si="17"/>
        <v>1002</v>
      </c>
      <c r="D160" s="8" t="str">
        <f>+VLOOKUP(C160,Sector[[Id_sector]:[Codigo]],3,0)</f>
        <v>Pesca y acuicultura</v>
      </c>
      <c r="E160" s="12">
        <f t="shared" si="18"/>
        <v>100202</v>
      </c>
      <c r="F160" s="8" t="str">
        <f>+VLOOKUP(E160,Productos[[Id_producto]:[Codigo]],3,0)</f>
        <v>Moluscos</v>
      </c>
      <c r="G160" s="13">
        <f t="shared" si="14"/>
        <v>100202009</v>
      </c>
      <c r="H160" s="7">
        <v>9</v>
      </c>
      <c r="I160" s="11" t="s">
        <v>203</v>
      </c>
      <c r="J160" s="11" t="str">
        <f>+Categorias[[#This Row],[Categoría]]&amp;"-"&amp;Categorias[[#This Row],[Id_categoría]]</f>
        <v>Macha-100202009</v>
      </c>
      <c r="K160" s="24" t="str">
        <f>+Categorias[[#This Row],[Descripcion]]&amp;" | "&amp;VLOOKUP(Categorias[[#This Row],[Id_producto]],Productos[[Id_producto]:[Auxiliar]],5,0)</f>
        <v>Macha-100202009 | Prod: Marino-100202 | Sector: Pesca-1002 | Industria: AGR - 10</v>
      </c>
      <c r="L160" s="9" t="str">
        <f t="shared" si="15"/>
        <v>100202009macha</v>
      </c>
      <c r="M160" s="28" t="str">
        <f t="shared" si="13"/>
        <v>INSERT INTO categoria VALUES (100202009,'Macha','Macha-100202009','Macha-100202009 | Prod: Marino-100202 | Sector: Pesca-1002 | Industria: AGR - 10',100202);</v>
      </c>
    </row>
    <row r="161" spans="1:13" ht="30.6" x14ac:dyDescent="0.3">
      <c r="A161" s="12">
        <f t="shared" si="16"/>
        <v>10</v>
      </c>
      <c r="B161" s="8" t="str">
        <f>+VLOOKUP(A161,Industria[],2,0)</f>
        <v>Agricultura y Ganadería</v>
      </c>
      <c r="C161" s="12">
        <f t="shared" si="17"/>
        <v>1002</v>
      </c>
      <c r="D161" s="8" t="str">
        <f>+VLOOKUP(C161,Sector[[Id_sector]:[Codigo]],3,0)</f>
        <v>Pesca y acuicultura</v>
      </c>
      <c r="E161" s="12">
        <f t="shared" si="18"/>
        <v>100202</v>
      </c>
      <c r="F161" s="8" t="str">
        <f>+VLOOKUP(E161,Productos[[Id_producto]:[Codigo]],3,0)</f>
        <v>Moluscos</v>
      </c>
      <c r="G161" s="13">
        <f t="shared" si="14"/>
        <v>100202010</v>
      </c>
      <c r="H161" s="7">
        <v>10</v>
      </c>
      <c r="I161" s="11" t="s">
        <v>204</v>
      </c>
      <c r="J161" s="11" t="str">
        <f>+Categorias[[#This Row],[Categoría]]&amp;"-"&amp;Categorias[[#This Row],[Id_categoría]]</f>
        <v>Mejillón-100202010</v>
      </c>
      <c r="K161" s="24" t="str">
        <f>+Categorias[[#This Row],[Descripcion]]&amp;" | "&amp;VLOOKUP(Categorias[[#This Row],[Id_producto]],Productos[[Id_producto]:[Auxiliar]],5,0)</f>
        <v>Mejillón-100202010 | Prod: Marino-100202 | Sector: Pesca-1002 | Industria: AGR - 10</v>
      </c>
      <c r="L161" s="9" t="str">
        <f t="shared" si="15"/>
        <v>100202010mejillon</v>
      </c>
      <c r="M161" s="28" t="str">
        <f t="shared" si="13"/>
        <v>INSERT INTO categoria VALUES (100202010,'Mejillón','Mejillón-100202010','Mejillón-100202010 | Prod: Marino-100202 | Sector: Pesca-1002 | Industria: AGR - 10',100202);</v>
      </c>
    </row>
    <row r="162" spans="1:13" ht="30.6" x14ac:dyDescent="0.3">
      <c r="A162" s="12">
        <f t="shared" si="16"/>
        <v>10</v>
      </c>
      <c r="B162" s="8" t="str">
        <f>+VLOOKUP(A162,Industria[],2,0)</f>
        <v>Agricultura y Ganadería</v>
      </c>
      <c r="C162" s="12">
        <f t="shared" si="17"/>
        <v>1002</v>
      </c>
      <c r="D162" s="8" t="str">
        <f>+VLOOKUP(C162,Sector[[Id_sector]:[Codigo]],3,0)</f>
        <v>Pesca y acuicultura</v>
      </c>
      <c r="E162" s="12">
        <f t="shared" si="18"/>
        <v>100202</v>
      </c>
      <c r="F162" s="8" t="str">
        <f>+VLOOKUP(E162,Productos[[Id_producto]:[Codigo]],3,0)</f>
        <v>Moluscos</v>
      </c>
      <c r="G162" s="13">
        <f t="shared" si="14"/>
        <v>100202011</v>
      </c>
      <c r="H162" s="7">
        <v>11</v>
      </c>
      <c r="I162" s="11" t="s">
        <v>205</v>
      </c>
      <c r="J162" s="11" t="str">
        <f>+Categorias[[#This Row],[Categoría]]&amp;"-"&amp;Categorias[[#This Row],[Id_categoría]]</f>
        <v>Navajuela-100202011</v>
      </c>
      <c r="K162" s="24" t="str">
        <f>+Categorias[[#This Row],[Descripcion]]&amp;" | "&amp;VLOOKUP(Categorias[[#This Row],[Id_producto]],Productos[[Id_producto]:[Auxiliar]],5,0)</f>
        <v>Navajuela-100202011 | Prod: Marino-100202 | Sector: Pesca-1002 | Industria: AGR - 10</v>
      </c>
      <c r="L162" s="9" t="str">
        <f t="shared" si="15"/>
        <v>100202011navajuela</v>
      </c>
      <c r="M162" s="28" t="str">
        <f t="shared" si="13"/>
        <v>INSERT INTO categoria VALUES (100202011,'Navajuela','Navajuela-100202011','Navajuela-100202011 | Prod: Marino-100202 | Sector: Pesca-1002 | Industria: AGR - 10',100202);</v>
      </c>
    </row>
    <row r="163" spans="1:13" ht="30.6" x14ac:dyDescent="0.3">
      <c r="A163" s="12">
        <f t="shared" si="16"/>
        <v>10</v>
      </c>
      <c r="B163" s="8" t="str">
        <f>+VLOOKUP(A163,Industria[],2,0)</f>
        <v>Agricultura y Ganadería</v>
      </c>
      <c r="C163" s="12">
        <f t="shared" si="17"/>
        <v>1002</v>
      </c>
      <c r="D163" s="8" t="str">
        <f>+VLOOKUP(C163,Sector[[Id_sector]:[Codigo]],3,0)</f>
        <v>Pesca y acuicultura</v>
      </c>
      <c r="E163" s="12">
        <f t="shared" si="18"/>
        <v>100202</v>
      </c>
      <c r="F163" s="8" t="str">
        <f>+VLOOKUP(E163,Productos[[Id_producto]:[Codigo]],3,0)</f>
        <v>Moluscos</v>
      </c>
      <c r="G163" s="13">
        <f t="shared" si="14"/>
        <v>100202012</v>
      </c>
      <c r="H163" s="7">
        <v>12</v>
      </c>
      <c r="I163" s="11" t="s">
        <v>206</v>
      </c>
      <c r="J163" s="11" t="str">
        <f>+Categorias[[#This Row],[Categoría]]&amp;"-"&amp;Categorias[[#This Row],[Id_categoría]]</f>
        <v>Ostión-100202012</v>
      </c>
      <c r="K163" s="24" t="str">
        <f>+Categorias[[#This Row],[Descripcion]]&amp;" | "&amp;VLOOKUP(Categorias[[#This Row],[Id_producto]],Productos[[Id_producto]:[Auxiliar]],5,0)</f>
        <v>Ostión-100202012 | Prod: Marino-100202 | Sector: Pesca-1002 | Industria: AGR - 10</v>
      </c>
      <c r="L163" s="9" t="str">
        <f t="shared" si="15"/>
        <v>100202012ostion</v>
      </c>
      <c r="M163" s="28" t="str">
        <f t="shared" si="13"/>
        <v>INSERT INTO categoria VALUES (100202012,'Ostión','Ostión-100202012','Ostión-100202012 | Prod: Marino-100202 | Sector: Pesca-1002 | Industria: AGR - 10',100202);</v>
      </c>
    </row>
    <row r="164" spans="1:13" ht="30.6" x14ac:dyDescent="0.3">
      <c r="A164" s="12">
        <f t="shared" si="16"/>
        <v>10</v>
      </c>
      <c r="B164" s="8" t="str">
        <f>+VLOOKUP(A164,Industria[],2,0)</f>
        <v>Agricultura y Ganadería</v>
      </c>
      <c r="C164" s="12">
        <f t="shared" si="17"/>
        <v>1002</v>
      </c>
      <c r="D164" s="8" t="str">
        <f>+VLOOKUP(C164,Sector[[Id_sector]:[Codigo]],3,0)</f>
        <v>Pesca y acuicultura</v>
      </c>
      <c r="E164" s="12">
        <f t="shared" si="18"/>
        <v>100202</v>
      </c>
      <c r="F164" s="8" t="str">
        <f>+VLOOKUP(E164,Productos[[Id_producto]:[Codigo]],3,0)</f>
        <v>Moluscos</v>
      </c>
      <c r="G164" s="13">
        <f t="shared" si="14"/>
        <v>100202013</v>
      </c>
      <c r="H164" s="7">
        <v>13</v>
      </c>
      <c r="I164" s="11" t="s">
        <v>207</v>
      </c>
      <c r="J164" s="11" t="str">
        <f>+Categorias[[#This Row],[Categoría]]&amp;"-"&amp;Categorias[[#This Row],[Id_categoría]]</f>
        <v>Ostra-100202013</v>
      </c>
      <c r="K164" s="24" t="str">
        <f>+Categorias[[#This Row],[Descripcion]]&amp;" | "&amp;VLOOKUP(Categorias[[#This Row],[Id_producto]],Productos[[Id_producto]:[Auxiliar]],5,0)</f>
        <v>Ostra-100202013 | Prod: Marino-100202 | Sector: Pesca-1002 | Industria: AGR - 10</v>
      </c>
      <c r="L164" s="9" t="str">
        <f t="shared" si="15"/>
        <v>100202013ostra</v>
      </c>
      <c r="M164" s="28" t="str">
        <f t="shared" si="13"/>
        <v>INSERT INTO categoria VALUES (100202013,'Ostra','Ostra-100202013','Ostra-100202013 | Prod: Marino-100202 | Sector: Pesca-1002 | Industria: AGR - 10',100202);</v>
      </c>
    </row>
    <row r="165" spans="1:13" ht="30.6" x14ac:dyDescent="0.3">
      <c r="A165" s="12">
        <f t="shared" si="16"/>
        <v>10</v>
      </c>
      <c r="B165" s="8" t="str">
        <f>+VLOOKUP(A165,Industria[],2,0)</f>
        <v>Agricultura y Ganadería</v>
      </c>
      <c r="C165" s="12">
        <f t="shared" si="17"/>
        <v>1002</v>
      </c>
      <c r="D165" s="8" t="str">
        <f>+VLOOKUP(C165,Sector[[Id_sector]:[Codigo]],3,0)</f>
        <v>Pesca y acuicultura</v>
      </c>
      <c r="E165" s="12">
        <f t="shared" si="18"/>
        <v>100202</v>
      </c>
      <c r="F165" s="8" t="str">
        <f>+VLOOKUP(E165,Productos[[Id_producto]:[Codigo]],3,0)</f>
        <v>Moluscos</v>
      </c>
      <c r="G165" s="13">
        <f t="shared" si="14"/>
        <v>100202014</v>
      </c>
      <c r="H165" s="7">
        <v>14</v>
      </c>
      <c r="I165" s="11" t="s">
        <v>208</v>
      </c>
      <c r="J165" s="11" t="str">
        <f>+Categorias[[#This Row],[Categoría]]&amp;"-"&amp;Categorias[[#This Row],[Id_categoría]]</f>
        <v>Pulpo-100202014</v>
      </c>
      <c r="K165" s="24" t="str">
        <f>+Categorias[[#This Row],[Descripcion]]&amp;" | "&amp;VLOOKUP(Categorias[[#This Row],[Id_producto]],Productos[[Id_producto]:[Auxiliar]],5,0)</f>
        <v>Pulpo-100202014 | Prod: Marino-100202 | Sector: Pesca-1002 | Industria: AGR - 10</v>
      </c>
      <c r="L165" s="9" t="str">
        <f t="shared" si="15"/>
        <v>100202014pulpo</v>
      </c>
      <c r="M165" s="28" t="str">
        <f t="shared" si="13"/>
        <v>INSERT INTO categoria VALUES (100202014,'Pulpo','Pulpo-100202014','Pulpo-100202014 | Prod: Marino-100202 | Sector: Pesca-1002 | Industria: AGR - 10',100202);</v>
      </c>
    </row>
    <row r="166" spans="1:13" ht="30.6" x14ac:dyDescent="0.3">
      <c r="A166" s="12">
        <f t="shared" si="16"/>
        <v>10</v>
      </c>
      <c r="B166" s="8" t="str">
        <f>+VLOOKUP(A166,Industria[],2,0)</f>
        <v>Agricultura y Ganadería</v>
      </c>
      <c r="C166" s="12">
        <f t="shared" si="17"/>
        <v>1002</v>
      </c>
      <c r="D166" s="8" t="str">
        <f>+VLOOKUP(C166,Sector[[Id_sector]:[Codigo]],3,0)</f>
        <v>Pesca y acuicultura</v>
      </c>
      <c r="E166" s="12">
        <f t="shared" si="18"/>
        <v>100202</v>
      </c>
      <c r="F166" s="8" t="str">
        <f>+VLOOKUP(E166,Productos[[Id_producto]:[Codigo]],3,0)</f>
        <v>Moluscos</v>
      </c>
      <c r="G166" s="13">
        <f t="shared" si="14"/>
        <v>100202015</v>
      </c>
      <c r="H166" s="7">
        <v>15</v>
      </c>
      <c r="I166" s="11" t="s">
        <v>209</v>
      </c>
      <c r="J166" s="11" t="str">
        <f>+Categorias[[#This Row],[Categoría]]&amp;"-"&amp;Categorias[[#This Row],[Id_categoría]]</f>
        <v>Calamar-100202015</v>
      </c>
      <c r="K166" s="24" t="str">
        <f>+Categorias[[#This Row],[Descripcion]]&amp;" | "&amp;VLOOKUP(Categorias[[#This Row],[Id_producto]],Productos[[Id_producto]:[Auxiliar]],5,0)</f>
        <v>Calamar-100202015 | Prod: Marino-100202 | Sector: Pesca-1002 | Industria: AGR - 10</v>
      </c>
      <c r="L166" s="9" t="str">
        <f t="shared" si="15"/>
        <v>100202015calamar</v>
      </c>
      <c r="M166" s="28" t="str">
        <f t="shared" si="13"/>
        <v>INSERT INTO categoria VALUES (100202015,'Calamar','Calamar-100202015','Calamar-100202015 | Prod: Marino-100202 | Sector: Pesca-1002 | Industria: AGR - 10',100202);</v>
      </c>
    </row>
    <row r="167" spans="1:13" ht="30.6" x14ac:dyDescent="0.3">
      <c r="A167" s="12">
        <f t="shared" si="16"/>
        <v>10</v>
      </c>
      <c r="B167" s="8" t="str">
        <f>+VLOOKUP(A167,Industria[],2,0)</f>
        <v>Agricultura y Ganadería</v>
      </c>
      <c r="C167" s="12">
        <f t="shared" si="17"/>
        <v>1002</v>
      </c>
      <c r="D167" s="8" t="str">
        <f>+VLOOKUP(C167,Sector[[Id_sector]:[Codigo]],3,0)</f>
        <v>Pesca y acuicultura</v>
      </c>
      <c r="E167" s="12">
        <f t="shared" si="18"/>
        <v>100202</v>
      </c>
      <c r="F167" s="8" t="str">
        <f>+VLOOKUP(E167,Productos[[Id_producto]:[Codigo]],3,0)</f>
        <v>Moluscos</v>
      </c>
      <c r="G167" s="13">
        <f t="shared" si="14"/>
        <v>100202016</v>
      </c>
      <c r="H167" s="7">
        <v>16</v>
      </c>
      <c r="I167" s="11" t="s">
        <v>211</v>
      </c>
      <c r="J167" s="11" t="str">
        <f>+Categorias[[#This Row],[Categoría]]&amp;"-"&amp;Categorias[[#This Row],[Id_categoría]]</f>
        <v>Chorito-100202016</v>
      </c>
      <c r="K167" s="24" t="str">
        <f>+Categorias[[#This Row],[Descripcion]]&amp;" | "&amp;VLOOKUP(Categorias[[#This Row],[Id_producto]],Productos[[Id_producto]:[Auxiliar]],5,0)</f>
        <v>Chorito-100202016 | Prod: Marino-100202 | Sector: Pesca-1002 | Industria: AGR - 10</v>
      </c>
      <c r="L167" s="9" t="str">
        <f t="shared" si="15"/>
        <v>100202016chorito</v>
      </c>
      <c r="M167" s="28" t="str">
        <f t="shared" si="13"/>
        <v>INSERT INTO categoria VALUES (100202016,'Chorito','Chorito-100202016','Chorito-100202016 | Prod: Marino-100202 | Sector: Pesca-1002 | Industria: AGR - 10',100202);</v>
      </c>
    </row>
    <row r="168" spans="1:13" ht="30.6" x14ac:dyDescent="0.3">
      <c r="A168" s="12">
        <f t="shared" si="16"/>
        <v>10</v>
      </c>
      <c r="B168" s="8" t="str">
        <f>+VLOOKUP(A168,Industria[],2,0)</f>
        <v>Agricultura y Ganadería</v>
      </c>
      <c r="C168" s="12">
        <f t="shared" si="17"/>
        <v>1002</v>
      </c>
      <c r="D168" s="8" t="str">
        <f>+VLOOKUP(C168,Sector[[Id_sector]:[Codigo]],3,0)</f>
        <v>Pesca y acuicultura</v>
      </c>
      <c r="E168" s="12">
        <f t="shared" si="18"/>
        <v>100202</v>
      </c>
      <c r="F168" s="8" t="str">
        <f>+VLOOKUP(E168,Productos[[Id_producto]:[Codigo]],3,0)</f>
        <v>Moluscos</v>
      </c>
      <c r="G168" s="13">
        <f t="shared" si="14"/>
        <v>100202017</v>
      </c>
      <c r="H168" s="7">
        <v>17</v>
      </c>
      <c r="I168" s="11" t="s">
        <v>216</v>
      </c>
      <c r="J168" s="11" t="str">
        <f>+Categorias[[#This Row],[Categoría]]&amp;"-"&amp;Categorias[[#This Row],[Id_categoría]]</f>
        <v>Piure-100202017</v>
      </c>
      <c r="K168" s="24" t="str">
        <f>+Categorias[[#This Row],[Descripcion]]&amp;" | "&amp;VLOOKUP(Categorias[[#This Row],[Id_producto]],Productos[[Id_producto]:[Auxiliar]],5,0)</f>
        <v>Piure-100202017 | Prod: Marino-100202 | Sector: Pesca-1002 | Industria: AGR - 10</v>
      </c>
      <c r="L168" s="9" t="str">
        <f t="shared" si="15"/>
        <v>100202017piure</v>
      </c>
      <c r="M168" s="28" t="str">
        <f t="shared" si="13"/>
        <v>INSERT INTO categoria VALUES (100202017,'Piure','Piure-100202017','Piure-100202017 | Prod: Marino-100202 | Sector: Pesca-1002 | Industria: AGR - 10',100202);</v>
      </c>
    </row>
    <row r="169" spans="1:13" ht="30.6" x14ac:dyDescent="0.3">
      <c r="A169" s="12">
        <f t="shared" si="16"/>
        <v>10</v>
      </c>
      <c r="B169" s="8" t="str">
        <f>+VLOOKUP(A169,Industria[],2,0)</f>
        <v>Agricultura y Ganadería</v>
      </c>
      <c r="C169" s="12">
        <f t="shared" si="17"/>
        <v>1002</v>
      </c>
      <c r="D169" s="8" t="str">
        <f>+VLOOKUP(C169,Sector[[Id_sector]:[Codigo]],3,0)</f>
        <v>Pesca y acuicultura</v>
      </c>
      <c r="E169" s="12">
        <f t="shared" si="18"/>
        <v>100202</v>
      </c>
      <c r="F169" s="8" t="str">
        <f>+VLOOKUP(E169,Productos[[Id_producto]:[Codigo]],3,0)</f>
        <v>Moluscos</v>
      </c>
      <c r="G169" s="13">
        <f t="shared" si="14"/>
        <v>100202018</v>
      </c>
      <c r="H169" s="7">
        <v>18</v>
      </c>
      <c r="I169" s="11" t="s">
        <v>217</v>
      </c>
      <c r="J169" s="11" t="str">
        <f>+Categorias[[#This Row],[Categoría]]&amp;"-"&amp;Categorias[[#This Row],[Id_categoría]]</f>
        <v>Choro Maltón-100202018</v>
      </c>
      <c r="K169" s="24" t="str">
        <f>+Categorias[[#This Row],[Descripcion]]&amp;" | "&amp;VLOOKUP(Categorias[[#This Row],[Id_producto]],Productos[[Id_producto]:[Auxiliar]],5,0)</f>
        <v>Choro Maltón-100202018 | Prod: Marino-100202 | Sector: Pesca-1002 | Industria: AGR - 10</v>
      </c>
      <c r="L169" s="9" t="str">
        <f t="shared" si="15"/>
        <v>100202018choro_malton</v>
      </c>
      <c r="M169" s="28" t="str">
        <f t="shared" si="13"/>
        <v>INSERT INTO categoria VALUES (100202018,'Choro Maltón','Choro Maltón-100202018','Choro Maltón-100202018 | Prod: Marino-100202 | Sector: Pesca-1002 | Industria: AGR - 10',100202);</v>
      </c>
    </row>
    <row r="170" spans="1:13" ht="30.6" x14ac:dyDescent="0.3">
      <c r="A170" s="12">
        <f t="shared" si="16"/>
        <v>10</v>
      </c>
      <c r="B170" s="8" t="str">
        <f>+VLOOKUP(A170,Industria[],2,0)</f>
        <v>Agricultura y Ganadería</v>
      </c>
      <c r="C170" s="12">
        <f t="shared" si="17"/>
        <v>1002</v>
      </c>
      <c r="D170" s="8" t="str">
        <f>+VLOOKUP(C170,Sector[[Id_sector]:[Codigo]],3,0)</f>
        <v>Pesca y acuicultura</v>
      </c>
      <c r="E170" s="12">
        <f t="shared" si="18"/>
        <v>100203</v>
      </c>
      <c r="F170" s="8" t="str">
        <f>+VLOOKUP(E170,Productos[[Id_producto]:[Codigo]],3,0)</f>
        <v>Algas y microphytes</v>
      </c>
      <c r="G170" s="13">
        <f t="shared" si="14"/>
        <v>100203001</v>
      </c>
      <c r="H170" s="7">
        <v>1</v>
      </c>
      <c r="I170" s="11" t="s">
        <v>218</v>
      </c>
      <c r="J170" s="11" t="str">
        <f>+Categorias[[#This Row],[Categoría]]&amp;"-"&amp;Categorias[[#This Row],[Id_categoría]]</f>
        <v>Nori-100203001</v>
      </c>
      <c r="K170" s="24" t="str">
        <f>+Categorias[[#This Row],[Descripcion]]&amp;" | "&amp;VLOOKUP(Categorias[[#This Row],[Id_producto]],Productos[[Id_producto]:[Auxiliar]],5,0)</f>
        <v>Nori-100203001 | Prod: Marino-100203 | Sector: Pesca-1002 | Industria: AGR - 10</v>
      </c>
      <c r="L170" s="9" t="str">
        <f t="shared" si="15"/>
        <v>100203001nori</v>
      </c>
      <c r="M170" s="28" t="str">
        <f t="shared" si="13"/>
        <v>INSERT INTO categoria VALUES (100203001,'Nori','Nori-100203001','Nori-100203001 | Prod: Marino-100203 | Sector: Pesca-1002 | Industria: AGR - 10',100203);</v>
      </c>
    </row>
    <row r="171" spans="1:13" ht="30.6" x14ac:dyDescent="0.3">
      <c r="A171" s="12">
        <f t="shared" si="16"/>
        <v>10</v>
      </c>
      <c r="B171" s="8" t="str">
        <f>+VLOOKUP(A171,Industria[],2,0)</f>
        <v>Agricultura y Ganadería</v>
      </c>
      <c r="C171" s="12">
        <f t="shared" si="17"/>
        <v>1002</v>
      </c>
      <c r="D171" s="8" t="str">
        <f>+VLOOKUP(C171,Sector[[Id_sector]:[Codigo]],3,0)</f>
        <v>Pesca y acuicultura</v>
      </c>
      <c r="E171" s="12">
        <f t="shared" si="18"/>
        <v>100203</v>
      </c>
      <c r="F171" s="8" t="str">
        <f>+VLOOKUP(E171,Productos[[Id_producto]:[Codigo]],3,0)</f>
        <v>Algas y microphytes</v>
      </c>
      <c r="G171" s="13">
        <f t="shared" si="14"/>
        <v>100203002</v>
      </c>
      <c r="H171" s="7">
        <v>2</v>
      </c>
      <c r="I171" s="11" t="s">
        <v>219</v>
      </c>
      <c r="J171" s="11" t="str">
        <f>+Categorias[[#This Row],[Categoría]]&amp;"-"&amp;Categorias[[#This Row],[Id_categoría]]</f>
        <v>Cochayuyo-100203002</v>
      </c>
      <c r="K171" s="24" t="str">
        <f>+Categorias[[#This Row],[Descripcion]]&amp;" | "&amp;VLOOKUP(Categorias[[#This Row],[Id_producto]],Productos[[Id_producto]:[Auxiliar]],5,0)</f>
        <v>Cochayuyo-100203002 | Prod: Marino-100203 | Sector: Pesca-1002 | Industria: AGR - 10</v>
      </c>
      <c r="L171" s="9" t="str">
        <f t="shared" si="15"/>
        <v>100203002cochayuyo</v>
      </c>
      <c r="M171" s="28" t="str">
        <f t="shared" si="13"/>
        <v>INSERT INTO categoria VALUES (100203002,'Cochayuyo','Cochayuyo-100203002','Cochayuyo-100203002 | Prod: Marino-100203 | Sector: Pesca-1002 | Industria: AGR - 10',100203);</v>
      </c>
    </row>
    <row r="172" spans="1:13" ht="30.6" x14ac:dyDescent="0.3">
      <c r="A172" s="12">
        <f t="shared" si="16"/>
        <v>10</v>
      </c>
      <c r="B172" s="8" t="str">
        <f>+VLOOKUP(A172,Industria[],2,0)</f>
        <v>Agricultura y Ganadería</v>
      </c>
      <c r="C172" s="12">
        <f t="shared" si="17"/>
        <v>1002</v>
      </c>
      <c r="D172" s="8" t="str">
        <f>+VLOOKUP(C172,Sector[[Id_sector]:[Codigo]],3,0)</f>
        <v>Pesca y acuicultura</v>
      </c>
      <c r="E172" s="12">
        <f t="shared" si="18"/>
        <v>100203</v>
      </c>
      <c r="F172" s="8" t="str">
        <f>+VLOOKUP(E172,Productos[[Id_producto]:[Codigo]],3,0)</f>
        <v>Algas y microphytes</v>
      </c>
      <c r="G172" s="13">
        <f t="shared" si="14"/>
        <v>100203003</v>
      </c>
      <c r="H172" s="7">
        <v>3</v>
      </c>
      <c r="I172" s="11" t="s">
        <v>220</v>
      </c>
      <c r="J172" s="11" t="str">
        <f>+Categorias[[#This Row],[Categoría]]&amp;"-"&amp;Categorias[[#This Row],[Id_categoría]]</f>
        <v>Huiro-100203003</v>
      </c>
      <c r="K172" s="24" t="str">
        <f>+Categorias[[#This Row],[Descripcion]]&amp;" | "&amp;VLOOKUP(Categorias[[#This Row],[Id_producto]],Productos[[Id_producto]:[Auxiliar]],5,0)</f>
        <v>Huiro-100203003 | Prod: Marino-100203 | Sector: Pesca-1002 | Industria: AGR - 10</v>
      </c>
      <c r="L172" s="9" t="str">
        <f t="shared" si="15"/>
        <v>100203003huiro</v>
      </c>
      <c r="M172" s="28" t="str">
        <f t="shared" si="13"/>
        <v>INSERT INTO categoria VALUES (100203003,'Huiro','Huiro-100203003','Huiro-100203003 | Prod: Marino-100203 | Sector: Pesca-1002 | Industria: AGR - 10',100203);</v>
      </c>
    </row>
    <row r="173" spans="1:13" ht="30.6" x14ac:dyDescent="0.3">
      <c r="A173" s="12">
        <f t="shared" si="16"/>
        <v>10</v>
      </c>
      <c r="B173" s="8" t="str">
        <f>+VLOOKUP(A173,Industria[],2,0)</f>
        <v>Agricultura y Ganadería</v>
      </c>
      <c r="C173" s="12">
        <f t="shared" si="17"/>
        <v>1002</v>
      </c>
      <c r="D173" s="8" t="str">
        <f>+VLOOKUP(C173,Sector[[Id_sector]:[Codigo]],3,0)</f>
        <v>Pesca y acuicultura</v>
      </c>
      <c r="E173" s="12">
        <f t="shared" si="18"/>
        <v>100203</v>
      </c>
      <c r="F173" s="8" t="str">
        <f>+VLOOKUP(E173,Productos[[Id_producto]:[Codigo]],3,0)</f>
        <v>Algas y microphytes</v>
      </c>
      <c r="G173" s="13">
        <f t="shared" si="14"/>
        <v>100203004</v>
      </c>
      <c r="H173" s="7">
        <v>4</v>
      </c>
      <c r="I173" s="11" t="s">
        <v>221</v>
      </c>
      <c r="J173" s="11" t="str">
        <f>+Categorias[[#This Row],[Categoría]]&amp;"-"&amp;Categorias[[#This Row],[Id_categoría]]</f>
        <v>Ulte-100203004</v>
      </c>
      <c r="K173" s="24" t="str">
        <f>+Categorias[[#This Row],[Descripcion]]&amp;" | "&amp;VLOOKUP(Categorias[[#This Row],[Id_producto]],Productos[[Id_producto]:[Auxiliar]],5,0)</f>
        <v>Ulte-100203004 | Prod: Marino-100203 | Sector: Pesca-1002 | Industria: AGR - 10</v>
      </c>
      <c r="L173" s="9" t="str">
        <f t="shared" si="15"/>
        <v>100203004ulte</v>
      </c>
      <c r="M173" s="28" t="str">
        <f t="shared" si="13"/>
        <v>INSERT INTO categoria VALUES (100203004,'Ulte','Ulte-100203004','Ulte-100203004 | Prod: Marino-100203 | Sector: Pesca-1002 | Industria: AGR - 10',100203);</v>
      </c>
    </row>
    <row r="174" spans="1:13" ht="30.6" x14ac:dyDescent="0.3">
      <c r="A174" s="12">
        <f t="shared" si="16"/>
        <v>10</v>
      </c>
      <c r="B174" s="8" t="str">
        <f>+VLOOKUP(A174,Industria[],2,0)</f>
        <v>Agricultura y Ganadería</v>
      </c>
      <c r="C174" s="12">
        <f t="shared" si="17"/>
        <v>1002</v>
      </c>
      <c r="D174" s="8" t="str">
        <f>+VLOOKUP(C174,Sector[[Id_sector]:[Codigo]],3,0)</f>
        <v>Pesca y acuicultura</v>
      </c>
      <c r="E174" s="12">
        <f t="shared" si="18"/>
        <v>100203</v>
      </c>
      <c r="F174" s="8" t="str">
        <f>+VLOOKUP(E174,Productos[[Id_producto]:[Codigo]],3,0)</f>
        <v>Algas y microphytes</v>
      </c>
      <c r="G174" s="13">
        <f t="shared" si="14"/>
        <v>100203005</v>
      </c>
      <c r="H174" s="7">
        <v>5</v>
      </c>
      <c r="I174" s="11" t="s">
        <v>222</v>
      </c>
      <c r="J174" s="11" t="str">
        <f>+Categorias[[#This Row],[Categoría]]&amp;"-"&amp;Categorias[[#This Row],[Id_categoría]]</f>
        <v>Alga Parda-100203005</v>
      </c>
      <c r="K174" s="24" t="str">
        <f>+Categorias[[#This Row],[Descripcion]]&amp;" | "&amp;VLOOKUP(Categorias[[#This Row],[Id_producto]],Productos[[Id_producto]:[Auxiliar]],5,0)</f>
        <v>Alga Parda-100203005 | Prod: Marino-100203 | Sector: Pesca-1002 | Industria: AGR - 10</v>
      </c>
      <c r="L174" s="9" t="str">
        <f t="shared" si="15"/>
        <v>100203005alga_parda</v>
      </c>
      <c r="M174" s="28" t="str">
        <f t="shared" si="13"/>
        <v>INSERT INTO categoria VALUES (100203005,'Alga Parda','Alga Parda-100203005','Alga Parda-100203005 | Prod: Marino-100203 | Sector: Pesca-1002 | Industria: AGR - 10',100203);</v>
      </c>
    </row>
    <row r="175" spans="1:13" ht="30.6" x14ac:dyDescent="0.3">
      <c r="A175" s="12">
        <f t="shared" si="16"/>
        <v>10</v>
      </c>
      <c r="B175" s="8" t="str">
        <f>+VLOOKUP(A175,Industria[],2,0)</f>
        <v>Agricultura y Ganadería</v>
      </c>
      <c r="C175" s="12">
        <f t="shared" si="17"/>
        <v>1002</v>
      </c>
      <c r="D175" s="8" t="str">
        <f>+VLOOKUP(C175,Sector[[Id_sector]:[Codigo]],3,0)</f>
        <v>Pesca y acuicultura</v>
      </c>
      <c r="E175" s="12">
        <f t="shared" si="18"/>
        <v>100203</v>
      </c>
      <c r="F175" s="8" t="str">
        <f>+VLOOKUP(E175,Productos[[Id_producto]:[Codigo]],3,0)</f>
        <v>Algas y microphytes</v>
      </c>
      <c r="G175" s="13">
        <f t="shared" si="14"/>
        <v>100203006</v>
      </c>
      <c r="H175" s="7">
        <v>6</v>
      </c>
      <c r="I175" s="11" t="s">
        <v>223</v>
      </c>
      <c r="J175" s="11" t="str">
        <f>+Categorias[[#This Row],[Categoría]]&amp;"-"&amp;Categorias[[#This Row],[Id_categoría]]</f>
        <v>Alga Luga-100203006</v>
      </c>
      <c r="K175" s="24" t="str">
        <f>+Categorias[[#This Row],[Descripcion]]&amp;" | "&amp;VLOOKUP(Categorias[[#This Row],[Id_producto]],Productos[[Id_producto]:[Auxiliar]],5,0)</f>
        <v>Alga Luga-100203006 | Prod: Marino-100203 | Sector: Pesca-1002 | Industria: AGR - 10</v>
      </c>
      <c r="L175" s="9" t="str">
        <f t="shared" si="15"/>
        <v>100203006alga_luga</v>
      </c>
      <c r="M175" s="28" t="str">
        <f t="shared" si="13"/>
        <v>INSERT INTO categoria VALUES (100203006,'Alga Luga','Alga Luga-100203006','Alga Luga-100203006 | Prod: Marino-100203 | Sector: Pesca-1002 | Industria: AGR - 10',100203);</v>
      </c>
    </row>
    <row r="176" spans="1:13" ht="30.6" x14ac:dyDescent="0.3">
      <c r="A176" s="12">
        <f t="shared" si="16"/>
        <v>10</v>
      </c>
      <c r="B176" s="8" t="str">
        <f>+VLOOKUP(A176,Industria[],2,0)</f>
        <v>Agricultura y Ganadería</v>
      </c>
      <c r="C176" s="12">
        <f t="shared" si="17"/>
        <v>1002</v>
      </c>
      <c r="D176" s="8" t="str">
        <f>+VLOOKUP(C176,Sector[[Id_sector]:[Codigo]],3,0)</f>
        <v>Pesca y acuicultura</v>
      </c>
      <c r="E176" s="12">
        <f t="shared" si="18"/>
        <v>100203</v>
      </c>
      <c r="F176" s="8" t="str">
        <f>+VLOOKUP(E176,Productos[[Id_producto]:[Codigo]],3,0)</f>
        <v>Algas y microphytes</v>
      </c>
      <c r="G176" s="13">
        <f t="shared" si="14"/>
        <v>100203007</v>
      </c>
      <c r="H176" s="7">
        <v>7</v>
      </c>
      <c r="I176" s="11" t="s">
        <v>224</v>
      </c>
      <c r="J176" s="11" t="str">
        <f>+Categorias[[#This Row],[Categoría]]&amp;"-"&amp;Categorias[[#This Row],[Id_categoría]]</f>
        <v>Pelillo-100203007</v>
      </c>
      <c r="K176" s="24" t="str">
        <f>+Categorias[[#This Row],[Descripcion]]&amp;" | "&amp;VLOOKUP(Categorias[[#This Row],[Id_producto]],Productos[[Id_producto]:[Auxiliar]],5,0)</f>
        <v>Pelillo-100203007 | Prod: Marino-100203 | Sector: Pesca-1002 | Industria: AGR - 10</v>
      </c>
      <c r="L176" s="9" t="str">
        <f t="shared" si="15"/>
        <v>100203007pelillo</v>
      </c>
      <c r="M176" s="28" t="str">
        <f t="shared" si="13"/>
        <v>INSERT INTO categoria VALUES (100203007,'Pelillo','Pelillo-100203007','Pelillo-100203007 | Prod: Marino-100203 | Sector: Pesca-1002 | Industria: AGR - 10',100203);</v>
      </c>
    </row>
    <row r="177" spans="1:13" ht="30.6" x14ac:dyDescent="0.3">
      <c r="A177" s="12">
        <f t="shared" si="16"/>
        <v>10</v>
      </c>
      <c r="B177" s="8" t="str">
        <f>+VLOOKUP(A177,Industria[],2,0)</f>
        <v>Agricultura y Ganadería</v>
      </c>
      <c r="C177" s="12">
        <f t="shared" si="17"/>
        <v>1002</v>
      </c>
      <c r="D177" s="8" t="str">
        <f>+VLOOKUP(C177,Sector[[Id_sector]:[Codigo]],3,0)</f>
        <v>Pesca y acuicultura</v>
      </c>
      <c r="E177" s="12">
        <f t="shared" si="18"/>
        <v>100203</v>
      </c>
      <c r="F177" s="8" t="str">
        <f>+VLOOKUP(E177,Productos[[Id_producto]:[Codigo]],3,0)</f>
        <v>Algas y microphytes</v>
      </c>
      <c r="G177" s="13">
        <f t="shared" si="14"/>
        <v>100203008</v>
      </c>
      <c r="H177" s="7">
        <v>8</v>
      </c>
      <c r="I177" s="11" t="s">
        <v>225</v>
      </c>
      <c r="J177" s="11" t="str">
        <f>+Categorias[[#This Row],[Categoría]]&amp;"-"&amp;Categorias[[#This Row],[Id_categoría]]</f>
        <v>Espirulina-100203008</v>
      </c>
      <c r="K177" s="24" t="str">
        <f>+Categorias[[#This Row],[Descripcion]]&amp;" | "&amp;VLOOKUP(Categorias[[#This Row],[Id_producto]],Productos[[Id_producto]:[Auxiliar]],5,0)</f>
        <v>Espirulina-100203008 | Prod: Marino-100203 | Sector: Pesca-1002 | Industria: AGR - 10</v>
      </c>
      <c r="L177" s="9" t="str">
        <f t="shared" si="15"/>
        <v>100203008espirulina</v>
      </c>
      <c r="M177" s="28" t="str">
        <f t="shared" si="13"/>
        <v>INSERT INTO categoria VALUES (100203008,'Espirulina','Espirulina-100203008','Espirulina-100203008 | Prod: Marino-100203 | Sector: Pesca-1002 | Industria: AGR - 10',100203);</v>
      </c>
    </row>
    <row r="178" spans="1:13" ht="30.6" x14ac:dyDescent="0.3">
      <c r="A178" s="12">
        <f t="shared" si="16"/>
        <v>10</v>
      </c>
      <c r="B178" s="8" t="str">
        <f>+VLOOKUP(A178,Industria[],2,0)</f>
        <v>Agricultura y Ganadería</v>
      </c>
      <c r="C178" s="12">
        <f t="shared" si="17"/>
        <v>1002</v>
      </c>
      <c r="D178" s="8" t="str">
        <f>+VLOOKUP(C178,Sector[[Id_sector]:[Codigo]],3,0)</f>
        <v>Pesca y acuicultura</v>
      </c>
      <c r="E178" s="12">
        <f t="shared" si="18"/>
        <v>100204</v>
      </c>
      <c r="F178" s="8" t="str">
        <f>+VLOOKUP(E178,Productos[[Id_producto]:[Codigo]],3,0)</f>
        <v>Crustáceos</v>
      </c>
      <c r="G178" s="13">
        <f t="shared" si="14"/>
        <v>100204001</v>
      </c>
      <c r="H178" s="7">
        <v>1</v>
      </c>
      <c r="I178" s="11" t="s">
        <v>226</v>
      </c>
      <c r="J178" s="11" t="str">
        <f>+Categorias[[#This Row],[Categoría]]&amp;"-"&amp;Categorias[[#This Row],[Id_categoría]]</f>
        <v>Camarón-100204001</v>
      </c>
      <c r="K178" s="24" t="str">
        <f>+Categorias[[#This Row],[Descripcion]]&amp;" | "&amp;VLOOKUP(Categorias[[#This Row],[Id_producto]],Productos[[Id_producto]:[Auxiliar]],5,0)</f>
        <v>Camarón-100204001 | Prod: Marino-100204 | Sector: Pesca-1002 | Industria: AGR - 10</v>
      </c>
      <c r="L178" s="9" t="str">
        <f t="shared" si="15"/>
        <v>100204001camaron</v>
      </c>
      <c r="M178" s="28" t="str">
        <f t="shared" si="13"/>
        <v>INSERT INTO categoria VALUES (100204001,'Camarón','Camarón-100204001','Camarón-100204001 | Prod: Marino-100204 | Sector: Pesca-1002 | Industria: AGR - 10',100204);</v>
      </c>
    </row>
    <row r="179" spans="1:13" ht="30.6" x14ac:dyDescent="0.3">
      <c r="A179" s="12">
        <f t="shared" si="16"/>
        <v>10</v>
      </c>
      <c r="B179" s="8" t="str">
        <f>+VLOOKUP(A179,Industria[],2,0)</f>
        <v>Agricultura y Ganadería</v>
      </c>
      <c r="C179" s="12">
        <f t="shared" si="17"/>
        <v>1002</v>
      </c>
      <c r="D179" s="8" t="str">
        <f>+VLOOKUP(C179,Sector[[Id_sector]:[Codigo]],3,0)</f>
        <v>Pesca y acuicultura</v>
      </c>
      <c r="E179" s="12">
        <f t="shared" si="18"/>
        <v>100204</v>
      </c>
      <c r="F179" s="8" t="str">
        <f>+VLOOKUP(E179,Productos[[Id_producto]:[Codigo]],3,0)</f>
        <v>Crustáceos</v>
      </c>
      <c r="G179" s="13">
        <f t="shared" si="14"/>
        <v>100204002</v>
      </c>
      <c r="H179" s="7">
        <v>2</v>
      </c>
      <c r="I179" s="11" t="s">
        <v>227</v>
      </c>
      <c r="J179" s="11" t="str">
        <f>+Categorias[[#This Row],[Categoría]]&amp;"-"&amp;Categorias[[#This Row],[Id_categoría]]</f>
        <v>Cangrejo-100204002</v>
      </c>
      <c r="K179" s="24" t="str">
        <f>+Categorias[[#This Row],[Descripcion]]&amp;" | "&amp;VLOOKUP(Categorias[[#This Row],[Id_producto]],Productos[[Id_producto]:[Auxiliar]],5,0)</f>
        <v>Cangrejo-100204002 | Prod: Marino-100204 | Sector: Pesca-1002 | Industria: AGR - 10</v>
      </c>
      <c r="L179" s="9" t="str">
        <f t="shared" si="15"/>
        <v>100204002cangrejo</v>
      </c>
      <c r="M179" s="28" t="str">
        <f t="shared" si="13"/>
        <v>INSERT INTO categoria VALUES (100204002,'Cangrejo','Cangrejo-100204002','Cangrejo-100204002 | Prod: Marino-100204 | Sector: Pesca-1002 | Industria: AGR - 10',100204);</v>
      </c>
    </row>
    <row r="180" spans="1:13" ht="30.6" x14ac:dyDescent="0.3">
      <c r="A180" s="12">
        <f t="shared" si="16"/>
        <v>10</v>
      </c>
      <c r="B180" s="8" t="str">
        <f>+VLOOKUP(A180,Industria[],2,0)</f>
        <v>Agricultura y Ganadería</v>
      </c>
      <c r="C180" s="12">
        <f t="shared" si="17"/>
        <v>1002</v>
      </c>
      <c r="D180" s="8" t="str">
        <f>+VLOOKUP(C180,Sector[[Id_sector]:[Codigo]],3,0)</f>
        <v>Pesca y acuicultura</v>
      </c>
      <c r="E180" s="12">
        <f t="shared" si="18"/>
        <v>100204</v>
      </c>
      <c r="F180" s="8" t="str">
        <f>+VLOOKUP(E180,Productos[[Id_producto]:[Codigo]],3,0)</f>
        <v>Crustáceos</v>
      </c>
      <c r="G180" s="13">
        <f t="shared" si="14"/>
        <v>100204003</v>
      </c>
      <c r="H180" s="7">
        <v>3</v>
      </c>
      <c r="I180" s="11" t="s">
        <v>228</v>
      </c>
      <c r="J180" s="11" t="str">
        <f>+Categorias[[#This Row],[Categoría]]&amp;"-"&amp;Categorias[[#This Row],[Id_categoría]]</f>
        <v>Langosta-100204003</v>
      </c>
      <c r="K180" s="24" t="str">
        <f>+Categorias[[#This Row],[Descripcion]]&amp;" | "&amp;VLOOKUP(Categorias[[#This Row],[Id_producto]],Productos[[Id_producto]:[Auxiliar]],5,0)</f>
        <v>Langosta-100204003 | Prod: Marino-100204 | Sector: Pesca-1002 | Industria: AGR - 10</v>
      </c>
      <c r="L180" s="9" t="str">
        <f t="shared" si="15"/>
        <v>100204003langosta</v>
      </c>
      <c r="M180" s="28" t="str">
        <f t="shared" si="13"/>
        <v>INSERT INTO categoria VALUES (100204003,'Langosta','Langosta-100204003','Langosta-100204003 | Prod: Marino-100204 | Sector: Pesca-1002 | Industria: AGR - 10',100204);</v>
      </c>
    </row>
    <row r="181" spans="1:13" ht="30.6" x14ac:dyDescent="0.3">
      <c r="A181" s="12">
        <f t="shared" si="16"/>
        <v>10</v>
      </c>
      <c r="B181" s="8" t="str">
        <f>+VLOOKUP(A181,Industria[],2,0)</f>
        <v>Agricultura y Ganadería</v>
      </c>
      <c r="C181" s="12">
        <f t="shared" si="17"/>
        <v>1002</v>
      </c>
      <c r="D181" s="8" t="str">
        <f>+VLOOKUP(C181,Sector[[Id_sector]:[Codigo]],3,0)</f>
        <v>Pesca y acuicultura</v>
      </c>
      <c r="E181" s="12">
        <f t="shared" si="18"/>
        <v>100204</v>
      </c>
      <c r="F181" s="8" t="str">
        <f>+VLOOKUP(E181,Productos[[Id_producto]:[Codigo]],3,0)</f>
        <v>Crustáceos</v>
      </c>
      <c r="G181" s="13">
        <f t="shared" si="14"/>
        <v>100204004</v>
      </c>
      <c r="H181" s="7">
        <v>4</v>
      </c>
      <c r="I181" s="11" t="s">
        <v>229</v>
      </c>
      <c r="J181" s="11" t="str">
        <f>+Categorias[[#This Row],[Categoría]]&amp;"-"&amp;Categorias[[#This Row],[Id_categoría]]</f>
        <v>Centolla-100204004</v>
      </c>
      <c r="K181" s="24" t="str">
        <f>+Categorias[[#This Row],[Descripcion]]&amp;" | "&amp;VLOOKUP(Categorias[[#This Row],[Id_producto]],Productos[[Id_producto]:[Auxiliar]],5,0)</f>
        <v>Centolla-100204004 | Prod: Marino-100204 | Sector: Pesca-1002 | Industria: AGR - 10</v>
      </c>
      <c r="L181" s="9" t="str">
        <f t="shared" si="15"/>
        <v>100204004centolla</v>
      </c>
      <c r="M181" s="28" t="str">
        <f t="shared" si="13"/>
        <v>INSERT INTO categoria VALUES (100204004,'Centolla','Centolla-100204004','Centolla-100204004 | Prod: Marino-100204 | Sector: Pesca-1002 | Industria: AGR - 10',100204);</v>
      </c>
    </row>
    <row r="182" spans="1:13" ht="30.6" x14ac:dyDescent="0.3">
      <c r="A182" s="12">
        <f t="shared" si="16"/>
        <v>10</v>
      </c>
      <c r="B182" s="8" t="str">
        <f>+VLOOKUP(A182,Industria[],2,0)</f>
        <v>Agricultura y Ganadería</v>
      </c>
      <c r="C182" s="12">
        <f t="shared" si="17"/>
        <v>1002</v>
      </c>
      <c r="D182" s="8" t="str">
        <f>+VLOOKUP(C182,Sector[[Id_sector]:[Codigo]],3,0)</f>
        <v>Pesca y acuicultura</v>
      </c>
      <c r="E182" s="12">
        <f t="shared" si="18"/>
        <v>100204</v>
      </c>
      <c r="F182" s="8" t="str">
        <f>+VLOOKUP(E182,Productos[[Id_producto]:[Codigo]],3,0)</f>
        <v>Crustáceos</v>
      </c>
      <c r="G182" s="13">
        <f t="shared" si="14"/>
        <v>100204005</v>
      </c>
      <c r="H182" s="7">
        <v>5</v>
      </c>
      <c r="I182" s="11" t="s">
        <v>230</v>
      </c>
      <c r="J182" s="11" t="str">
        <f>+Categorias[[#This Row],[Categoría]]&amp;"-"&amp;Categorias[[#This Row],[Id_categoría]]</f>
        <v>Centollón-100204005</v>
      </c>
      <c r="K182" s="24" t="str">
        <f>+Categorias[[#This Row],[Descripcion]]&amp;" | "&amp;VLOOKUP(Categorias[[#This Row],[Id_producto]],Productos[[Id_producto]:[Auxiliar]],5,0)</f>
        <v>Centollón-100204005 | Prod: Marino-100204 | Sector: Pesca-1002 | Industria: AGR - 10</v>
      </c>
      <c r="L182" s="9" t="str">
        <f t="shared" si="15"/>
        <v>100204005centollon</v>
      </c>
      <c r="M182" s="28" t="str">
        <f t="shared" si="13"/>
        <v>INSERT INTO categoria VALUES (100204005,'Centollón','Centollón-100204005','Centollón-100204005 | Prod: Marino-100204 | Sector: Pesca-1002 | Industria: AGR - 10',100204);</v>
      </c>
    </row>
    <row r="183" spans="1:13" ht="30.6" x14ac:dyDescent="0.3">
      <c r="A183" s="12">
        <f t="shared" si="16"/>
        <v>10</v>
      </c>
      <c r="B183" s="8" t="str">
        <f>+VLOOKUP(A183,Industria[],2,0)</f>
        <v>Agricultura y Ganadería</v>
      </c>
      <c r="C183" s="12">
        <f t="shared" si="17"/>
        <v>1002</v>
      </c>
      <c r="D183" s="8" t="str">
        <f>+VLOOKUP(C183,Sector[[Id_sector]:[Codigo]],3,0)</f>
        <v>Pesca y acuicultura</v>
      </c>
      <c r="E183" s="12">
        <f t="shared" si="18"/>
        <v>100204</v>
      </c>
      <c r="F183" s="8" t="str">
        <f>+VLOOKUP(E183,Productos[[Id_producto]:[Codigo]],3,0)</f>
        <v>Crustáceos</v>
      </c>
      <c r="G183" s="13">
        <f t="shared" si="14"/>
        <v>100204006</v>
      </c>
      <c r="H183" s="7">
        <v>6</v>
      </c>
      <c r="I183" s="11" t="s">
        <v>231</v>
      </c>
      <c r="J183" s="11" t="str">
        <f>+Categorias[[#This Row],[Categoría]]&amp;"-"&amp;Categorias[[#This Row],[Id_categoría]]</f>
        <v>Jaiba-100204006</v>
      </c>
      <c r="K183" s="24" t="str">
        <f>+Categorias[[#This Row],[Descripcion]]&amp;" | "&amp;VLOOKUP(Categorias[[#This Row],[Id_producto]],Productos[[Id_producto]:[Auxiliar]],5,0)</f>
        <v>Jaiba-100204006 | Prod: Marino-100204 | Sector: Pesca-1002 | Industria: AGR - 10</v>
      </c>
      <c r="L183" s="9" t="str">
        <f t="shared" si="15"/>
        <v>100204006jaiba</v>
      </c>
      <c r="M183" s="28" t="str">
        <f t="shared" si="13"/>
        <v>INSERT INTO categoria VALUES (100204006,'Jaiba','Jaiba-100204006','Jaiba-100204006 | Prod: Marino-100204 | Sector: Pesca-1002 | Industria: AGR - 10',100204);</v>
      </c>
    </row>
    <row r="184" spans="1:13" ht="30.6" x14ac:dyDescent="0.3">
      <c r="A184" s="12">
        <f t="shared" si="16"/>
        <v>10</v>
      </c>
      <c r="B184" s="8" t="str">
        <f>+VLOOKUP(A184,Industria[],2,0)</f>
        <v>Agricultura y Ganadería</v>
      </c>
      <c r="C184" s="12">
        <f t="shared" si="17"/>
        <v>1002</v>
      </c>
      <c r="D184" s="8" t="str">
        <f>+VLOOKUP(C184,Sector[[Id_sector]:[Codigo]],3,0)</f>
        <v>Pesca y acuicultura</v>
      </c>
      <c r="E184" s="12">
        <f t="shared" si="18"/>
        <v>100204</v>
      </c>
      <c r="F184" s="8" t="str">
        <f>+VLOOKUP(E184,Productos[[Id_producto]:[Codigo]],3,0)</f>
        <v>Crustáceos</v>
      </c>
      <c r="G184" s="13">
        <f t="shared" si="14"/>
        <v>100204007</v>
      </c>
      <c r="H184" s="7">
        <v>7</v>
      </c>
      <c r="I184" s="11" t="s">
        <v>232</v>
      </c>
      <c r="J184" s="11" t="str">
        <f>+Categorias[[#This Row],[Categoría]]&amp;"-"&amp;Categorias[[#This Row],[Id_categoría]]</f>
        <v>Langostino-100204007</v>
      </c>
      <c r="K184" s="24" t="str">
        <f>+Categorias[[#This Row],[Descripcion]]&amp;" | "&amp;VLOOKUP(Categorias[[#This Row],[Id_producto]],Productos[[Id_producto]:[Auxiliar]],5,0)</f>
        <v>Langostino-100204007 | Prod: Marino-100204 | Sector: Pesca-1002 | Industria: AGR - 10</v>
      </c>
      <c r="L184" s="9" t="str">
        <f t="shared" si="15"/>
        <v>100204007langostino</v>
      </c>
      <c r="M184" s="28" t="str">
        <f t="shared" si="13"/>
        <v>INSERT INTO categoria VALUES (100204007,'Langostino','Langostino-100204007','Langostino-100204007 | Prod: Marino-100204 | Sector: Pesca-1002 | Industria: AGR - 10',100204);</v>
      </c>
    </row>
    <row r="185" spans="1:13" ht="30.6" x14ac:dyDescent="0.3">
      <c r="A185" s="12">
        <f t="shared" si="16"/>
        <v>10</v>
      </c>
      <c r="B185" s="8" t="str">
        <f>+VLOOKUP(A185,Industria[],2,0)</f>
        <v>Agricultura y Ganadería</v>
      </c>
      <c r="C185" s="12">
        <f t="shared" si="17"/>
        <v>1002</v>
      </c>
      <c r="D185" s="8" t="str">
        <f>+VLOOKUP(C185,Sector[[Id_sector]:[Codigo]],3,0)</f>
        <v>Pesca y acuicultura</v>
      </c>
      <c r="E185" s="12">
        <f t="shared" si="18"/>
        <v>100204</v>
      </c>
      <c r="F185" s="8" t="str">
        <f>+VLOOKUP(E185,Productos[[Id_producto]:[Codigo]],3,0)</f>
        <v>Crustáceos</v>
      </c>
      <c r="G185" s="13">
        <f t="shared" si="14"/>
        <v>100204008</v>
      </c>
      <c r="H185" s="7">
        <v>8</v>
      </c>
      <c r="I185" s="11" t="s">
        <v>233</v>
      </c>
      <c r="J185" s="11" t="str">
        <f>+Categorias[[#This Row],[Categoría]]&amp;"-"&amp;Categorias[[#This Row],[Id_categoría]]</f>
        <v>Krill-100204008</v>
      </c>
      <c r="K185" s="24" t="str">
        <f>+Categorias[[#This Row],[Descripcion]]&amp;" | "&amp;VLOOKUP(Categorias[[#This Row],[Id_producto]],Productos[[Id_producto]:[Auxiliar]],5,0)</f>
        <v>Krill-100204008 | Prod: Marino-100204 | Sector: Pesca-1002 | Industria: AGR - 10</v>
      </c>
      <c r="L185" s="9" t="str">
        <f t="shared" si="15"/>
        <v>100204008krill</v>
      </c>
      <c r="M185" s="28" t="str">
        <f t="shared" si="13"/>
        <v>INSERT INTO categoria VALUES (100204008,'Krill','Krill-100204008','Krill-100204008 | Prod: Marino-100204 | Sector: Pesca-1002 | Industria: AGR - 10',100204);</v>
      </c>
    </row>
    <row r="186" spans="1:13" ht="30.6" x14ac:dyDescent="0.3">
      <c r="A186" s="12">
        <f t="shared" si="16"/>
        <v>10</v>
      </c>
      <c r="B186" s="8" t="str">
        <f>+VLOOKUP(A186,Industria[],2,0)</f>
        <v>Agricultura y Ganadería</v>
      </c>
      <c r="C186" s="12">
        <f t="shared" si="17"/>
        <v>1002</v>
      </c>
      <c r="D186" s="8" t="str">
        <f>+VLOOKUP(C186,Sector[[Id_sector]:[Codigo]],3,0)</f>
        <v>Pesca y acuicultura</v>
      </c>
      <c r="E186" s="12">
        <f t="shared" si="18"/>
        <v>100204</v>
      </c>
      <c r="F186" s="8" t="str">
        <f>+VLOOKUP(E186,Productos[[Id_producto]:[Codigo]],3,0)</f>
        <v>Crustáceos</v>
      </c>
      <c r="G186" s="13">
        <f t="shared" si="14"/>
        <v>100204009</v>
      </c>
      <c r="H186" s="7">
        <v>9</v>
      </c>
      <c r="I186" s="11" t="s">
        <v>210</v>
      </c>
      <c r="J186" s="11" t="str">
        <f>+Categorias[[#This Row],[Categoría]]&amp;"-"&amp;Categorias[[#This Row],[Id_categoría]]</f>
        <v>Gamba-100204009</v>
      </c>
      <c r="K186" s="24" t="str">
        <f>+Categorias[[#This Row],[Descripcion]]&amp;" | "&amp;VLOOKUP(Categorias[[#This Row],[Id_producto]],Productos[[Id_producto]:[Auxiliar]],5,0)</f>
        <v>Gamba-100204009 | Prod: Marino-100204 | Sector: Pesca-1002 | Industria: AGR - 10</v>
      </c>
      <c r="L186" s="9" t="str">
        <f t="shared" si="15"/>
        <v>100204009gamba</v>
      </c>
      <c r="M186" s="28" t="str">
        <f t="shared" si="13"/>
        <v>INSERT INTO categoria VALUES (100204009,'Gamba','Gamba-100204009','Gamba-100204009 | Prod: Marino-100204 | Sector: Pesca-1002 | Industria: AGR - 10',100204);</v>
      </c>
    </row>
    <row r="187" spans="1:13" ht="30.6" x14ac:dyDescent="0.3">
      <c r="A187" s="12">
        <f t="shared" si="16"/>
        <v>10</v>
      </c>
      <c r="B187" s="8" t="str">
        <f>+VLOOKUP(A187,Industria[],2,0)</f>
        <v>Agricultura y Ganadería</v>
      </c>
      <c r="C187" s="12">
        <f t="shared" si="17"/>
        <v>1002</v>
      </c>
      <c r="D187" s="8" t="str">
        <f>+VLOOKUP(C187,Sector[[Id_sector]:[Codigo]],3,0)</f>
        <v>Pesca y acuicultura</v>
      </c>
      <c r="E187" s="12">
        <f t="shared" si="18"/>
        <v>100205</v>
      </c>
      <c r="F187" s="8" t="str">
        <f>+VLOOKUP(E187,Productos[[Id_producto]:[Codigo]],3,0)</f>
        <v>Equinodermos</v>
      </c>
      <c r="G187" s="13">
        <f t="shared" si="14"/>
        <v>100205001</v>
      </c>
      <c r="H187" s="7">
        <v>1</v>
      </c>
      <c r="I187" s="11" t="s">
        <v>234</v>
      </c>
      <c r="J187" s="11" t="str">
        <f>+Categorias[[#This Row],[Categoría]]&amp;"-"&amp;Categorias[[#This Row],[Id_categoría]]</f>
        <v>Erizo-100205001</v>
      </c>
      <c r="K187" s="24" t="str">
        <f>+Categorias[[#This Row],[Descripcion]]&amp;" | "&amp;VLOOKUP(Categorias[[#This Row],[Id_producto]],Productos[[Id_producto]:[Auxiliar]],5,0)</f>
        <v>Erizo-100205001 | Prod: Marino-100205 | Sector: Pesca-1002 | Industria: AGR - 10</v>
      </c>
      <c r="L187" s="9" t="str">
        <f t="shared" si="15"/>
        <v>100205001erizo</v>
      </c>
      <c r="M187" s="28" t="str">
        <f t="shared" si="13"/>
        <v>INSERT INTO categoria VALUES (100205001,'Erizo','Erizo-100205001','Erizo-100205001 | Prod: Marino-100205 | Sector: Pesca-1002 | Industria: AGR - 10',100205);</v>
      </c>
    </row>
    <row r="188" spans="1:13" ht="30.6" x14ac:dyDescent="0.3">
      <c r="A188" s="12">
        <f t="shared" si="16"/>
        <v>10</v>
      </c>
      <c r="B188" s="8" t="str">
        <f>+VLOOKUP(A188,Industria[],2,0)</f>
        <v>Agricultura y Ganadería</v>
      </c>
      <c r="C188" s="12">
        <f t="shared" si="17"/>
        <v>1002</v>
      </c>
      <c r="D188" s="8" t="str">
        <f>+VLOOKUP(C188,Sector[[Id_sector]:[Codigo]],3,0)</f>
        <v>Pesca y acuicultura</v>
      </c>
      <c r="E188" s="12">
        <f t="shared" si="18"/>
        <v>100205</v>
      </c>
      <c r="F188" s="8" t="str">
        <f>+VLOOKUP(E188,Productos[[Id_producto]:[Codigo]],3,0)</f>
        <v>Equinodermos</v>
      </c>
      <c r="G188" s="13">
        <f t="shared" si="14"/>
        <v>100205002</v>
      </c>
      <c r="H188" s="7">
        <v>2</v>
      </c>
      <c r="I188" s="11" t="s">
        <v>235</v>
      </c>
      <c r="J188" s="11" t="str">
        <f>+Categorias[[#This Row],[Categoría]]&amp;"-"&amp;Categorias[[#This Row],[Id_categoría]]</f>
        <v>Pepino de Mar-100205002</v>
      </c>
      <c r="K188" s="24" t="str">
        <f>+Categorias[[#This Row],[Descripcion]]&amp;" | "&amp;VLOOKUP(Categorias[[#This Row],[Id_producto]],Productos[[Id_producto]:[Auxiliar]],5,0)</f>
        <v>Pepino de Mar-100205002 | Prod: Marino-100205 | Sector: Pesca-1002 | Industria: AGR - 10</v>
      </c>
      <c r="L188" s="9" t="str">
        <f t="shared" si="15"/>
        <v>100205002pepino_de_mar</v>
      </c>
      <c r="M188" s="28" t="str">
        <f t="shared" si="13"/>
        <v>INSERT INTO categoria VALUES (100205002,'Pepino de Mar','Pepino de Mar-100205002','Pepino de Mar-100205002 | Prod: Marino-100205 | Sector: Pesca-1002 | Industria: AGR - 10',100205);</v>
      </c>
    </row>
    <row r="189" spans="1:13" ht="30.6" x14ac:dyDescent="0.3">
      <c r="A189" s="12">
        <f t="shared" si="16"/>
        <v>10</v>
      </c>
      <c r="B189" s="8" t="str">
        <f>+VLOOKUP(A189,Industria[],2,0)</f>
        <v>Agricultura y Ganadería</v>
      </c>
      <c r="C189" s="12">
        <f t="shared" si="17"/>
        <v>1002</v>
      </c>
      <c r="D189" s="8" t="str">
        <f>+VLOOKUP(C189,Sector[[Id_sector]:[Codigo]],3,0)</f>
        <v>Pesca y acuicultura</v>
      </c>
      <c r="E189" s="12">
        <f t="shared" si="18"/>
        <v>100205</v>
      </c>
      <c r="F189" s="8" t="str">
        <f>+VLOOKUP(E189,Productos[[Id_producto]:[Codigo]],3,0)</f>
        <v>Equinodermos</v>
      </c>
      <c r="G189" s="13">
        <f t="shared" si="14"/>
        <v>100205003</v>
      </c>
      <c r="H189" s="7">
        <v>3</v>
      </c>
      <c r="I189" s="11" t="s">
        <v>236</v>
      </c>
      <c r="J189" s="11" t="str">
        <f>+Categorias[[#This Row],[Categoría]]&amp;"-"&amp;Categorias[[#This Row],[Id_categoría]]</f>
        <v>Sol de Mar-100205003</v>
      </c>
      <c r="K189" s="24" t="str">
        <f>+Categorias[[#This Row],[Descripcion]]&amp;" | "&amp;VLOOKUP(Categorias[[#This Row],[Id_producto]],Productos[[Id_producto]:[Auxiliar]],5,0)</f>
        <v>Sol de Mar-100205003 | Prod: Marino-100205 | Sector: Pesca-1002 | Industria: AGR - 10</v>
      </c>
      <c r="L189" s="9" t="str">
        <f t="shared" si="15"/>
        <v>100205003sol_de_mar</v>
      </c>
      <c r="M189" s="28" t="str">
        <f t="shared" si="13"/>
        <v>INSERT INTO categoria VALUES (100205003,'Sol de Mar','Sol de Mar-100205003','Sol de Mar-100205003 | Prod: Marino-100205 | Sector: Pesca-1002 | Industria: AGR - 10',100205);</v>
      </c>
    </row>
    <row r="190" spans="1:13" ht="30.6" x14ac:dyDescent="0.3">
      <c r="A190" s="12">
        <f t="shared" si="16"/>
        <v>10</v>
      </c>
      <c r="B190" s="8" t="str">
        <f>+VLOOKUP(A190,Industria[],2,0)</f>
        <v>Agricultura y Ganadería</v>
      </c>
      <c r="C190" s="12">
        <f t="shared" si="17"/>
        <v>1002</v>
      </c>
      <c r="D190" s="8" t="str">
        <f>+VLOOKUP(C190,Sector[[Id_sector]:[Codigo]],3,0)</f>
        <v>Pesca y acuicultura</v>
      </c>
      <c r="E190" s="12">
        <f t="shared" si="18"/>
        <v>100205</v>
      </c>
      <c r="F190" s="8" t="str">
        <f>+VLOOKUP(E190,Productos[[Id_producto]:[Codigo]],3,0)</f>
        <v>Equinodermos</v>
      </c>
      <c r="G190" s="13">
        <f t="shared" si="14"/>
        <v>100205004</v>
      </c>
      <c r="H190" s="7">
        <v>4</v>
      </c>
      <c r="I190" s="11" t="s">
        <v>237</v>
      </c>
      <c r="J190" s="11" t="str">
        <f>+Categorias[[#This Row],[Categoría]]&amp;"-"&amp;Categorias[[#This Row],[Id_categoría]]</f>
        <v>Estrella de Mar-100205004</v>
      </c>
      <c r="K190" s="24" t="str">
        <f>+Categorias[[#This Row],[Descripcion]]&amp;" | "&amp;VLOOKUP(Categorias[[#This Row],[Id_producto]],Productos[[Id_producto]:[Auxiliar]],5,0)</f>
        <v>Estrella de Mar-100205004 | Prod: Marino-100205 | Sector: Pesca-1002 | Industria: AGR - 10</v>
      </c>
      <c r="L190" s="9" t="str">
        <f t="shared" si="15"/>
        <v>100205004estrella_de_mar</v>
      </c>
      <c r="M190" s="28" t="str">
        <f t="shared" si="13"/>
        <v>INSERT INTO categoria VALUES (100205004,'Estrella de Mar','Estrella de Mar-100205004','Estrella de Mar-100205004 | Prod: Marino-100205 | Sector: Pesca-1002 | Industria: AGR - 10',100205);</v>
      </c>
    </row>
    <row r="191" spans="1:13" ht="30.6" x14ac:dyDescent="0.3">
      <c r="A191" s="12">
        <f t="shared" si="16"/>
        <v>10</v>
      </c>
      <c r="B191" s="8" t="str">
        <f>+VLOOKUP(A191,Industria[],2,0)</f>
        <v>Agricultura y Ganadería</v>
      </c>
      <c r="C191" s="12">
        <f t="shared" si="17"/>
        <v>1002</v>
      </c>
      <c r="D191" s="8" t="str">
        <f>+VLOOKUP(C191,Sector[[Id_sector]:[Codigo]],3,0)</f>
        <v>Pesca y acuicultura</v>
      </c>
      <c r="E191" s="12">
        <f t="shared" si="18"/>
        <v>100206</v>
      </c>
      <c r="F191" s="8" t="str">
        <f>+VLOOKUP(E191,Productos[[Id_producto]:[Codigo]],3,0)</f>
        <v>Mamíferos acuáticos</v>
      </c>
      <c r="G191" s="13">
        <f t="shared" si="14"/>
        <v>100206001</v>
      </c>
      <c r="H191" s="7">
        <v>1</v>
      </c>
      <c r="I191" s="11" t="s">
        <v>238</v>
      </c>
      <c r="J191" s="11" t="str">
        <f>+Categorias[[#This Row],[Categoría]]&amp;"-"&amp;Categorias[[#This Row],[Id_categoría]]</f>
        <v>Ballena-100206001</v>
      </c>
      <c r="K191" s="24" t="str">
        <f>+Categorias[[#This Row],[Descripcion]]&amp;" | "&amp;VLOOKUP(Categorias[[#This Row],[Id_producto]],Productos[[Id_producto]:[Auxiliar]],5,0)</f>
        <v>Ballena-100206001 | Prod: Marino-100206 | Sector: Pesca-1002 | Industria: AGR - 10</v>
      </c>
      <c r="L191" s="9" t="str">
        <f t="shared" si="15"/>
        <v>100206001ballena</v>
      </c>
      <c r="M191" s="28" t="str">
        <f t="shared" si="13"/>
        <v>INSERT INTO categoria VALUES (100206001,'Ballena','Ballena-100206001','Ballena-100206001 | Prod: Marino-100206 | Sector: Pesca-1002 | Industria: AGR - 10',100206);</v>
      </c>
    </row>
    <row r="192" spans="1:13" ht="30.6" x14ac:dyDescent="0.3">
      <c r="A192" s="12">
        <f t="shared" si="16"/>
        <v>10</v>
      </c>
      <c r="B192" s="8" t="str">
        <f>+VLOOKUP(A192,Industria[],2,0)</f>
        <v>Agricultura y Ganadería</v>
      </c>
      <c r="C192" s="12">
        <f t="shared" si="17"/>
        <v>1002</v>
      </c>
      <c r="D192" s="8" t="str">
        <f>+VLOOKUP(C192,Sector[[Id_sector]:[Codigo]],3,0)</f>
        <v>Pesca y acuicultura</v>
      </c>
      <c r="E192" s="12">
        <f t="shared" si="18"/>
        <v>100206</v>
      </c>
      <c r="F192" s="8" t="str">
        <f>+VLOOKUP(E192,Productos[[Id_producto]:[Codigo]],3,0)</f>
        <v>Mamíferos acuáticos</v>
      </c>
      <c r="G192" s="13">
        <f t="shared" si="14"/>
        <v>100206002</v>
      </c>
      <c r="H192" s="7">
        <v>2</v>
      </c>
      <c r="I192" s="11" t="s">
        <v>239</v>
      </c>
      <c r="J192" s="11" t="str">
        <f>+Categorias[[#This Row],[Categoría]]&amp;"-"&amp;Categorias[[#This Row],[Id_categoría]]</f>
        <v>Delfín-100206002</v>
      </c>
      <c r="K192" s="24" t="str">
        <f>+Categorias[[#This Row],[Descripcion]]&amp;" | "&amp;VLOOKUP(Categorias[[#This Row],[Id_producto]],Productos[[Id_producto]:[Auxiliar]],5,0)</f>
        <v>Delfín-100206002 | Prod: Marino-100206 | Sector: Pesca-1002 | Industria: AGR - 10</v>
      </c>
      <c r="L192" s="9" t="str">
        <f t="shared" si="15"/>
        <v>100206002delfin</v>
      </c>
      <c r="M192" s="28" t="str">
        <f t="shared" si="13"/>
        <v>INSERT INTO categoria VALUES (100206002,'Delfín','Delfín-100206002','Delfín-100206002 | Prod: Marino-100206 | Sector: Pesca-1002 | Industria: AGR - 10',100206);</v>
      </c>
    </row>
    <row r="193" spans="1:13" ht="30.6" x14ac:dyDescent="0.3">
      <c r="A193" s="12">
        <f t="shared" si="16"/>
        <v>10</v>
      </c>
      <c r="B193" s="8" t="str">
        <f>+VLOOKUP(A193,Industria[],2,0)</f>
        <v>Agricultura y Ganadería</v>
      </c>
      <c r="C193" s="12">
        <f t="shared" si="17"/>
        <v>1002</v>
      </c>
      <c r="D193" s="8" t="str">
        <f>+VLOOKUP(C193,Sector[[Id_sector]:[Codigo]],3,0)</f>
        <v>Pesca y acuicultura</v>
      </c>
      <c r="E193" s="12">
        <f t="shared" si="18"/>
        <v>100206</v>
      </c>
      <c r="F193" s="8" t="str">
        <f>+VLOOKUP(E193,Productos[[Id_producto]:[Codigo]],3,0)</f>
        <v>Mamíferos acuáticos</v>
      </c>
      <c r="G193" s="13">
        <f t="shared" si="14"/>
        <v>100206003</v>
      </c>
      <c r="H193" s="7">
        <v>3</v>
      </c>
      <c r="I193" s="11" t="s">
        <v>240</v>
      </c>
      <c r="J193" s="11" t="str">
        <f>+Categorias[[#This Row],[Categoría]]&amp;"-"&amp;Categorias[[#This Row],[Id_categoría]]</f>
        <v>Manatí-100206003</v>
      </c>
      <c r="K193" s="24" t="str">
        <f>+Categorias[[#This Row],[Descripcion]]&amp;" | "&amp;VLOOKUP(Categorias[[#This Row],[Id_producto]],Productos[[Id_producto]:[Auxiliar]],5,0)</f>
        <v>Manatí-100206003 | Prod: Marino-100206 | Sector: Pesca-1002 | Industria: AGR - 10</v>
      </c>
      <c r="L193" s="9" t="str">
        <f t="shared" si="15"/>
        <v>100206003manati</v>
      </c>
      <c r="M193" s="28" t="str">
        <f t="shared" si="13"/>
        <v>INSERT INTO categoria VALUES (100206003,'Manatí','Manatí-100206003','Manatí-100206003 | Prod: Marino-100206 | Sector: Pesca-1002 | Industria: AGR - 10',100206);</v>
      </c>
    </row>
    <row r="194" spans="1:13" ht="30.6" x14ac:dyDescent="0.3">
      <c r="A194" s="12">
        <f t="shared" si="16"/>
        <v>10</v>
      </c>
      <c r="B194" s="8" t="str">
        <f>+VLOOKUP(A194,Industria[],2,0)</f>
        <v>Agricultura y Ganadería</v>
      </c>
      <c r="C194" s="12">
        <f t="shared" si="17"/>
        <v>1002</v>
      </c>
      <c r="D194" s="8" t="str">
        <f>+VLOOKUP(C194,Sector[[Id_sector]:[Codigo]],3,0)</f>
        <v>Pesca y acuicultura</v>
      </c>
      <c r="E194" s="12">
        <f t="shared" si="18"/>
        <v>100206</v>
      </c>
      <c r="F194" s="8" t="str">
        <f>+VLOOKUP(E194,Productos[[Id_producto]:[Codigo]],3,0)</f>
        <v>Mamíferos acuáticos</v>
      </c>
      <c r="G194" s="13">
        <f t="shared" si="14"/>
        <v>100206004</v>
      </c>
      <c r="H194" s="7">
        <v>4</v>
      </c>
      <c r="I194" s="11" t="s">
        <v>241</v>
      </c>
      <c r="J194" s="11" t="str">
        <f>+Categorias[[#This Row],[Categoría]]&amp;"-"&amp;Categorias[[#This Row],[Id_categoría]]</f>
        <v>Morsa-100206004</v>
      </c>
      <c r="K194" s="24" t="str">
        <f>+Categorias[[#This Row],[Descripcion]]&amp;" | "&amp;VLOOKUP(Categorias[[#This Row],[Id_producto]],Productos[[Id_producto]:[Auxiliar]],5,0)</f>
        <v>Morsa-100206004 | Prod: Marino-100206 | Sector: Pesca-1002 | Industria: AGR - 10</v>
      </c>
      <c r="L194" s="9" t="str">
        <f t="shared" si="15"/>
        <v>100206004morsa</v>
      </c>
      <c r="M194" s="28" t="str">
        <f t="shared" si="13"/>
        <v>INSERT INTO categoria VALUES (100206004,'Morsa','Morsa-100206004','Morsa-100206004 | Prod: Marino-100206 | Sector: Pesca-1002 | Industria: AGR - 10',100206);</v>
      </c>
    </row>
    <row r="195" spans="1:13" ht="30.6" x14ac:dyDescent="0.3">
      <c r="A195" s="12">
        <f t="shared" si="16"/>
        <v>10</v>
      </c>
      <c r="B195" s="8" t="str">
        <f>+VLOOKUP(A195,Industria[],2,0)</f>
        <v>Agricultura y Ganadería</v>
      </c>
      <c r="C195" s="12">
        <f t="shared" si="17"/>
        <v>1002</v>
      </c>
      <c r="D195" s="8" t="str">
        <f>+VLOOKUP(C195,Sector[[Id_sector]:[Codigo]],3,0)</f>
        <v>Pesca y acuicultura</v>
      </c>
      <c r="E195" s="12">
        <f t="shared" si="18"/>
        <v>100206</v>
      </c>
      <c r="F195" s="8" t="str">
        <f>+VLOOKUP(E195,Productos[[Id_producto]:[Codigo]],3,0)</f>
        <v>Mamíferos acuáticos</v>
      </c>
      <c r="G195" s="13">
        <f t="shared" si="14"/>
        <v>100206005</v>
      </c>
      <c r="H195" s="7">
        <v>5</v>
      </c>
      <c r="I195" s="11" t="s">
        <v>242</v>
      </c>
      <c r="J195" s="11" t="str">
        <f>+Categorias[[#This Row],[Categoría]]&amp;"-"&amp;Categorias[[#This Row],[Id_categoría]]</f>
        <v>Castor-100206005</v>
      </c>
      <c r="K195" s="24" t="str">
        <f>+Categorias[[#This Row],[Descripcion]]&amp;" | "&amp;VLOOKUP(Categorias[[#This Row],[Id_producto]],Productos[[Id_producto]:[Auxiliar]],5,0)</f>
        <v>Castor-100206005 | Prod: Marino-100206 | Sector: Pesca-1002 | Industria: AGR - 10</v>
      </c>
      <c r="L195" s="9" t="str">
        <f t="shared" si="15"/>
        <v>100206005castor</v>
      </c>
      <c r="M195" s="28" t="str">
        <f t="shared" si="13"/>
        <v>INSERT INTO categoria VALUES (100206005,'Castor','Castor-100206005','Castor-100206005 | Prod: Marino-100206 | Sector: Pesca-1002 | Industria: AGR - 10',100206);</v>
      </c>
    </row>
    <row r="196" spans="1:13" ht="30.6" x14ac:dyDescent="0.3">
      <c r="A196" s="12">
        <f t="shared" si="16"/>
        <v>10</v>
      </c>
      <c r="B196" s="8" t="str">
        <f>+VLOOKUP(A196,Industria[],2,0)</f>
        <v>Agricultura y Ganadería</v>
      </c>
      <c r="C196" s="12">
        <f t="shared" si="17"/>
        <v>1002</v>
      </c>
      <c r="D196" s="8" t="str">
        <f>+VLOOKUP(C196,Sector[[Id_sector]:[Codigo]],3,0)</f>
        <v>Pesca y acuicultura</v>
      </c>
      <c r="E196" s="12">
        <f t="shared" si="18"/>
        <v>100206</v>
      </c>
      <c r="F196" s="8" t="str">
        <f>+VLOOKUP(E196,Productos[[Id_producto]:[Codigo]],3,0)</f>
        <v>Mamíferos acuáticos</v>
      </c>
      <c r="G196" s="13">
        <f t="shared" si="14"/>
        <v>100206006</v>
      </c>
      <c r="H196" s="7">
        <v>6</v>
      </c>
      <c r="I196" s="11" t="s">
        <v>243</v>
      </c>
      <c r="J196" s="11" t="str">
        <f>+Categorias[[#This Row],[Categoría]]&amp;"-"&amp;Categorias[[#This Row],[Id_categoría]]</f>
        <v>Foca-100206006</v>
      </c>
      <c r="K196" s="24" t="str">
        <f>+Categorias[[#This Row],[Descripcion]]&amp;" | "&amp;VLOOKUP(Categorias[[#This Row],[Id_producto]],Productos[[Id_producto]:[Auxiliar]],5,0)</f>
        <v>Foca-100206006 | Prod: Marino-100206 | Sector: Pesca-1002 | Industria: AGR - 10</v>
      </c>
      <c r="L196" s="9" t="str">
        <f t="shared" si="15"/>
        <v>100206006foca</v>
      </c>
      <c r="M196" s="28" t="str">
        <f t="shared" si="13"/>
        <v>INSERT INTO categoria VALUES (100206006,'Foca','Foca-100206006','Foca-100206006 | Prod: Marino-100206 | Sector: Pesca-1002 | Industria: AGR - 10',100206);</v>
      </c>
    </row>
    <row r="197" spans="1:13" ht="30.6" x14ac:dyDescent="0.3">
      <c r="A197" s="12">
        <f t="shared" si="16"/>
        <v>10</v>
      </c>
      <c r="B197" s="8" t="str">
        <f>+VLOOKUP(A197,Industria[],2,0)</f>
        <v>Agricultura y Ganadería</v>
      </c>
      <c r="C197" s="12">
        <f t="shared" si="17"/>
        <v>1002</v>
      </c>
      <c r="D197" s="8" t="str">
        <f>+VLOOKUP(C197,Sector[[Id_sector]:[Codigo]],3,0)</f>
        <v>Pesca y acuicultura</v>
      </c>
      <c r="E197" s="12">
        <f t="shared" si="18"/>
        <v>100206</v>
      </c>
      <c r="F197" s="8" t="str">
        <f>+VLOOKUP(E197,Productos[[Id_producto]:[Codigo]],3,0)</f>
        <v>Mamíferos acuáticos</v>
      </c>
      <c r="G197" s="13">
        <f t="shared" si="14"/>
        <v>100206007</v>
      </c>
      <c r="H197" s="7">
        <v>7</v>
      </c>
      <c r="I197" s="11" t="s">
        <v>244</v>
      </c>
      <c r="J197" s="11" t="str">
        <f>+Categorias[[#This Row],[Categoría]]&amp;"-"&amp;Categorias[[#This Row],[Id_categoría]]</f>
        <v>Lobo Marino-100206007</v>
      </c>
      <c r="K197" s="24" t="str">
        <f>+Categorias[[#This Row],[Descripcion]]&amp;" | "&amp;VLOOKUP(Categorias[[#This Row],[Id_producto]],Productos[[Id_producto]:[Auxiliar]],5,0)</f>
        <v>Lobo Marino-100206007 | Prod: Marino-100206 | Sector: Pesca-1002 | Industria: AGR - 10</v>
      </c>
      <c r="L197" s="9" t="str">
        <f t="shared" si="15"/>
        <v>100206007lobo_marino</v>
      </c>
      <c r="M197" s="28" t="str">
        <f t="shared" si="13"/>
        <v>INSERT INTO categoria VALUES (100206007,'Lobo Marino','Lobo Marino-100206007','Lobo Marino-100206007 | Prod: Marino-100206 | Sector: Pesca-1002 | Industria: AGR - 10',100206);</v>
      </c>
    </row>
    <row r="198" spans="1:13" ht="30.6" x14ac:dyDescent="0.3">
      <c r="A198" s="12">
        <f t="shared" si="16"/>
        <v>10</v>
      </c>
      <c r="B198" s="8" t="str">
        <f>+VLOOKUP(A198,Industria[],2,0)</f>
        <v>Agricultura y Ganadería</v>
      </c>
      <c r="C198" s="12">
        <f t="shared" si="17"/>
        <v>1002</v>
      </c>
      <c r="D198" s="8" t="str">
        <f>+VLOOKUP(C198,Sector[[Id_sector]:[Codigo]],3,0)</f>
        <v>Pesca y acuicultura</v>
      </c>
      <c r="E198" s="12">
        <f t="shared" si="18"/>
        <v>100206</v>
      </c>
      <c r="F198" s="8" t="str">
        <f>+VLOOKUP(E198,Productos[[Id_producto]:[Codigo]],3,0)</f>
        <v>Mamíferos acuáticos</v>
      </c>
      <c r="G198" s="13">
        <f t="shared" si="14"/>
        <v>100206008</v>
      </c>
      <c r="H198" s="7">
        <v>8</v>
      </c>
      <c r="I198" s="11" t="s">
        <v>245</v>
      </c>
      <c r="J198" s="11" t="str">
        <f>+Categorias[[#This Row],[Categoría]]&amp;"-"&amp;Categorias[[#This Row],[Id_categoría]]</f>
        <v>Cachalote-100206008</v>
      </c>
      <c r="K198" s="24" t="str">
        <f>+Categorias[[#This Row],[Descripcion]]&amp;" | "&amp;VLOOKUP(Categorias[[#This Row],[Id_producto]],Productos[[Id_producto]:[Auxiliar]],5,0)</f>
        <v>Cachalote-100206008 | Prod: Marino-100206 | Sector: Pesca-1002 | Industria: AGR - 10</v>
      </c>
      <c r="L198" s="9" t="str">
        <f t="shared" si="15"/>
        <v>100206008cachalote</v>
      </c>
      <c r="M198" s="28" t="str">
        <f t="shared" si="13"/>
        <v>INSERT INTO categoria VALUES (100206008,'Cachalote','Cachalote-100206008','Cachalote-100206008 | Prod: Marino-100206 | Sector: Pesca-1002 | Industria: AGR - 10',100206);</v>
      </c>
    </row>
    <row r="199" spans="1:13" ht="30.6" x14ac:dyDescent="0.3">
      <c r="A199" s="12">
        <f t="shared" si="16"/>
        <v>10</v>
      </c>
      <c r="B199" s="8" t="str">
        <f>+VLOOKUP(A199,Industria[],2,0)</f>
        <v>Agricultura y Ganadería</v>
      </c>
      <c r="C199" s="12">
        <f t="shared" si="17"/>
        <v>1002</v>
      </c>
      <c r="D199" s="8" t="str">
        <f>+VLOOKUP(C199,Sector[[Id_sector]:[Codigo]],3,0)</f>
        <v>Pesca y acuicultura</v>
      </c>
      <c r="E199" s="12">
        <f t="shared" si="18"/>
        <v>100206</v>
      </c>
      <c r="F199" s="8" t="str">
        <f>+VLOOKUP(E199,Productos[[Id_producto]:[Codigo]],3,0)</f>
        <v>Mamíferos acuáticos</v>
      </c>
      <c r="G199" s="13">
        <f t="shared" si="14"/>
        <v>100206009</v>
      </c>
      <c r="H199" s="7">
        <v>9</v>
      </c>
      <c r="I199" s="11" t="s">
        <v>246</v>
      </c>
      <c r="J199" s="11" t="str">
        <f>+Categorias[[#This Row],[Categoría]]&amp;"-"&amp;Categorias[[#This Row],[Id_categoría]]</f>
        <v>Nutria-100206009</v>
      </c>
      <c r="K199" s="24" t="str">
        <f>+Categorias[[#This Row],[Descripcion]]&amp;" | "&amp;VLOOKUP(Categorias[[#This Row],[Id_producto]],Productos[[Id_producto]:[Auxiliar]],5,0)</f>
        <v>Nutria-100206009 | Prod: Marino-100206 | Sector: Pesca-1002 | Industria: AGR - 10</v>
      </c>
      <c r="L199" s="9" t="str">
        <f t="shared" si="15"/>
        <v>100206009nutria</v>
      </c>
      <c r="M199" s="28" t="str">
        <f t="shared" si="13"/>
        <v>INSERT INTO categoria VALUES (100206009,'Nutria','Nutria-100206009','Nutria-100206009 | Prod: Marino-100206 | Sector: Pesca-1002 | Industria: AGR - 10',100206);</v>
      </c>
    </row>
    <row r="200" spans="1:13" ht="30.6" x14ac:dyDescent="0.3">
      <c r="A200" s="12">
        <f t="shared" si="16"/>
        <v>10</v>
      </c>
      <c r="B200" s="8" t="str">
        <f>+VLOOKUP(A200,Industria[],2,0)</f>
        <v>Agricultura y Ganadería</v>
      </c>
      <c r="C200" s="12">
        <f t="shared" si="17"/>
        <v>1002</v>
      </c>
      <c r="D200" s="8" t="str">
        <f>+VLOOKUP(C200,Sector[[Id_sector]:[Codigo]],3,0)</f>
        <v>Pesca y acuicultura</v>
      </c>
      <c r="E200" s="12">
        <f t="shared" si="18"/>
        <v>100206</v>
      </c>
      <c r="F200" s="8" t="str">
        <f>+VLOOKUP(E200,Productos[[Id_producto]:[Codigo]],3,0)</f>
        <v>Mamíferos acuáticos</v>
      </c>
      <c r="G200" s="13">
        <f t="shared" si="14"/>
        <v>100206010</v>
      </c>
      <c r="H200" s="7">
        <v>10</v>
      </c>
      <c r="I200" s="11" t="s">
        <v>247</v>
      </c>
      <c r="J200" s="11" t="str">
        <f>+Categorias[[#This Row],[Categoría]]&amp;"-"&amp;Categorias[[#This Row],[Id_categoría]]</f>
        <v>Marsopa-100206010</v>
      </c>
      <c r="K200" s="24" t="str">
        <f>+Categorias[[#This Row],[Descripcion]]&amp;" | "&amp;VLOOKUP(Categorias[[#This Row],[Id_producto]],Productos[[Id_producto]:[Auxiliar]],5,0)</f>
        <v>Marsopa-100206010 | Prod: Marino-100206 | Sector: Pesca-1002 | Industria: AGR - 10</v>
      </c>
      <c r="L200" s="9" t="str">
        <f t="shared" si="15"/>
        <v>100206010marsopa</v>
      </c>
      <c r="M200" s="28" t="str">
        <f t="shared" si="13"/>
        <v>INSERT INTO categoria VALUES (100206010,'Marsopa','Marsopa-100206010','Marsopa-100206010 | Prod: Marino-100206 | Sector: Pesca-1002 | Industria: AGR - 10',100206);</v>
      </c>
    </row>
    <row r="201" spans="1:13" ht="30.6" x14ac:dyDescent="0.3">
      <c r="A201" s="12">
        <f t="shared" si="16"/>
        <v>10</v>
      </c>
      <c r="B201" s="8" t="str">
        <f>+VLOOKUP(A201,Industria[],2,0)</f>
        <v>Agricultura y Ganadería</v>
      </c>
      <c r="C201" s="12">
        <f t="shared" si="17"/>
        <v>1002</v>
      </c>
      <c r="D201" s="8" t="str">
        <f>+VLOOKUP(C201,Sector[[Id_sector]:[Codigo]],3,0)</f>
        <v>Pesca y acuicultura</v>
      </c>
      <c r="E201" s="12">
        <f t="shared" si="18"/>
        <v>100206</v>
      </c>
      <c r="F201" s="8" t="str">
        <f>+VLOOKUP(E201,Productos[[Id_producto]:[Codigo]],3,0)</f>
        <v>Mamíferos acuáticos</v>
      </c>
      <c r="G201" s="13">
        <f t="shared" si="14"/>
        <v>100206011</v>
      </c>
      <c r="H201" s="7">
        <v>11</v>
      </c>
      <c r="I201" s="11" t="s">
        <v>248</v>
      </c>
      <c r="J201" s="11" t="str">
        <f>+Categorias[[#This Row],[Categoría]]&amp;"-"&amp;Categorias[[#This Row],[Id_categoría]]</f>
        <v>Dugongo-100206011</v>
      </c>
      <c r="K201" s="24" t="str">
        <f>+Categorias[[#This Row],[Descripcion]]&amp;" | "&amp;VLOOKUP(Categorias[[#This Row],[Id_producto]],Productos[[Id_producto]:[Auxiliar]],5,0)</f>
        <v>Dugongo-100206011 | Prod: Marino-100206 | Sector: Pesca-1002 | Industria: AGR - 10</v>
      </c>
      <c r="L201" s="9" t="str">
        <f t="shared" si="15"/>
        <v>100206011dugongo</v>
      </c>
      <c r="M201" s="28" t="str">
        <f t="shared" si="13"/>
        <v>INSERT INTO categoria VALUES (100206011,'Dugongo','Dugongo-100206011','Dugongo-100206011 | Prod: Marino-100206 | Sector: Pesca-1002 | Industria: AGR - 10',100206);</v>
      </c>
    </row>
    <row r="202" spans="1:13" ht="30.6" x14ac:dyDescent="0.3">
      <c r="A202" s="12">
        <f t="shared" si="16"/>
        <v>10</v>
      </c>
      <c r="B202" s="8" t="str">
        <f>+VLOOKUP(A202,Industria[],2,0)</f>
        <v>Agricultura y Ganadería</v>
      </c>
      <c r="C202" s="12">
        <f t="shared" si="17"/>
        <v>1002</v>
      </c>
      <c r="D202" s="8" t="str">
        <f>+VLOOKUP(C202,Sector[[Id_sector]:[Codigo]],3,0)</f>
        <v>Pesca y acuicultura</v>
      </c>
      <c r="E202" s="12">
        <f t="shared" si="18"/>
        <v>100206</v>
      </c>
      <c r="F202" s="8" t="str">
        <f>+VLOOKUP(E202,Productos[[Id_producto]:[Codigo]],3,0)</f>
        <v>Mamíferos acuáticos</v>
      </c>
      <c r="G202" s="13">
        <f t="shared" si="14"/>
        <v>100206012</v>
      </c>
      <c r="H202" s="7">
        <v>12</v>
      </c>
      <c r="I202" s="11" t="s">
        <v>249</v>
      </c>
      <c r="J202" s="11" t="str">
        <f>+Categorias[[#This Row],[Categoría]]&amp;"-"&amp;Categorias[[#This Row],[Id_categoría]]</f>
        <v>Narval-100206012</v>
      </c>
      <c r="K202" s="24" t="str">
        <f>+Categorias[[#This Row],[Descripcion]]&amp;" | "&amp;VLOOKUP(Categorias[[#This Row],[Id_producto]],Productos[[Id_producto]:[Auxiliar]],5,0)</f>
        <v>Narval-100206012 | Prod: Marino-100206 | Sector: Pesca-1002 | Industria: AGR - 10</v>
      </c>
      <c r="L202" s="9" t="str">
        <f t="shared" si="15"/>
        <v>100206012narval</v>
      </c>
      <c r="M202" s="28" t="str">
        <f t="shared" ref="M202:M265" si="19">+"INSERT INTO categoria VALUES ("&amp;G202&amp;",'"&amp;I202&amp;"','"&amp;J202&amp;"','"&amp;K202&amp;"',"&amp;E202&amp;");"</f>
        <v>INSERT INTO categoria VALUES (100206012,'Narval','Narval-100206012','Narval-100206012 | Prod: Marino-100206 | Sector: Pesca-1002 | Industria: AGR - 10',100206);</v>
      </c>
    </row>
    <row r="203" spans="1:13" ht="30.6" x14ac:dyDescent="0.3">
      <c r="A203" s="12">
        <f t="shared" si="16"/>
        <v>10</v>
      </c>
      <c r="B203" s="8" t="str">
        <f>+VLOOKUP(A203,Industria[],2,0)</f>
        <v>Agricultura y Ganadería</v>
      </c>
      <c r="C203" s="12">
        <f t="shared" si="17"/>
        <v>1002</v>
      </c>
      <c r="D203" s="8" t="str">
        <f>+VLOOKUP(C203,Sector[[Id_sector]:[Codigo]],3,0)</f>
        <v>Pesca y acuicultura</v>
      </c>
      <c r="E203" s="12">
        <f t="shared" si="18"/>
        <v>100206</v>
      </c>
      <c r="F203" s="8" t="str">
        <f>+VLOOKUP(E203,Productos[[Id_producto]:[Codigo]],3,0)</f>
        <v>Mamíferos acuáticos</v>
      </c>
      <c r="G203" s="13">
        <f t="shared" ref="G203:G266" si="20">+E203*1000+H203</f>
        <v>100206013</v>
      </c>
      <c r="H203" s="7">
        <v>13</v>
      </c>
      <c r="I203" s="11" t="s">
        <v>250</v>
      </c>
      <c r="J203" s="11" t="str">
        <f>+Categorias[[#This Row],[Categoría]]&amp;"-"&amp;Categorias[[#This Row],[Id_categoría]]</f>
        <v>Beluga-100206013</v>
      </c>
      <c r="K203" s="24" t="str">
        <f>+Categorias[[#This Row],[Descripcion]]&amp;" | "&amp;VLOOKUP(Categorias[[#This Row],[Id_producto]],Productos[[Id_producto]:[Auxiliar]],5,0)</f>
        <v>Beluga-100206013 | Prod: Marino-100206 | Sector: Pesca-1002 | Industria: AGR - 10</v>
      </c>
      <c r="L203" s="9" t="str">
        <f t="shared" ref="L203:L266" si="21">+SUBSTITUTE(G203&amp;LOWER(SUBSTITUTE( SUBSTITUTE( SUBSTITUTE( SUBSTITUTE( SUBSTITUTE( SUBSTITUTE( SUBSTITUTE( SUBSTITUTE( SUBSTITUTE( SUBSTITUTE(I203, "á", "a"), "é", "e"), "í", "i"), "ó", "o"), "ú", "u"), "Á", "A"), "É", "E"), "Í", "I"), "Ó", "O"), "Ú", "U"))," ","_")</f>
        <v>100206013beluga</v>
      </c>
      <c r="M203" s="28" t="str">
        <f t="shared" si="19"/>
        <v>INSERT INTO categoria VALUES (100206013,'Beluga','Beluga-100206013','Beluga-100206013 | Prod: Marino-100206 | Sector: Pesca-1002 | Industria: AGR - 10',100206);</v>
      </c>
    </row>
    <row r="204" spans="1:13" ht="30.6" x14ac:dyDescent="0.3">
      <c r="A204" s="12">
        <f t="shared" ref="A204:A267" si="22">+A203</f>
        <v>10</v>
      </c>
      <c r="B204" s="8" t="str">
        <f>+VLOOKUP(A204,Industria[],2,0)</f>
        <v>Agricultura y Ganadería</v>
      </c>
      <c r="C204" s="12">
        <f t="shared" ref="C204:C267" si="23">+C203</f>
        <v>1002</v>
      </c>
      <c r="D204" s="8" t="str">
        <f>+VLOOKUP(C204,Sector[[Id_sector]:[Codigo]],3,0)</f>
        <v>Pesca y acuicultura</v>
      </c>
      <c r="E204" s="12">
        <f t="shared" si="18"/>
        <v>100206</v>
      </c>
      <c r="F204" s="8" t="str">
        <f>+VLOOKUP(E204,Productos[[Id_producto]:[Codigo]],3,0)</f>
        <v>Mamíferos acuáticos</v>
      </c>
      <c r="G204" s="13">
        <f t="shared" si="20"/>
        <v>100206014</v>
      </c>
      <c r="H204" s="7">
        <v>14</v>
      </c>
      <c r="I204" s="11" t="s">
        <v>251</v>
      </c>
      <c r="J204" s="11" t="str">
        <f>+Categorias[[#This Row],[Categoría]]&amp;"-"&amp;Categorias[[#This Row],[Id_categoría]]</f>
        <v>Tonina-100206014</v>
      </c>
      <c r="K204" s="24" t="str">
        <f>+Categorias[[#This Row],[Descripcion]]&amp;" | "&amp;VLOOKUP(Categorias[[#This Row],[Id_producto]],Productos[[Id_producto]:[Auxiliar]],5,0)</f>
        <v>Tonina-100206014 | Prod: Marino-100206 | Sector: Pesca-1002 | Industria: AGR - 10</v>
      </c>
      <c r="L204" s="9" t="str">
        <f t="shared" si="21"/>
        <v>100206014tonina</v>
      </c>
      <c r="M204" s="28" t="str">
        <f t="shared" si="19"/>
        <v>INSERT INTO categoria VALUES (100206014,'Tonina','Tonina-100206014','Tonina-100206014 | Prod: Marino-100206 | Sector: Pesca-1002 | Industria: AGR - 10',100206);</v>
      </c>
    </row>
    <row r="205" spans="1:13" ht="30.6" x14ac:dyDescent="0.3">
      <c r="A205" s="12">
        <f t="shared" si="22"/>
        <v>10</v>
      </c>
      <c r="B205" s="8" t="str">
        <f>+VLOOKUP(A205,Industria[],2,0)</f>
        <v>Agricultura y Ganadería</v>
      </c>
      <c r="C205" s="12">
        <f t="shared" si="23"/>
        <v>1002</v>
      </c>
      <c r="D205" s="8" t="str">
        <f>+VLOOKUP(C205,Sector[[Id_sector]:[Codigo]],3,0)</f>
        <v>Pesca y acuicultura</v>
      </c>
      <c r="E205" s="12">
        <f t="shared" si="18"/>
        <v>100207</v>
      </c>
      <c r="F205" s="8" t="str">
        <f>+VLOOKUP(E205,Productos[[Id_producto]:[Codigo]],3,0)</f>
        <v>Reptiles acuáticos</v>
      </c>
      <c r="G205" s="13">
        <f t="shared" si="20"/>
        <v>100207001</v>
      </c>
      <c r="H205" s="7">
        <v>1</v>
      </c>
      <c r="I205" s="11" t="s">
        <v>252</v>
      </c>
      <c r="J205" s="11" t="str">
        <f>+Categorias[[#This Row],[Categoría]]&amp;"-"&amp;Categorias[[#This Row],[Id_categoría]]</f>
        <v>Tortuga de Mar-100207001</v>
      </c>
      <c r="K205" s="24" t="str">
        <f>+Categorias[[#This Row],[Descripcion]]&amp;" | "&amp;VLOOKUP(Categorias[[#This Row],[Id_producto]],Productos[[Id_producto]:[Auxiliar]],5,0)</f>
        <v>Tortuga de Mar-100207001 | Prod: Marino-100207 | Sector: Pesca-1002 | Industria: AGR - 10</v>
      </c>
      <c r="L205" s="9" t="str">
        <f t="shared" si="21"/>
        <v>100207001tortuga_de_mar</v>
      </c>
      <c r="M205" s="28" t="str">
        <f t="shared" si="19"/>
        <v>INSERT INTO categoria VALUES (100207001,'Tortuga de Mar','Tortuga de Mar-100207001','Tortuga de Mar-100207001 | Prod: Marino-100207 | Sector: Pesca-1002 | Industria: AGR - 10',100207);</v>
      </c>
    </row>
    <row r="206" spans="1:13" ht="30.6" x14ac:dyDescent="0.3">
      <c r="A206" s="12">
        <f t="shared" si="22"/>
        <v>10</v>
      </c>
      <c r="B206" s="8" t="str">
        <f>+VLOOKUP(A206,Industria[],2,0)</f>
        <v>Agricultura y Ganadería</v>
      </c>
      <c r="C206" s="12">
        <f t="shared" si="23"/>
        <v>1002</v>
      </c>
      <c r="D206" s="8" t="str">
        <f>+VLOOKUP(C206,Sector[[Id_sector]:[Codigo]],3,0)</f>
        <v>Pesca y acuicultura</v>
      </c>
      <c r="E206" s="12">
        <f t="shared" si="18"/>
        <v>100208</v>
      </c>
      <c r="F206" s="8" t="str">
        <f>+VLOOKUP(E206,Productos[[Id_producto]:[Codigo]],3,0)</f>
        <v>Medusas</v>
      </c>
      <c r="G206" s="13">
        <f t="shared" si="20"/>
        <v>100208001</v>
      </c>
      <c r="H206" s="7">
        <v>1</v>
      </c>
      <c r="I206" s="11" t="s">
        <v>253</v>
      </c>
      <c r="J206" s="11" t="str">
        <f>+Categorias[[#This Row],[Categoría]]&amp;"-"&amp;Categorias[[#This Row],[Id_categoría]]</f>
        <v>Medusa Común-100208001</v>
      </c>
      <c r="K206" s="24" t="str">
        <f>+Categorias[[#This Row],[Descripcion]]&amp;" | "&amp;VLOOKUP(Categorias[[#This Row],[Id_producto]],Productos[[Id_producto]:[Auxiliar]],5,0)</f>
        <v>Medusa Común-100208001 | Prod: Marino-100208 | Sector: Pesca-1002 | Industria: AGR - 10</v>
      </c>
      <c r="L206" s="9" t="str">
        <f t="shared" si="21"/>
        <v>100208001medusa_comun</v>
      </c>
      <c r="M206" s="28" t="str">
        <f t="shared" si="19"/>
        <v>INSERT INTO categoria VALUES (100208001,'Medusa Común','Medusa Común-100208001','Medusa Común-100208001 | Prod: Marino-100208 | Sector: Pesca-1002 | Industria: AGR - 10',100208);</v>
      </c>
    </row>
    <row r="207" spans="1:13" ht="30.6" x14ac:dyDescent="0.3">
      <c r="A207" s="12">
        <f t="shared" si="22"/>
        <v>10</v>
      </c>
      <c r="B207" s="8" t="str">
        <f>+VLOOKUP(A207,Industria[],2,0)</f>
        <v>Agricultura y Ganadería</v>
      </c>
      <c r="C207" s="12">
        <f t="shared" si="23"/>
        <v>1002</v>
      </c>
      <c r="D207" s="8" t="str">
        <f>+VLOOKUP(C207,Sector[[Id_sector]:[Codigo]],3,0)</f>
        <v>Pesca y acuicultura</v>
      </c>
      <c r="E207" s="12">
        <f t="shared" si="18"/>
        <v>100208</v>
      </c>
      <c r="F207" s="8" t="str">
        <f>+VLOOKUP(E207,Productos[[Id_producto]:[Codigo]],3,0)</f>
        <v>Medusas</v>
      </c>
      <c r="G207" s="13">
        <f t="shared" si="20"/>
        <v>100208002</v>
      </c>
      <c r="H207" s="7">
        <v>2</v>
      </c>
      <c r="I207" s="11" t="s">
        <v>254</v>
      </c>
      <c r="J207" s="11" t="str">
        <f>+Categorias[[#This Row],[Categoría]]&amp;"-"&amp;Categorias[[#This Row],[Id_categoría]]</f>
        <v>Medusa Luminiscente-100208002</v>
      </c>
      <c r="K207" s="24" t="str">
        <f>+Categorias[[#This Row],[Descripcion]]&amp;" | "&amp;VLOOKUP(Categorias[[#This Row],[Id_producto]],Productos[[Id_producto]:[Auxiliar]],5,0)</f>
        <v>Medusa Luminiscente-100208002 | Prod: Marino-100208 | Sector: Pesca-1002 | Industria: AGR - 10</v>
      </c>
      <c r="L207" s="9" t="str">
        <f t="shared" si="21"/>
        <v>100208002medusa_luminiscente</v>
      </c>
      <c r="M207" s="28" t="str">
        <f t="shared" si="19"/>
        <v>INSERT INTO categoria VALUES (100208002,'Medusa Luminiscente','Medusa Luminiscente-100208002','Medusa Luminiscente-100208002 | Prod: Marino-100208 | Sector: Pesca-1002 | Industria: AGR - 10',100208);</v>
      </c>
    </row>
    <row r="208" spans="1:13" ht="40.799999999999997" x14ac:dyDescent="0.3">
      <c r="A208" s="12">
        <f t="shared" si="22"/>
        <v>10</v>
      </c>
      <c r="B208" s="8" t="str">
        <f>+VLOOKUP(A208,Industria[],2,0)</f>
        <v>Agricultura y Ganadería</v>
      </c>
      <c r="C208" s="12">
        <f t="shared" si="23"/>
        <v>1002</v>
      </c>
      <c r="D208" s="8" t="str">
        <f>+VLOOKUP(C208,Sector[[Id_sector]:[Codigo]],3,0)</f>
        <v>Pesca y acuicultura</v>
      </c>
      <c r="E208" s="12">
        <f t="shared" si="18"/>
        <v>100208</v>
      </c>
      <c r="F208" s="8" t="str">
        <f>+VLOOKUP(E208,Productos[[Id_producto]:[Codigo]],3,0)</f>
        <v>Medusas</v>
      </c>
      <c r="G208" s="13">
        <f t="shared" si="20"/>
        <v>100208003</v>
      </c>
      <c r="H208" s="7">
        <v>3</v>
      </c>
      <c r="I208" s="11" t="s">
        <v>255</v>
      </c>
      <c r="J208" s="11" t="str">
        <f>+Categorias[[#This Row],[Categoría]]&amp;"-"&amp;Categorias[[#This Row],[Id_categoría]]</f>
        <v>Medusa Melena de León Ártica-100208003</v>
      </c>
      <c r="K208" s="24" t="str">
        <f>+Categorias[[#This Row],[Descripcion]]&amp;" | "&amp;VLOOKUP(Categorias[[#This Row],[Id_producto]],Productos[[Id_producto]:[Auxiliar]],5,0)</f>
        <v>Medusa Melena de León Ártica-100208003 | Prod: Marino-100208 | Sector: Pesca-1002 | Industria: AGR - 10</v>
      </c>
      <c r="L208" s="9" t="str">
        <f t="shared" si="21"/>
        <v>100208003medusa_melena_de_leon_artica</v>
      </c>
      <c r="M208" s="28" t="str">
        <f t="shared" si="19"/>
        <v>INSERT INTO categoria VALUES (100208003,'Medusa Melena de León Ártica','Medusa Melena de León Ártica-100208003','Medusa Melena de León Ártica-100208003 | Prod: Marino-100208 | Sector: Pesca-1002 | Industria: AGR - 10',100208);</v>
      </c>
    </row>
    <row r="209" spans="1:13" ht="30.6" x14ac:dyDescent="0.3">
      <c r="A209" s="12">
        <f t="shared" si="22"/>
        <v>10</v>
      </c>
      <c r="B209" s="8" t="str">
        <f>+VLOOKUP(A209,Industria[],2,0)</f>
        <v>Agricultura y Ganadería</v>
      </c>
      <c r="C209" s="12">
        <f t="shared" si="23"/>
        <v>1002</v>
      </c>
      <c r="D209" s="8" t="str">
        <f>+VLOOKUP(C209,Sector[[Id_sector]:[Codigo]],3,0)</f>
        <v>Pesca y acuicultura</v>
      </c>
      <c r="E209" s="12">
        <f t="shared" si="18"/>
        <v>100208</v>
      </c>
      <c r="F209" s="8" t="str">
        <f>+VLOOKUP(E209,Productos[[Id_producto]:[Codigo]],3,0)</f>
        <v>Medusas</v>
      </c>
      <c r="G209" s="13">
        <f t="shared" si="20"/>
        <v>100208004</v>
      </c>
      <c r="H209" s="7">
        <v>4</v>
      </c>
      <c r="I209" s="11" t="s">
        <v>256</v>
      </c>
      <c r="J209" s="11" t="str">
        <f>+Categorias[[#This Row],[Categoría]]&amp;"-"&amp;Categorias[[#This Row],[Id_categoría]]</f>
        <v>Ortiga de Mar-100208004</v>
      </c>
      <c r="K209" s="24" t="str">
        <f>+Categorias[[#This Row],[Descripcion]]&amp;" | "&amp;VLOOKUP(Categorias[[#This Row],[Id_producto]],Productos[[Id_producto]:[Auxiliar]],5,0)</f>
        <v>Ortiga de Mar-100208004 | Prod: Marino-100208 | Sector: Pesca-1002 | Industria: AGR - 10</v>
      </c>
      <c r="L209" s="9" t="str">
        <f t="shared" si="21"/>
        <v>100208004ortiga_de_mar</v>
      </c>
      <c r="M209" s="28" t="str">
        <f t="shared" si="19"/>
        <v>INSERT INTO categoria VALUES (100208004,'Ortiga de Mar','Ortiga de Mar-100208004','Ortiga de Mar-100208004 | Prod: Marino-100208 | Sector: Pesca-1002 | Industria: AGR - 10',100208);</v>
      </c>
    </row>
    <row r="210" spans="1:13" ht="30.6" x14ac:dyDescent="0.3">
      <c r="A210" s="12">
        <f t="shared" si="22"/>
        <v>10</v>
      </c>
      <c r="B210" s="8" t="str">
        <f>+VLOOKUP(A210,Industria[],2,0)</f>
        <v>Agricultura y Ganadería</v>
      </c>
      <c r="C210" s="12">
        <f t="shared" si="23"/>
        <v>1002</v>
      </c>
      <c r="D210" s="8" t="str">
        <f>+VLOOKUP(C210,Sector[[Id_sector]:[Codigo]],3,0)</f>
        <v>Pesca y acuicultura</v>
      </c>
      <c r="E210" s="12">
        <f t="shared" si="18"/>
        <v>100208</v>
      </c>
      <c r="F210" s="8" t="str">
        <f>+VLOOKUP(E210,Productos[[Id_producto]:[Codigo]],3,0)</f>
        <v>Medusas</v>
      </c>
      <c r="G210" s="13">
        <f t="shared" si="20"/>
        <v>100208005</v>
      </c>
      <c r="H210" s="7">
        <v>5</v>
      </c>
      <c r="I210" s="11" t="s">
        <v>257</v>
      </c>
      <c r="J210" s="11" t="str">
        <f>+Categorias[[#This Row],[Categoría]]&amp;"-"&amp;Categorias[[#This Row],[Id_categoría]]</f>
        <v>Ortiga del Pacífico-100208005</v>
      </c>
      <c r="K210" s="24" t="str">
        <f>+Categorias[[#This Row],[Descripcion]]&amp;" | "&amp;VLOOKUP(Categorias[[#This Row],[Id_producto]],Productos[[Id_producto]:[Auxiliar]],5,0)</f>
        <v>Ortiga del Pacífico-100208005 | Prod: Marino-100208 | Sector: Pesca-1002 | Industria: AGR - 10</v>
      </c>
      <c r="L210" s="9" t="str">
        <f t="shared" si="21"/>
        <v>100208005ortiga_del_pacifico</v>
      </c>
      <c r="M210" s="28" t="str">
        <f t="shared" si="19"/>
        <v>INSERT INTO categoria VALUES (100208005,'Ortiga del Pacífico','Ortiga del Pacífico-100208005','Ortiga del Pacífico-100208005 | Prod: Marino-100208 | Sector: Pesca-1002 | Industria: AGR - 10',100208);</v>
      </c>
    </row>
    <row r="211" spans="1:13" ht="30.6" x14ac:dyDescent="0.3">
      <c r="A211" s="12">
        <f t="shared" si="22"/>
        <v>10</v>
      </c>
      <c r="B211" s="8" t="str">
        <f>+VLOOKUP(A211,Industria[],2,0)</f>
        <v>Agricultura y Ganadería</v>
      </c>
      <c r="C211" s="12">
        <f t="shared" si="23"/>
        <v>1002</v>
      </c>
      <c r="D211" s="8" t="str">
        <f>+VLOOKUP(C211,Sector[[Id_sector]:[Codigo]],3,0)</f>
        <v>Pesca y acuicultura</v>
      </c>
      <c r="E211" s="12">
        <f t="shared" si="18"/>
        <v>100209</v>
      </c>
      <c r="F211" s="8" t="str">
        <f>+VLOOKUP(E211,Productos[[Id_producto]:[Codigo]],3,0)</f>
        <v>Otros</v>
      </c>
      <c r="G211" s="13">
        <f t="shared" si="20"/>
        <v>100209001</v>
      </c>
      <c r="H211" s="7">
        <v>1</v>
      </c>
      <c r="I211" s="11" t="s">
        <v>261</v>
      </c>
      <c r="J211" s="11" t="str">
        <f>+Categorias[[#This Row],[Categoría]]&amp;"-"&amp;Categorias[[#This Row],[Id_categoría]]</f>
        <v>Gusano de Cuchara-100209001</v>
      </c>
      <c r="K211" s="24" t="str">
        <f>+Categorias[[#This Row],[Descripcion]]&amp;" | "&amp;VLOOKUP(Categorias[[#This Row],[Id_producto]],Productos[[Id_producto]:[Auxiliar]],5,0)</f>
        <v>Gusano de Cuchara-100209001 | Prod: Marino-100209 | Sector: Pesca-1002 | Industria: AGR - 10</v>
      </c>
      <c r="L211" s="9" t="str">
        <f t="shared" si="21"/>
        <v>100209001gusano_de_cuchara</v>
      </c>
      <c r="M211" s="28" t="str">
        <f t="shared" si="19"/>
        <v>INSERT INTO categoria VALUES (100209001,'Gusano de Cuchara','Gusano de Cuchara-100209001','Gusano de Cuchara-100209001 | Prod: Marino-100209 | Sector: Pesca-1002 | Industria: AGR - 10',100209);</v>
      </c>
    </row>
    <row r="212" spans="1:13" ht="30.6" x14ac:dyDescent="0.3">
      <c r="A212" s="12">
        <f t="shared" si="22"/>
        <v>10</v>
      </c>
      <c r="B212" s="8" t="str">
        <f>+VLOOKUP(A212,Industria[],2,0)</f>
        <v>Agricultura y Ganadería</v>
      </c>
      <c r="C212" s="12">
        <f t="shared" si="23"/>
        <v>1002</v>
      </c>
      <c r="D212" s="8" t="str">
        <f>+VLOOKUP(C212,Sector[[Id_sector]:[Codigo]],3,0)</f>
        <v>Pesca y acuicultura</v>
      </c>
      <c r="E212" s="12">
        <f t="shared" si="18"/>
        <v>100209</v>
      </c>
      <c r="F212" s="8" t="str">
        <f>+VLOOKUP(E212,Productos[[Id_producto]:[Codigo]],3,0)</f>
        <v>Otros</v>
      </c>
      <c r="G212" s="13">
        <f t="shared" si="20"/>
        <v>100209002</v>
      </c>
      <c r="H212" s="7">
        <v>2</v>
      </c>
      <c r="I212" s="11" t="s">
        <v>259</v>
      </c>
      <c r="J212" s="11" t="str">
        <f>+Categorias[[#This Row],[Categoría]]&amp;"-"&amp;Categorias[[#This Row],[Id_categoría]]</f>
        <v>Pato-100209002</v>
      </c>
      <c r="K212" s="24" t="str">
        <f>+Categorias[[#This Row],[Descripcion]]&amp;" | "&amp;VLOOKUP(Categorias[[#This Row],[Id_producto]],Productos[[Id_producto]:[Auxiliar]],5,0)</f>
        <v>Pato-100209002 | Prod: Marino-100209 | Sector: Pesca-1002 | Industria: AGR - 10</v>
      </c>
      <c r="L212" s="9" t="str">
        <f t="shared" si="21"/>
        <v>100209002pato</v>
      </c>
      <c r="M212" s="28" t="str">
        <f t="shared" si="19"/>
        <v>INSERT INTO categoria VALUES (100209002,'Pato','Pato-100209002','Pato-100209002 | Prod: Marino-100209 | Sector: Pesca-1002 | Industria: AGR - 10',100209);</v>
      </c>
    </row>
    <row r="213" spans="1:13" ht="30.6" x14ac:dyDescent="0.3">
      <c r="A213" s="12">
        <f t="shared" si="22"/>
        <v>10</v>
      </c>
      <c r="B213" s="8" t="str">
        <f>+VLOOKUP(A213,Industria[],2,0)</f>
        <v>Agricultura y Ganadería</v>
      </c>
      <c r="C213" s="12">
        <f t="shared" si="23"/>
        <v>1002</v>
      </c>
      <c r="D213" s="8" t="str">
        <f>+VLOOKUP(C213,Sector[[Id_sector]:[Codigo]],3,0)</f>
        <v>Pesca y acuicultura</v>
      </c>
      <c r="E213" s="12">
        <f t="shared" ref="E213:E276" si="24">+IF(H213=1,E212+1,E212)</f>
        <v>100209</v>
      </c>
      <c r="F213" s="8" t="str">
        <f>+VLOOKUP(E213,Productos[[Id_producto]:[Codigo]],3,0)</f>
        <v>Otros</v>
      </c>
      <c r="G213" s="13">
        <f t="shared" si="20"/>
        <v>100209003</v>
      </c>
      <c r="H213" s="7">
        <v>3</v>
      </c>
      <c r="I213" s="11" t="s">
        <v>258</v>
      </c>
      <c r="J213" s="11" t="str">
        <f>+Categorias[[#This Row],[Categoría]]&amp;"-"&amp;Categorias[[#This Row],[Id_categoría]]</f>
        <v>Rana-100209003</v>
      </c>
      <c r="K213" s="24" t="str">
        <f>+Categorias[[#This Row],[Descripcion]]&amp;" | "&amp;VLOOKUP(Categorias[[#This Row],[Id_producto]],Productos[[Id_producto]:[Auxiliar]],5,0)</f>
        <v>Rana-100209003 | Prod: Marino-100209 | Sector: Pesca-1002 | Industria: AGR - 10</v>
      </c>
      <c r="L213" s="9" t="str">
        <f t="shared" si="21"/>
        <v>100209003rana</v>
      </c>
      <c r="M213" s="28" t="str">
        <f t="shared" si="19"/>
        <v>INSERT INTO categoria VALUES (100209003,'Rana','Rana-100209003','Rana-100209003 | Prod: Marino-100209 | Sector: Pesca-1002 | Industria: AGR - 10',100209);</v>
      </c>
    </row>
    <row r="214" spans="1:13" ht="30.6" x14ac:dyDescent="0.3">
      <c r="A214" s="12">
        <f t="shared" si="22"/>
        <v>10</v>
      </c>
      <c r="B214" s="8" t="str">
        <f>+VLOOKUP(A214,Industria[],2,0)</f>
        <v>Agricultura y Ganadería</v>
      </c>
      <c r="C214" s="12">
        <f t="shared" si="23"/>
        <v>1002</v>
      </c>
      <c r="D214" s="8" t="str">
        <f>+VLOOKUP(C214,Sector[[Id_sector]:[Codigo]],3,0)</f>
        <v>Pesca y acuicultura</v>
      </c>
      <c r="E214" s="12">
        <f t="shared" si="24"/>
        <v>100209</v>
      </c>
      <c r="F214" s="8" t="str">
        <f>+VLOOKUP(E214,Productos[[Id_producto]:[Codigo]],3,0)</f>
        <v>Otros</v>
      </c>
      <c r="G214" s="13">
        <f t="shared" si="20"/>
        <v>100209004</v>
      </c>
      <c r="H214" s="7">
        <v>4</v>
      </c>
      <c r="I214" s="11" t="s">
        <v>260</v>
      </c>
      <c r="J214" s="11" t="str">
        <f>+Categorias[[#This Row],[Categoría]]&amp;"-"&amp;Categorias[[#This Row],[Id_categoría]]</f>
        <v>Mar Squirts-100209004</v>
      </c>
      <c r="K214" s="24" t="str">
        <f>+Categorias[[#This Row],[Descripcion]]&amp;" | "&amp;VLOOKUP(Categorias[[#This Row],[Id_producto]],Productos[[Id_producto]:[Auxiliar]],5,0)</f>
        <v>Mar Squirts-100209004 | Prod: Marino-100209 | Sector: Pesca-1002 | Industria: AGR - 10</v>
      </c>
      <c r="L214" s="9" t="str">
        <f t="shared" si="21"/>
        <v>100209004mar_squirts</v>
      </c>
      <c r="M214" s="28" t="str">
        <f t="shared" si="19"/>
        <v>INSERT INTO categoria VALUES (100209004,'Mar Squirts','Mar Squirts-100209004','Mar Squirts-100209004 | Prod: Marino-100209 | Sector: Pesca-1002 | Industria: AGR - 10',100209);</v>
      </c>
    </row>
    <row r="215" spans="1:13" ht="30.6" x14ac:dyDescent="0.3">
      <c r="A215" s="12">
        <f t="shared" si="22"/>
        <v>10</v>
      </c>
      <c r="B215" s="8" t="str">
        <f>+VLOOKUP(A215,Industria[],2,0)</f>
        <v>Agricultura y Ganadería</v>
      </c>
      <c r="C215" s="12">
        <f t="shared" si="23"/>
        <v>1002</v>
      </c>
      <c r="D215" s="8" t="str">
        <f>+VLOOKUP(C215,Sector[[Id_sector]:[Codigo]],3,0)</f>
        <v>Pesca y acuicultura</v>
      </c>
      <c r="E215" s="12">
        <f t="shared" si="24"/>
        <v>100209</v>
      </c>
      <c r="F215" s="8" t="str">
        <f>+VLOOKUP(E215,Productos[[Id_producto]:[Codigo]],3,0)</f>
        <v>Otros</v>
      </c>
      <c r="G215" s="13">
        <f t="shared" si="20"/>
        <v>100209005</v>
      </c>
      <c r="H215" s="7">
        <v>5</v>
      </c>
      <c r="I215" s="11" t="s">
        <v>262</v>
      </c>
      <c r="J215" s="11" t="str">
        <f>+Categorias[[#This Row],[Categoría]]&amp;"-"&amp;Categorias[[#This Row],[Id_categoría]]</f>
        <v>Lancelets-100209005</v>
      </c>
      <c r="K215" s="24" t="str">
        <f>+Categorias[[#This Row],[Descripcion]]&amp;" | "&amp;VLOOKUP(Categorias[[#This Row],[Id_producto]],Productos[[Id_producto]:[Auxiliar]],5,0)</f>
        <v>Lancelets-100209005 | Prod: Marino-100209 | Sector: Pesca-1002 | Industria: AGR - 10</v>
      </c>
      <c r="L215" s="9" t="str">
        <f t="shared" si="21"/>
        <v>100209005lancelets</v>
      </c>
      <c r="M215" s="28" t="str">
        <f t="shared" si="19"/>
        <v>INSERT INTO categoria VALUES (100209005,'Lancelets','Lancelets-100209005','Lancelets-100209005 | Prod: Marino-100209 | Sector: Pesca-1002 | Industria: AGR - 10',100209);</v>
      </c>
    </row>
    <row r="216" spans="1:13" ht="30.6" x14ac:dyDescent="0.3">
      <c r="A216" s="12">
        <f t="shared" si="22"/>
        <v>10</v>
      </c>
      <c r="B216" s="8" t="str">
        <f>+VLOOKUP(A216,Industria[],2,0)</f>
        <v>Agricultura y Ganadería</v>
      </c>
      <c r="C216" s="12">
        <v>1003</v>
      </c>
      <c r="D216" s="8" t="str">
        <f>+VLOOKUP(C216,Sector[[Id_sector]:[Codigo]],3,0)</f>
        <v>Silvicultura</v>
      </c>
      <c r="E216" s="12">
        <v>100301</v>
      </c>
      <c r="F216" s="8" t="str">
        <f>+VLOOKUP(E216,Productos[[Id_producto]:[Codigo]],3,0)</f>
        <v>Producción Directa</v>
      </c>
      <c r="G216" s="13">
        <f t="shared" si="20"/>
        <v>100301001</v>
      </c>
      <c r="H216" s="7">
        <v>1</v>
      </c>
      <c r="I216" s="11" t="s">
        <v>265</v>
      </c>
      <c r="J216" s="11" t="str">
        <f>+Categorias[[#This Row],[Categoría]]&amp;"-"&amp;Categorias[[#This Row],[Id_categoría]]</f>
        <v>Madera-100301001</v>
      </c>
      <c r="K216" s="24" t="str">
        <f>+Categorias[[#This Row],[Descripcion]]&amp;" | "&amp;VLOOKUP(Categorias[[#This Row],[Id_producto]],Productos[[Id_producto]:[Auxiliar]],5,0)</f>
        <v>Madera-100301001 | Prod: Forestal-100301 | Sector: Silvo-1003 | Industria: AGR - 10</v>
      </c>
      <c r="L216" s="9" t="str">
        <f t="shared" si="21"/>
        <v>100301001madera</v>
      </c>
      <c r="M216" s="28" t="str">
        <f t="shared" si="19"/>
        <v>INSERT INTO categoria VALUES (100301001,'Madera','Madera-100301001','Madera-100301001 | Prod: Forestal-100301 | Sector: Silvo-1003 | Industria: AGR - 10',100301);</v>
      </c>
    </row>
    <row r="217" spans="1:13" ht="30.6" x14ac:dyDescent="0.3">
      <c r="A217" s="12">
        <f t="shared" si="22"/>
        <v>10</v>
      </c>
      <c r="B217" s="8" t="str">
        <f>+VLOOKUP(A217,Industria[],2,0)</f>
        <v>Agricultura y Ganadería</v>
      </c>
      <c r="C217" s="12">
        <f t="shared" si="23"/>
        <v>1003</v>
      </c>
      <c r="D217" s="8" t="str">
        <f>+VLOOKUP(C217,Sector[[Id_sector]:[Codigo]],3,0)</f>
        <v>Silvicultura</v>
      </c>
      <c r="E217" s="12">
        <f t="shared" si="24"/>
        <v>100301</v>
      </c>
      <c r="F217" s="8" t="str">
        <f>+VLOOKUP(E217,Productos[[Id_producto]:[Codigo]],3,0)</f>
        <v>Producción Directa</v>
      </c>
      <c r="G217" s="13">
        <f t="shared" si="20"/>
        <v>100301002</v>
      </c>
      <c r="H217" s="7">
        <v>2</v>
      </c>
      <c r="I217" s="11" t="s">
        <v>266</v>
      </c>
      <c r="J217" s="11" t="str">
        <f>+Categorias[[#This Row],[Categoría]]&amp;"-"&amp;Categorias[[#This Row],[Id_categoría]]</f>
        <v>Leña-100301002</v>
      </c>
      <c r="K217" s="24" t="str">
        <f>+Categorias[[#This Row],[Descripcion]]&amp;" | "&amp;VLOOKUP(Categorias[[#This Row],[Id_producto]],Productos[[Id_producto]:[Auxiliar]],5,0)</f>
        <v>Leña-100301002 | Prod: Forestal-100301 | Sector: Silvo-1003 | Industria: AGR - 10</v>
      </c>
      <c r="L217" s="9" t="str">
        <f t="shared" si="21"/>
        <v>100301002leña</v>
      </c>
      <c r="M217" s="28" t="str">
        <f t="shared" si="19"/>
        <v>INSERT INTO categoria VALUES (100301002,'Leña','Leña-100301002','Leña-100301002 | Prod: Forestal-100301 | Sector: Silvo-1003 | Industria: AGR - 10',100301);</v>
      </c>
    </row>
    <row r="218" spans="1:13" ht="30.6" x14ac:dyDescent="0.3">
      <c r="A218" s="12">
        <f t="shared" si="22"/>
        <v>10</v>
      </c>
      <c r="B218" s="8" t="str">
        <f>+VLOOKUP(A218,Industria[],2,0)</f>
        <v>Agricultura y Ganadería</v>
      </c>
      <c r="C218" s="12">
        <f t="shared" si="23"/>
        <v>1003</v>
      </c>
      <c r="D218" s="8" t="str">
        <f>+VLOOKUP(C218,Sector[[Id_sector]:[Codigo]],3,0)</f>
        <v>Silvicultura</v>
      </c>
      <c r="E218" s="12">
        <f t="shared" si="24"/>
        <v>100301</v>
      </c>
      <c r="F218" s="8" t="str">
        <f>+VLOOKUP(E218,Productos[[Id_producto]:[Codigo]],3,0)</f>
        <v>Producción Directa</v>
      </c>
      <c r="G218" s="13">
        <f t="shared" si="20"/>
        <v>100301003</v>
      </c>
      <c r="H218" s="7">
        <v>3</v>
      </c>
      <c r="I218" s="11" t="s">
        <v>267</v>
      </c>
      <c r="J218" s="11" t="str">
        <f>+Categorias[[#This Row],[Categoría]]&amp;"-"&amp;Categorias[[#This Row],[Id_categoría]]</f>
        <v>Corcho-100301003</v>
      </c>
      <c r="K218" s="24" t="str">
        <f>+Categorias[[#This Row],[Descripcion]]&amp;" | "&amp;VLOOKUP(Categorias[[#This Row],[Id_producto]],Productos[[Id_producto]:[Auxiliar]],5,0)</f>
        <v>Corcho-100301003 | Prod: Forestal-100301 | Sector: Silvo-1003 | Industria: AGR - 10</v>
      </c>
      <c r="L218" s="9" t="str">
        <f t="shared" si="21"/>
        <v>100301003corcho</v>
      </c>
      <c r="M218" s="28" t="str">
        <f t="shared" si="19"/>
        <v>INSERT INTO categoria VALUES (100301003,'Corcho','Corcho-100301003','Corcho-100301003 | Prod: Forestal-100301 | Sector: Silvo-1003 | Industria: AGR - 10',100301);</v>
      </c>
    </row>
    <row r="219" spans="1:13" ht="30.6" x14ac:dyDescent="0.3">
      <c r="A219" s="12">
        <f t="shared" si="22"/>
        <v>10</v>
      </c>
      <c r="B219" s="8" t="str">
        <f>+VLOOKUP(A219,Industria[],2,0)</f>
        <v>Agricultura y Ganadería</v>
      </c>
      <c r="C219" s="12">
        <f t="shared" si="23"/>
        <v>1003</v>
      </c>
      <c r="D219" s="8" t="str">
        <f>+VLOOKUP(C219,Sector[[Id_sector]:[Codigo]],3,0)</f>
        <v>Silvicultura</v>
      </c>
      <c r="E219" s="12">
        <f t="shared" si="24"/>
        <v>100301</v>
      </c>
      <c r="F219" s="8" t="str">
        <f>+VLOOKUP(E219,Productos[[Id_producto]:[Codigo]],3,0)</f>
        <v>Producción Directa</v>
      </c>
      <c r="G219" s="13">
        <f t="shared" si="20"/>
        <v>100301004</v>
      </c>
      <c r="H219" s="7">
        <v>4</v>
      </c>
      <c r="I219" s="11" t="s">
        <v>268</v>
      </c>
      <c r="J219" s="11" t="str">
        <f>+Categorias[[#This Row],[Categoría]]&amp;"-"&amp;Categorias[[#This Row],[Id_categoría]]</f>
        <v>Resina-100301004</v>
      </c>
      <c r="K219" s="24" t="str">
        <f>+Categorias[[#This Row],[Descripcion]]&amp;" | "&amp;VLOOKUP(Categorias[[#This Row],[Id_producto]],Productos[[Id_producto]:[Auxiliar]],5,0)</f>
        <v>Resina-100301004 | Prod: Forestal-100301 | Sector: Silvo-1003 | Industria: AGR - 10</v>
      </c>
      <c r="L219" s="9" t="str">
        <f t="shared" si="21"/>
        <v>100301004resina</v>
      </c>
      <c r="M219" s="28" t="str">
        <f t="shared" si="19"/>
        <v>INSERT INTO categoria VALUES (100301004,'Resina','Resina-100301004','Resina-100301004 | Prod: Forestal-100301 | Sector: Silvo-1003 | Industria: AGR - 10',100301);</v>
      </c>
    </row>
    <row r="220" spans="1:13" ht="30.6" x14ac:dyDescent="0.3">
      <c r="A220" s="12">
        <f t="shared" si="22"/>
        <v>10</v>
      </c>
      <c r="B220" s="8" t="str">
        <f>+VLOOKUP(A220,Industria[],2,0)</f>
        <v>Agricultura y Ganadería</v>
      </c>
      <c r="C220" s="12">
        <f t="shared" si="23"/>
        <v>1003</v>
      </c>
      <c r="D220" s="8" t="str">
        <f>+VLOOKUP(C220,Sector[[Id_sector]:[Codigo]],3,0)</f>
        <v>Silvicultura</v>
      </c>
      <c r="E220" s="12">
        <f t="shared" si="24"/>
        <v>100301</v>
      </c>
      <c r="F220" s="8" t="str">
        <f>+VLOOKUP(E220,Productos[[Id_producto]:[Codigo]],3,0)</f>
        <v>Producción Directa</v>
      </c>
      <c r="G220" s="13">
        <f t="shared" si="20"/>
        <v>100301005</v>
      </c>
      <c r="H220" s="7">
        <v>5</v>
      </c>
      <c r="I220" s="11" t="s">
        <v>269</v>
      </c>
      <c r="J220" s="11" t="str">
        <f>+Categorias[[#This Row],[Categoría]]&amp;"-"&amp;Categorias[[#This Row],[Id_categoría]]</f>
        <v>Fruto-100301005</v>
      </c>
      <c r="K220" s="24" t="str">
        <f>+Categorias[[#This Row],[Descripcion]]&amp;" | "&amp;VLOOKUP(Categorias[[#This Row],[Id_producto]],Productos[[Id_producto]:[Auxiliar]],5,0)</f>
        <v>Fruto-100301005 | Prod: Forestal-100301 | Sector: Silvo-1003 | Industria: AGR - 10</v>
      </c>
      <c r="L220" s="9" t="str">
        <f t="shared" si="21"/>
        <v>100301005fruto</v>
      </c>
      <c r="M220" s="28" t="str">
        <f t="shared" si="19"/>
        <v>INSERT INTO categoria VALUES (100301005,'Fruto','Fruto-100301005','Fruto-100301005 | Prod: Forestal-100301 | Sector: Silvo-1003 | Industria: AGR - 10',100301);</v>
      </c>
    </row>
    <row r="221" spans="1:13" ht="30.6" x14ac:dyDescent="0.3">
      <c r="A221" s="12">
        <f t="shared" si="22"/>
        <v>10</v>
      </c>
      <c r="B221" s="8" t="str">
        <f>+VLOOKUP(A221,Industria[],2,0)</f>
        <v>Agricultura y Ganadería</v>
      </c>
      <c r="C221" s="12">
        <f t="shared" si="23"/>
        <v>1003</v>
      </c>
      <c r="D221" s="8" t="str">
        <f>+VLOOKUP(C221,Sector[[Id_sector]:[Codigo]],3,0)</f>
        <v>Silvicultura</v>
      </c>
      <c r="E221" s="12">
        <f t="shared" si="24"/>
        <v>100301</v>
      </c>
      <c r="F221" s="8" t="str">
        <f>+VLOOKUP(E221,Productos[[Id_producto]:[Codigo]],3,0)</f>
        <v>Producción Directa</v>
      </c>
      <c r="G221" s="13">
        <f t="shared" si="20"/>
        <v>100301006</v>
      </c>
      <c r="H221" s="7">
        <v>6</v>
      </c>
      <c r="I221" s="11" t="s">
        <v>270</v>
      </c>
      <c r="J221" s="11" t="str">
        <f>+Categorias[[#This Row],[Categoría]]&amp;"-"&amp;Categorias[[#This Row],[Id_categoría]]</f>
        <v>Pasto-100301006</v>
      </c>
      <c r="K221" s="24" t="str">
        <f>+Categorias[[#This Row],[Descripcion]]&amp;" | "&amp;VLOOKUP(Categorias[[#This Row],[Id_producto]],Productos[[Id_producto]:[Auxiliar]],5,0)</f>
        <v>Pasto-100301006 | Prod: Forestal-100301 | Sector: Silvo-1003 | Industria: AGR - 10</v>
      </c>
      <c r="L221" s="9" t="str">
        <f t="shared" si="21"/>
        <v>100301006pasto</v>
      </c>
      <c r="M221" s="28" t="str">
        <f t="shared" si="19"/>
        <v>INSERT INTO categoria VALUES (100301006,'Pasto','Pasto-100301006','Pasto-100301006 | Prod: Forestal-100301 | Sector: Silvo-1003 | Industria: AGR - 10',100301);</v>
      </c>
    </row>
    <row r="222" spans="1:13" ht="30.6" x14ac:dyDescent="0.3">
      <c r="A222" s="12">
        <f t="shared" si="22"/>
        <v>10</v>
      </c>
      <c r="B222" s="8" t="str">
        <f>+VLOOKUP(A222,Industria[],2,0)</f>
        <v>Agricultura y Ganadería</v>
      </c>
      <c r="C222" s="12">
        <f t="shared" si="23"/>
        <v>1003</v>
      </c>
      <c r="D222" s="8" t="str">
        <f>+VLOOKUP(C222,Sector[[Id_sector]:[Codigo]],3,0)</f>
        <v>Silvicultura</v>
      </c>
      <c r="E222" s="12">
        <f t="shared" si="24"/>
        <v>100301</v>
      </c>
      <c r="F222" s="8" t="str">
        <f>+VLOOKUP(E222,Productos[[Id_producto]:[Codigo]],3,0)</f>
        <v>Producción Directa</v>
      </c>
      <c r="G222" s="13">
        <f t="shared" si="20"/>
        <v>100301007</v>
      </c>
      <c r="H222" s="7">
        <v>7</v>
      </c>
      <c r="I222" s="11" t="s">
        <v>271</v>
      </c>
      <c r="J222" s="11" t="str">
        <f>+Categorias[[#This Row],[Categoría]]&amp;"-"&amp;Categorias[[#This Row],[Id_categoría]]</f>
        <v>Savia-100301007</v>
      </c>
      <c r="K222" s="24" t="str">
        <f>+Categorias[[#This Row],[Descripcion]]&amp;" | "&amp;VLOOKUP(Categorias[[#This Row],[Id_producto]],Productos[[Id_producto]:[Auxiliar]],5,0)</f>
        <v>Savia-100301007 | Prod: Forestal-100301 | Sector: Silvo-1003 | Industria: AGR - 10</v>
      </c>
      <c r="L222" s="9" t="str">
        <f t="shared" si="21"/>
        <v>100301007savia</v>
      </c>
      <c r="M222" s="28" t="str">
        <f t="shared" si="19"/>
        <v>INSERT INTO categoria VALUES (100301007,'Savia','Savia-100301007','Savia-100301007 | Prod: Forestal-100301 | Sector: Silvo-1003 | Industria: AGR - 10',100301);</v>
      </c>
    </row>
    <row r="223" spans="1:13" ht="30.6" x14ac:dyDescent="0.3">
      <c r="A223" s="12">
        <f t="shared" si="22"/>
        <v>10</v>
      </c>
      <c r="B223" s="8" t="str">
        <f>+VLOOKUP(A223,Industria[],2,0)</f>
        <v>Agricultura y Ganadería</v>
      </c>
      <c r="C223" s="12">
        <f t="shared" si="23"/>
        <v>1003</v>
      </c>
      <c r="D223" s="8" t="str">
        <f>+VLOOKUP(C223,Sector[[Id_sector]:[Codigo]],3,0)</f>
        <v>Silvicultura</v>
      </c>
      <c r="E223" s="12">
        <f t="shared" si="24"/>
        <v>100301</v>
      </c>
      <c r="F223" s="8" t="str">
        <f>+VLOOKUP(E223,Productos[[Id_producto]:[Codigo]],3,0)</f>
        <v>Producción Directa</v>
      </c>
      <c r="G223" s="13">
        <f t="shared" si="20"/>
        <v>100301008</v>
      </c>
      <c r="H223" s="7">
        <v>8</v>
      </c>
      <c r="I223" s="11" t="s">
        <v>272</v>
      </c>
      <c r="J223" s="11" t="str">
        <f>+Categorias[[#This Row],[Categoría]]&amp;"-"&amp;Categorias[[#This Row],[Id_categoría]]</f>
        <v>Montería-100301008</v>
      </c>
      <c r="K223" s="24" t="str">
        <f>+Categorias[[#This Row],[Descripcion]]&amp;" | "&amp;VLOOKUP(Categorias[[#This Row],[Id_producto]],Productos[[Id_producto]:[Auxiliar]],5,0)</f>
        <v>Montería-100301008 | Prod: Forestal-100301 | Sector: Silvo-1003 | Industria: AGR - 10</v>
      </c>
      <c r="L223" s="9" t="str">
        <f t="shared" si="21"/>
        <v>100301008monteria</v>
      </c>
      <c r="M223" s="28" t="str">
        <f t="shared" si="19"/>
        <v>INSERT INTO categoria VALUES (100301008,'Montería','Montería-100301008','Montería-100301008 | Prod: Forestal-100301 | Sector: Silvo-1003 | Industria: AGR - 10',100301);</v>
      </c>
    </row>
    <row r="224" spans="1:13" ht="30.6" x14ac:dyDescent="0.3">
      <c r="A224" s="12">
        <f t="shared" si="22"/>
        <v>10</v>
      </c>
      <c r="B224" s="8" t="str">
        <f>+VLOOKUP(A224,Industria[],2,0)</f>
        <v>Agricultura y Ganadería</v>
      </c>
      <c r="C224" s="12">
        <f t="shared" si="23"/>
        <v>1003</v>
      </c>
      <c r="D224" s="8" t="str">
        <f>+VLOOKUP(C224,Sector[[Id_sector]:[Codigo]],3,0)</f>
        <v>Silvicultura</v>
      </c>
      <c r="E224" s="12">
        <f t="shared" si="24"/>
        <v>100301</v>
      </c>
      <c r="F224" s="8" t="str">
        <f>+VLOOKUP(E224,Productos[[Id_producto]:[Codigo]],3,0)</f>
        <v>Producción Directa</v>
      </c>
      <c r="G224" s="13">
        <f t="shared" si="20"/>
        <v>100301009</v>
      </c>
      <c r="H224" s="7">
        <v>9</v>
      </c>
      <c r="I224" s="11" t="s">
        <v>273</v>
      </c>
      <c r="J224" s="11" t="str">
        <f>+Categorias[[#This Row],[Categoría]]&amp;"-"&amp;Categorias[[#This Row],[Id_categoría]]</f>
        <v>Hongos-100301009</v>
      </c>
      <c r="K224" s="24" t="str">
        <f>+Categorias[[#This Row],[Descripcion]]&amp;" | "&amp;VLOOKUP(Categorias[[#This Row],[Id_producto]],Productos[[Id_producto]:[Auxiliar]],5,0)</f>
        <v>Hongos-100301009 | Prod: Forestal-100301 | Sector: Silvo-1003 | Industria: AGR - 10</v>
      </c>
      <c r="L224" s="9" t="str">
        <f t="shared" si="21"/>
        <v>100301009hongos</v>
      </c>
      <c r="M224" s="28" t="str">
        <f t="shared" si="19"/>
        <v>INSERT INTO categoria VALUES (100301009,'Hongos','Hongos-100301009','Hongos-100301009 | Prod: Forestal-100301 | Sector: Silvo-1003 | Industria: AGR - 10',100301);</v>
      </c>
    </row>
    <row r="225" spans="1:13" ht="40.799999999999997" x14ac:dyDescent="0.3">
      <c r="A225" s="12">
        <f t="shared" si="22"/>
        <v>10</v>
      </c>
      <c r="B225" s="8" t="str">
        <f>+VLOOKUP(A225,Industria[],2,0)</f>
        <v>Agricultura y Ganadería</v>
      </c>
      <c r="C225" s="12">
        <v>1003</v>
      </c>
      <c r="D225" s="8" t="str">
        <f>+VLOOKUP(C225,Sector[[Id_sector]:[Codigo]],3,0)</f>
        <v>Silvicultura</v>
      </c>
      <c r="E225" s="12">
        <f t="shared" si="24"/>
        <v>100302</v>
      </c>
      <c r="F225" s="8" t="str">
        <f>+VLOOKUP(E225,Productos[[Id_producto]:[Codigo]],3,0)</f>
        <v>Producción Indirecta</v>
      </c>
      <c r="G225" s="13">
        <f t="shared" si="20"/>
        <v>100302001</v>
      </c>
      <c r="H225" s="7">
        <v>1</v>
      </c>
      <c r="I225" s="11" t="s">
        <v>275</v>
      </c>
      <c r="J225" s="11" t="str">
        <f>+Categorias[[#This Row],[Categoría]]&amp;"-"&amp;Categorias[[#This Row],[Id_categoría]]</f>
        <v>Normalización del Ciclo Hidrológico-100302001</v>
      </c>
      <c r="K225" s="24" t="str">
        <f>+Categorias[[#This Row],[Descripcion]]&amp;" | "&amp;VLOOKUP(Categorias[[#This Row],[Id_producto]],Productos[[Id_producto]:[Auxiliar]],5,0)</f>
        <v>Normalización del Ciclo Hidrológico-100302001 | Prod: Forestal-100302 | Sector: Silvo-1003 | Industria: AGR - 10</v>
      </c>
      <c r="L225" s="9" t="str">
        <f t="shared" si="21"/>
        <v>100302001normalizacion_del_ciclo_hidrologico</v>
      </c>
      <c r="M225" s="28" t="str">
        <f t="shared" si="19"/>
        <v>INSERT INTO categoria VALUES (100302001,'Normalización del Ciclo Hidrológico','Normalización del Ciclo Hidrológico-100302001','Normalización del Ciclo Hidrológico-100302001 | Prod: Forestal-100302 | Sector: Silvo-1003 | Industria: AGR - 10',100302);</v>
      </c>
    </row>
    <row r="226" spans="1:13" ht="30.6" x14ac:dyDescent="0.3">
      <c r="A226" s="12">
        <f t="shared" si="22"/>
        <v>10</v>
      </c>
      <c r="B226" s="8" t="str">
        <f>+VLOOKUP(A226,Industria[],2,0)</f>
        <v>Agricultura y Ganadería</v>
      </c>
      <c r="C226" s="12">
        <f t="shared" si="23"/>
        <v>1003</v>
      </c>
      <c r="D226" s="8" t="str">
        <f>+VLOOKUP(C226,Sector[[Id_sector]:[Codigo]],3,0)</f>
        <v>Silvicultura</v>
      </c>
      <c r="E226" s="12">
        <f t="shared" si="24"/>
        <v>100302</v>
      </c>
      <c r="F226" s="8" t="str">
        <f>+VLOOKUP(E226,Productos[[Id_producto]:[Codigo]],3,0)</f>
        <v>Producción Indirecta</v>
      </c>
      <c r="G226" s="13">
        <f t="shared" si="20"/>
        <v>100302002</v>
      </c>
      <c r="H226" s="7">
        <v>2</v>
      </c>
      <c r="I226" s="11" t="s">
        <v>274</v>
      </c>
      <c r="J226" s="11" t="str">
        <f>+Categorias[[#This Row],[Categoría]]&amp;"-"&amp;Categorias[[#This Row],[Id_categoría]]</f>
        <v>Biodiversidad-100302002</v>
      </c>
      <c r="K226" s="24" t="str">
        <f>+Categorias[[#This Row],[Descripcion]]&amp;" | "&amp;VLOOKUP(Categorias[[#This Row],[Id_producto]],Productos[[Id_producto]:[Auxiliar]],5,0)</f>
        <v>Biodiversidad-100302002 | Prod: Forestal-100302 | Sector: Silvo-1003 | Industria: AGR - 10</v>
      </c>
      <c r="L226" s="9" t="str">
        <f t="shared" si="21"/>
        <v>100302002biodiversidad</v>
      </c>
      <c r="M226" s="28" t="str">
        <f t="shared" si="19"/>
        <v>INSERT INTO categoria VALUES (100302002,'Biodiversidad','Biodiversidad-100302002','Biodiversidad-100302002 | Prod: Forestal-100302 | Sector: Silvo-1003 | Industria: AGR - 10',100302);</v>
      </c>
    </row>
    <row r="227" spans="1:13" ht="30.6" x14ac:dyDescent="0.3">
      <c r="A227" s="12">
        <f t="shared" si="22"/>
        <v>10</v>
      </c>
      <c r="B227" s="8" t="str">
        <f>+VLOOKUP(A227,Industria[],2,0)</f>
        <v>Agricultura y Ganadería</v>
      </c>
      <c r="C227" s="12">
        <f t="shared" si="23"/>
        <v>1003</v>
      </c>
      <c r="D227" s="8" t="str">
        <f>+VLOOKUP(C227,Sector[[Id_sector]:[Codigo]],3,0)</f>
        <v>Silvicultura</v>
      </c>
      <c r="E227" s="12">
        <f t="shared" si="24"/>
        <v>100302</v>
      </c>
      <c r="F227" s="8" t="str">
        <f>+VLOOKUP(E227,Productos[[Id_producto]:[Codigo]],3,0)</f>
        <v>Producción Indirecta</v>
      </c>
      <c r="G227" s="13">
        <f t="shared" si="20"/>
        <v>100302003</v>
      </c>
      <c r="H227" s="7">
        <v>3</v>
      </c>
      <c r="I227" s="11" t="s">
        <v>276</v>
      </c>
      <c r="J227" s="11" t="str">
        <f>+Categorias[[#This Row],[Categoría]]&amp;"-"&amp;Categorias[[#This Row],[Id_categoría]]</f>
        <v>Fijación de Carbono-100302003</v>
      </c>
      <c r="K227" s="24" t="str">
        <f>+Categorias[[#This Row],[Descripcion]]&amp;" | "&amp;VLOOKUP(Categorias[[#This Row],[Id_producto]],Productos[[Id_producto]:[Auxiliar]],5,0)</f>
        <v>Fijación de Carbono-100302003 | Prod: Forestal-100302 | Sector: Silvo-1003 | Industria: AGR - 10</v>
      </c>
      <c r="L227" s="9" t="str">
        <f t="shared" si="21"/>
        <v>100302003fijacion_de_carbono</v>
      </c>
      <c r="M227" s="28" t="str">
        <f t="shared" si="19"/>
        <v>INSERT INTO categoria VALUES (100302003,'Fijación de Carbono','Fijación de Carbono-100302003','Fijación de Carbono-100302003 | Prod: Forestal-100302 | Sector: Silvo-1003 | Industria: AGR - 10',100302);</v>
      </c>
    </row>
    <row r="228" spans="1:13" ht="30.6" x14ac:dyDescent="0.3">
      <c r="A228" s="12">
        <f t="shared" si="22"/>
        <v>10</v>
      </c>
      <c r="B228" s="8" t="str">
        <f>+VLOOKUP(A228,Industria[],2,0)</f>
        <v>Agricultura y Ganadería</v>
      </c>
      <c r="C228" s="12">
        <f t="shared" si="23"/>
        <v>1003</v>
      </c>
      <c r="D228" s="8" t="str">
        <f>+VLOOKUP(C228,Sector[[Id_sector]:[Codigo]],3,0)</f>
        <v>Silvicultura</v>
      </c>
      <c r="E228" s="12">
        <f t="shared" si="24"/>
        <v>100303</v>
      </c>
      <c r="F228" s="8" t="str">
        <f>+VLOOKUP(E228,Productos[[Id_producto]:[Codigo]],3,0)</f>
        <v>Deforestación</v>
      </c>
      <c r="G228" s="13">
        <f t="shared" si="20"/>
        <v>100303001</v>
      </c>
      <c r="H228" s="7">
        <v>1</v>
      </c>
      <c r="I228" s="11" t="s">
        <v>277</v>
      </c>
      <c r="J228" s="11" t="str">
        <f>+Categorias[[#This Row],[Categoría]]&amp;"-"&amp;Categorias[[#This Row],[Id_categoría]]</f>
        <v>Bosque Nativo-100303001</v>
      </c>
      <c r="K228" s="24" t="str">
        <f>+Categorias[[#This Row],[Descripcion]]&amp;" | "&amp;VLOOKUP(Categorias[[#This Row],[Id_producto]],Productos[[Id_producto]:[Auxiliar]],5,0)</f>
        <v>Bosque Nativo-100303001 | Prod: Forestal-100303 | Sector: Silvo-1003 | Industria: AGR - 10</v>
      </c>
      <c r="L228" s="9" t="str">
        <f t="shared" si="21"/>
        <v>100303001bosque_nativo</v>
      </c>
      <c r="M228" s="28" t="str">
        <f t="shared" si="19"/>
        <v>INSERT INTO categoria VALUES (100303001,'Bosque Nativo','Bosque Nativo-100303001','Bosque Nativo-100303001 | Prod: Forestal-100303 | Sector: Silvo-1003 | Industria: AGR - 10',100303);</v>
      </c>
    </row>
    <row r="229" spans="1:13" ht="40.799999999999997" x14ac:dyDescent="0.3">
      <c r="A229" s="12">
        <f t="shared" si="22"/>
        <v>10</v>
      </c>
      <c r="B229" s="8" t="str">
        <f>+VLOOKUP(A229,Industria[],2,0)</f>
        <v>Agricultura y Ganadería</v>
      </c>
      <c r="C229" s="12">
        <f t="shared" si="23"/>
        <v>1003</v>
      </c>
      <c r="D229" s="8" t="str">
        <f>+VLOOKUP(C229,Sector[[Id_sector]:[Codigo]],3,0)</f>
        <v>Silvicultura</v>
      </c>
      <c r="E229" s="12">
        <f t="shared" si="24"/>
        <v>100303</v>
      </c>
      <c r="F229" s="8" t="str">
        <f>+VLOOKUP(E229,Productos[[Id_producto]:[Codigo]],3,0)</f>
        <v>Deforestación</v>
      </c>
      <c r="G229" s="13">
        <f t="shared" si="20"/>
        <v>100303002</v>
      </c>
      <c r="H229" s="7">
        <v>2</v>
      </c>
      <c r="I229" s="11" t="s">
        <v>278</v>
      </c>
      <c r="J229" s="11" t="str">
        <f>+Categorias[[#This Row],[Categoría]]&amp;"-"&amp;Categorias[[#This Row],[Id_categoría]]</f>
        <v>Plantaciones Forestales-100303002</v>
      </c>
      <c r="K229" s="24" t="str">
        <f>+Categorias[[#This Row],[Descripcion]]&amp;" | "&amp;VLOOKUP(Categorias[[#This Row],[Id_producto]],Productos[[Id_producto]:[Auxiliar]],5,0)</f>
        <v>Plantaciones Forestales-100303002 | Prod: Forestal-100303 | Sector: Silvo-1003 | Industria: AGR - 10</v>
      </c>
      <c r="L229" s="9" t="str">
        <f t="shared" si="21"/>
        <v>100303002plantaciones_forestales</v>
      </c>
      <c r="M229" s="28" t="str">
        <f t="shared" si="19"/>
        <v>INSERT INTO categoria VALUES (100303002,'Plantaciones Forestales','Plantaciones Forestales-100303002','Plantaciones Forestales-100303002 | Prod: Forestal-100303 | Sector: Silvo-1003 | Industria: AGR - 10',100303);</v>
      </c>
    </row>
    <row r="230" spans="1:13" ht="30.6" x14ac:dyDescent="0.3">
      <c r="A230" s="12">
        <f t="shared" si="22"/>
        <v>10</v>
      </c>
      <c r="B230" s="8" t="str">
        <f>+VLOOKUP(A230,Industria[],2,0)</f>
        <v>Agricultura y Ganadería</v>
      </c>
      <c r="C230" s="12">
        <v>1004</v>
      </c>
      <c r="D230" s="8" t="str">
        <f>+VLOOKUP(C230,Sector[[Id_sector]:[Codigo]],3,0)</f>
        <v>Ganadería</v>
      </c>
      <c r="E230" s="12">
        <v>100401</v>
      </c>
      <c r="F230" s="8" t="str">
        <f>+VLOOKUP(E230,Productos[[Id_producto]:[Codigo]],3,0)</f>
        <v>Bovino o vacuno</v>
      </c>
      <c r="G230" s="13">
        <f t="shared" si="20"/>
        <v>100401001</v>
      </c>
      <c r="H230" s="7">
        <v>1</v>
      </c>
      <c r="I230" s="11" t="s">
        <v>286</v>
      </c>
      <c r="J230" s="11" t="str">
        <f>+Categorias[[#This Row],[Categoría]]&amp;"-"&amp;Categorias[[#This Row],[Id_categoría]]</f>
        <v>Buey-100401001</v>
      </c>
      <c r="K230" s="24" t="str">
        <f>+Categorias[[#This Row],[Descripcion]]&amp;" | "&amp;VLOOKUP(Categorias[[#This Row],[Id_producto]],Productos[[Id_producto]:[Auxiliar]],5,0)</f>
        <v>Buey-100401001 | Prod: Ganadera-100401 | Sector: Gan-1004 | Industria: AGR - 10</v>
      </c>
      <c r="L230" s="9" t="str">
        <f t="shared" si="21"/>
        <v>100401001buey</v>
      </c>
      <c r="M230" s="28" t="str">
        <f t="shared" si="19"/>
        <v>INSERT INTO categoria VALUES (100401001,'Buey','Buey-100401001','Buey-100401001 | Prod: Ganadera-100401 | Sector: Gan-1004 | Industria: AGR - 10',100401);</v>
      </c>
    </row>
    <row r="231" spans="1:13" ht="30.6" x14ac:dyDescent="0.3">
      <c r="A231" s="12">
        <f t="shared" si="22"/>
        <v>10</v>
      </c>
      <c r="B231" s="8" t="str">
        <f>+VLOOKUP(A231,Industria[],2,0)</f>
        <v>Agricultura y Ganadería</v>
      </c>
      <c r="C231" s="12">
        <f t="shared" si="23"/>
        <v>1004</v>
      </c>
      <c r="D231" s="8" t="str">
        <f>+VLOOKUP(C231,Sector[[Id_sector]:[Codigo]],3,0)</f>
        <v>Ganadería</v>
      </c>
      <c r="E231" s="12">
        <f t="shared" si="24"/>
        <v>100401</v>
      </c>
      <c r="F231" s="8" t="str">
        <f>+VLOOKUP(E231,Productos[[Id_producto]:[Codigo]],3,0)</f>
        <v>Bovino o vacuno</v>
      </c>
      <c r="G231" s="13">
        <f t="shared" si="20"/>
        <v>100401002</v>
      </c>
      <c r="H231" s="7">
        <v>2</v>
      </c>
      <c r="I231" s="11" t="s">
        <v>287</v>
      </c>
      <c r="J231" s="11" t="str">
        <f>+Categorias[[#This Row],[Categoría]]&amp;"-"&amp;Categorias[[#This Row],[Id_categoría]]</f>
        <v>Toro-100401002</v>
      </c>
      <c r="K231" s="24" t="str">
        <f>+Categorias[[#This Row],[Descripcion]]&amp;" | "&amp;VLOOKUP(Categorias[[#This Row],[Id_producto]],Productos[[Id_producto]:[Auxiliar]],5,0)</f>
        <v>Toro-100401002 | Prod: Ganadera-100401 | Sector: Gan-1004 | Industria: AGR - 10</v>
      </c>
      <c r="L231" s="9" t="str">
        <f t="shared" si="21"/>
        <v>100401002toro</v>
      </c>
      <c r="M231" s="28" t="str">
        <f t="shared" si="19"/>
        <v>INSERT INTO categoria VALUES (100401002,'Toro','Toro-100401002','Toro-100401002 | Prod: Ganadera-100401 | Sector: Gan-1004 | Industria: AGR - 10',100401);</v>
      </c>
    </row>
    <row r="232" spans="1:13" ht="30.6" x14ac:dyDescent="0.3">
      <c r="A232" s="12">
        <f t="shared" si="22"/>
        <v>10</v>
      </c>
      <c r="B232" s="8" t="str">
        <f>+VLOOKUP(A232,Industria[],2,0)</f>
        <v>Agricultura y Ganadería</v>
      </c>
      <c r="C232" s="12">
        <f t="shared" si="23"/>
        <v>1004</v>
      </c>
      <c r="D232" s="8" t="str">
        <f>+VLOOKUP(C232,Sector[[Id_sector]:[Codigo]],3,0)</f>
        <v>Ganadería</v>
      </c>
      <c r="E232" s="12">
        <f t="shared" si="24"/>
        <v>100401</v>
      </c>
      <c r="F232" s="8" t="str">
        <f>+VLOOKUP(E232,Productos[[Id_producto]:[Codigo]],3,0)</f>
        <v>Bovino o vacuno</v>
      </c>
      <c r="G232" s="13">
        <f t="shared" si="20"/>
        <v>100401003</v>
      </c>
      <c r="H232" s="7">
        <v>3</v>
      </c>
      <c r="I232" s="11" t="s">
        <v>288</v>
      </c>
      <c r="J232" s="11" t="str">
        <f>+Categorias[[#This Row],[Categoría]]&amp;"-"&amp;Categorias[[#This Row],[Id_categoría]]</f>
        <v>Vaca-100401003</v>
      </c>
      <c r="K232" s="24" t="str">
        <f>+Categorias[[#This Row],[Descripcion]]&amp;" | "&amp;VLOOKUP(Categorias[[#This Row],[Id_producto]],Productos[[Id_producto]:[Auxiliar]],5,0)</f>
        <v>Vaca-100401003 | Prod: Ganadera-100401 | Sector: Gan-1004 | Industria: AGR - 10</v>
      </c>
      <c r="L232" s="9" t="str">
        <f t="shared" si="21"/>
        <v>100401003vaca</v>
      </c>
      <c r="M232" s="28" t="str">
        <f t="shared" si="19"/>
        <v>INSERT INTO categoria VALUES (100401003,'Vaca','Vaca-100401003','Vaca-100401003 | Prod: Ganadera-100401 | Sector: Gan-1004 | Industria: AGR - 10',100401);</v>
      </c>
    </row>
    <row r="233" spans="1:13" ht="30.6" x14ac:dyDescent="0.3">
      <c r="A233" s="12">
        <f t="shared" si="22"/>
        <v>10</v>
      </c>
      <c r="B233" s="8" t="str">
        <f>+VLOOKUP(A233,Industria[],2,0)</f>
        <v>Agricultura y Ganadería</v>
      </c>
      <c r="C233" s="12">
        <f t="shared" si="23"/>
        <v>1004</v>
      </c>
      <c r="D233" s="8" t="str">
        <f>+VLOOKUP(C233,Sector[[Id_sector]:[Codigo]],3,0)</f>
        <v>Ganadería</v>
      </c>
      <c r="E233" s="12">
        <f t="shared" si="24"/>
        <v>100401</v>
      </c>
      <c r="F233" s="8" t="str">
        <f>+VLOOKUP(E233,Productos[[Id_producto]:[Codigo]],3,0)</f>
        <v>Bovino o vacuno</v>
      </c>
      <c r="G233" s="13">
        <f t="shared" si="20"/>
        <v>100401004</v>
      </c>
      <c r="H233" s="7">
        <v>4</v>
      </c>
      <c r="I233" s="11" t="s">
        <v>293</v>
      </c>
      <c r="J233" s="11" t="str">
        <f>+Categorias[[#This Row],[Categoría]]&amp;"-"&amp;Categorias[[#This Row],[Id_categoría]]</f>
        <v>Leche-100401004</v>
      </c>
      <c r="K233" s="24" t="str">
        <f>+Categorias[[#This Row],[Descripcion]]&amp;" | "&amp;VLOOKUP(Categorias[[#This Row],[Id_producto]],Productos[[Id_producto]:[Auxiliar]],5,0)</f>
        <v>Leche-100401004 | Prod: Ganadera-100401 | Sector: Gan-1004 | Industria: AGR - 10</v>
      </c>
      <c r="L233" s="9" t="str">
        <f t="shared" si="21"/>
        <v>100401004leche</v>
      </c>
      <c r="M233" s="28" t="str">
        <f t="shared" si="19"/>
        <v>INSERT INTO categoria VALUES (100401004,'Leche','Leche-100401004','Leche-100401004 | Prod: Ganadera-100401 | Sector: Gan-1004 | Industria: AGR - 10',100401);</v>
      </c>
    </row>
    <row r="234" spans="1:13" ht="30.6" x14ac:dyDescent="0.3">
      <c r="A234" s="12">
        <f t="shared" si="22"/>
        <v>10</v>
      </c>
      <c r="B234" s="8" t="str">
        <f>+VLOOKUP(A234,Industria[],2,0)</f>
        <v>Agricultura y Ganadería</v>
      </c>
      <c r="C234" s="12">
        <f t="shared" si="23"/>
        <v>1004</v>
      </c>
      <c r="D234" s="8" t="str">
        <f>+VLOOKUP(C234,Sector[[Id_sector]:[Codigo]],3,0)</f>
        <v>Ganadería</v>
      </c>
      <c r="E234" s="12">
        <f t="shared" si="24"/>
        <v>100401</v>
      </c>
      <c r="F234" s="8" t="str">
        <f>+VLOOKUP(E234,Productos[[Id_producto]:[Codigo]],3,0)</f>
        <v>Bovino o vacuno</v>
      </c>
      <c r="G234" s="13">
        <f t="shared" si="20"/>
        <v>100401005</v>
      </c>
      <c r="H234" s="7">
        <v>5</v>
      </c>
      <c r="I234" s="11" t="s">
        <v>294</v>
      </c>
      <c r="J234" s="11" t="str">
        <f>+Categorias[[#This Row],[Categoría]]&amp;"-"&amp;Categorias[[#This Row],[Id_categoría]]</f>
        <v>Queso-100401005</v>
      </c>
      <c r="K234" s="24" t="str">
        <f>+Categorias[[#This Row],[Descripcion]]&amp;" | "&amp;VLOOKUP(Categorias[[#This Row],[Id_producto]],Productos[[Id_producto]:[Auxiliar]],5,0)</f>
        <v>Queso-100401005 | Prod: Ganadera-100401 | Sector: Gan-1004 | Industria: AGR - 10</v>
      </c>
      <c r="L234" s="9" t="str">
        <f t="shared" si="21"/>
        <v>100401005queso</v>
      </c>
      <c r="M234" s="28" t="str">
        <f t="shared" si="19"/>
        <v>INSERT INTO categoria VALUES (100401005,'Queso','Queso-100401005','Queso-100401005 | Prod: Ganadera-100401 | Sector: Gan-1004 | Industria: AGR - 10',100401);</v>
      </c>
    </row>
    <row r="235" spans="1:13" ht="30.6" x14ac:dyDescent="0.3">
      <c r="A235" s="12">
        <f t="shared" si="22"/>
        <v>10</v>
      </c>
      <c r="B235" s="8" t="str">
        <f>+VLOOKUP(A235,Industria[],2,0)</f>
        <v>Agricultura y Ganadería</v>
      </c>
      <c r="C235" s="12">
        <f t="shared" si="23"/>
        <v>1004</v>
      </c>
      <c r="D235" s="8" t="str">
        <f>+VLOOKUP(C235,Sector[[Id_sector]:[Codigo]],3,0)</f>
        <v>Ganadería</v>
      </c>
      <c r="E235" s="12">
        <f t="shared" si="24"/>
        <v>100401</v>
      </c>
      <c r="F235" s="8" t="str">
        <f>+VLOOKUP(E235,Productos[[Id_producto]:[Codigo]],3,0)</f>
        <v>Bovino o vacuno</v>
      </c>
      <c r="G235" s="13">
        <f t="shared" si="20"/>
        <v>100401006</v>
      </c>
      <c r="H235" s="7">
        <v>6</v>
      </c>
      <c r="I235" s="11" t="s">
        <v>295</v>
      </c>
      <c r="J235" s="11" t="str">
        <f>+Categorias[[#This Row],[Categoría]]&amp;"-"&amp;Categorias[[#This Row],[Id_categoría]]</f>
        <v>Cuero-100401006</v>
      </c>
      <c r="K235" s="24" t="str">
        <f>+Categorias[[#This Row],[Descripcion]]&amp;" | "&amp;VLOOKUP(Categorias[[#This Row],[Id_producto]],Productos[[Id_producto]:[Auxiliar]],5,0)</f>
        <v>Cuero-100401006 | Prod: Ganadera-100401 | Sector: Gan-1004 | Industria: AGR - 10</v>
      </c>
      <c r="L235" s="9" t="str">
        <f t="shared" si="21"/>
        <v>100401006cuero</v>
      </c>
      <c r="M235" s="28" t="str">
        <f t="shared" si="19"/>
        <v>INSERT INTO categoria VALUES (100401006,'Cuero','Cuero-100401006','Cuero-100401006 | Prod: Ganadera-100401 | Sector: Gan-1004 | Industria: AGR - 10',100401);</v>
      </c>
    </row>
    <row r="236" spans="1:13" ht="30.6" x14ac:dyDescent="0.3">
      <c r="A236" s="12">
        <f t="shared" si="22"/>
        <v>10</v>
      </c>
      <c r="B236" s="8" t="str">
        <f>+VLOOKUP(A236,Industria[],2,0)</f>
        <v>Agricultura y Ganadería</v>
      </c>
      <c r="C236" s="12">
        <f t="shared" si="23"/>
        <v>1004</v>
      </c>
      <c r="D236" s="8" t="str">
        <f>+VLOOKUP(C236,Sector[[Id_sector]:[Codigo]],3,0)</f>
        <v>Ganadería</v>
      </c>
      <c r="E236" s="12">
        <f t="shared" si="24"/>
        <v>100401</v>
      </c>
      <c r="F236" s="8" t="str">
        <f>+VLOOKUP(E236,Productos[[Id_producto]:[Codigo]],3,0)</f>
        <v>Bovino o vacuno</v>
      </c>
      <c r="G236" s="13">
        <f t="shared" si="20"/>
        <v>100401007</v>
      </c>
      <c r="H236" s="7">
        <v>7</v>
      </c>
      <c r="I236" s="11" t="s">
        <v>296</v>
      </c>
      <c r="J236" s="11" t="str">
        <f>+Categorias[[#This Row],[Categoría]]&amp;"-"&amp;Categorias[[#This Row],[Id_categoría]]</f>
        <v>Mantequilla-100401007</v>
      </c>
      <c r="K236" s="24" t="str">
        <f>+Categorias[[#This Row],[Descripcion]]&amp;" | "&amp;VLOOKUP(Categorias[[#This Row],[Id_producto]],Productos[[Id_producto]:[Auxiliar]],5,0)</f>
        <v>Mantequilla-100401007 | Prod: Ganadera-100401 | Sector: Gan-1004 | Industria: AGR - 10</v>
      </c>
      <c r="L236" s="9" t="str">
        <f t="shared" si="21"/>
        <v>100401007mantequilla</v>
      </c>
      <c r="M236" s="28" t="str">
        <f t="shared" si="19"/>
        <v>INSERT INTO categoria VALUES (100401007,'Mantequilla','Mantequilla-100401007','Mantequilla-100401007 | Prod: Ganadera-100401 | Sector: Gan-1004 | Industria: AGR - 10',100401);</v>
      </c>
    </row>
    <row r="237" spans="1:13" ht="30.6" x14ac:dyDescent="0.3">
      <c r="A237" s="12">
        <f t="shared" si="22"/>
        <v>10</v>
      </c>
      <c r="B237" s="8" t="str">
        <f>+VLOOKUP(A237,Industria[],2,0)</f>
        <v>Agricultura y Ganadería</v>
      </c>
      <c r="C237" s="12">
        <f t="shared" si="23"/>
        <v>1004</v>
      </c>
      <c r="D237" s="8" t="str">
        <f>+VLOOKUP(C237,Sector[[Id_sector]:[Codigo]],3,0)</f>
        <v>Ganadería</v>
      </c>
      <c r="E237" s="12">
        <f t="shared" si="24"/>
        <v>100401</v>
      </c>
      <c r="F237" s="8" t="str">
        <f>+VLOOKUP(E237,Productos[[Id_producto]:[Codigo]],3,0)</f>
        <v>Bovino o vacuno</v>
      </c>
      <c r="G237" s="13">
        <f t="shared" si="20"/>
        <v>100401008</v>
      </c>
      <c r="H237" s="7">
        <v>8</v>
      </c>
      <c r="I237" s="11" t="s">
        <v>299</v>
      </c>
      <c r="J237" s="11" t="str">
        <f>+Categorias[[#This Row],[Categoría]]&amp;"-"&amp;Categorias[[#This Row],[Id_categoría]]</f>
        <v>Carne-100401008</v>
      </c>
      <c r="K237" s="24" t="str">
        <f>+Categorias[[#This Row],[Descripcion]]&amp;" | "&amp;VLOOKUP(Categorias[[#This Row],[Id_producto]],Productos[[Id_producto]:[Auxiliar]],5,0)</f>
        <v>Carne-100401008 | Prod: Ganadera-100401 | Sector: Gan-1004 | Industria: AGR - 10</v>
      </c>
      <c r="L237" s="9" t="str">
        <f t="shared" si="21"/>
        <v>100401008carne</v>
      </c>
      <c r="M237" s="28" t="str">
        <f t="shared" si="19"/>
        <v>INSERT INTO categoria VALUES (100401008,'Carne','Carne-100401008','Carne-100401008 | Prod: Ganadera-100401 | Sector: Gan-1004 | Industria: AGR - 10',100401);</v>
      </c>
    </row>
    <row r="238" spans="1:13" ht="30.6" x14ac:dyDescent="0.3">
      <c r="A238" s="12">
        <f t="shared" si="22"/>
        <v>10</v>
      </c>
      <c r="B238" s="8" t="str">
        <f>+VLOOKUP(A238,Industria[],2,0)</f>
        <v>Agricultura y Ganadería</v>
      </c>
      <c r="C238" s="12">
        <f t="shared" si="23"/>
        <v>1004</v>
      </c>
      <c r="D238" s="8" t="str">
        <f>+VLOOKUP(C238,Sector[[Id_sector]:[Codigo]],3,0)</f>
        <v>Ganadería</v>
      </c>
      <c r="E238" s="12">
        <f t="shared" si="24"/>
        <v>100401</v>
      </c>
      <c r="F238" s="8" t="str">
        <f>+VLOOKUP(E238,Productos[[Id_producto]:[Codigo]],3,0)</f>
        <v>Bovino o vacuno</v>
      </c>
      <c r="G238" s="13">
        <f t="shared" si="20"/>
        <v>100401009</v>
      </c>
      <c r="H238" s="7">
        <v>9</v>
      </c>
      <c r="I238" s="11" t="s">
        <v>298</v>
      </c>
      <c r="J238" s="11" t="str">
        <f>+Categorias[[#This Row],[Categoría]]&amp;"-"&amp;Categorias[[#This Row],[Id_categoría]]</f>
        <v>Fertilizante-100401009</v>
      </c>
      <c r="K238" s="24" t="str">
        <f>+Categorias[[#This Row],[Descripcion]]&amp;" | "&amp;VLOOKUP(Categorias[[#This Row],[Id_producto]],Productos[[Id_producto]:[Auxiliar]],5,0)</f>
        <v>Fertilizante-100401009 | Prod: Ganadera-100401 | Sector: Gan-1004 | Industria: AGR - 10</v>
      </c>
      <c r="L238" s="9" t="str">
        <f t="shared" si="21"/>
        <v>100401009fertilizante</v>
      </c>
      <c r="M238" s="28" t="str">
        <f t="shared" si="19"/>
        <v>INSERT INTO categoria VALUES (100401009,'Fertilizante','Fertilizante-100401009','Fertilizante-100401009 | Prod: Ganadera-100401 | Sector: Gan-1004 | Industria: AGR - 10',100401);</v>
      </c>
    </row>
    <row r="239" spans="1:13" ht="30.6" x14ac:dyDescent="0.3">
      <c r="A239" s="12">
        <f t="shared" si="22"/>
        <v>10</v>
      </c>
      <c r="B239" s="8" t="str">
        <f>+VLOOKUP(A239,Industria[],2,0)</f>
        <v>Agricultura y Ganadería</v>
      </c>
      <c r="C239" s="12">
        <f t="shared" si="23"/>
        <v>1004</v>
      </c>
      <c r="D239" s="8" t="str">
        <f>+VLOOKUP(C239,Sector[[Id_sector]:[Codigo]],3,0)</f>
        <v>Ganadería</v>
      </c>
      <c r="E239" s="12">
        <f t="shared" si="24"/>
        <v>100401</v>
      </c>
      <c r="F239" s="8" t="str">
        <f>+VLOOKUP(E239,Productos[[Id_producto]:[Codigo]],3,0)</f>
        <v>Bovino o vacuno</v>
      </c>
      <c r="G239" s="13">
        <f t="shared" si="20"/>
        <v>100401010</v>
      </c>
      <c r="H239" s="7">
        <v>10</v>
      </c>
      <c r="I239" s="11" t="s">
        <v>303</v>
      </c>
      <c r="J239" s="11" t="str">
        <f>+Categorias[[#This Row],[Categoría]]&amp;"-"&amp;Categorias[[#This Row],[Id_categoría]]</f>
        <v>Ternero-100401010</v>
      </c>
      <c r="K239" s="24" t="str">
        <f>+Categorias[[#This Row],[Descripcion]]&amp;" | "&amp;VLOOKUP(Categorias[[#This Row],[Id_producto]],Productos[[Id_producto]:[Auxiliar]],5,0)</f>
        <v>Ternero-100401010 | Prod: Ganadera-100401 | Sector: Gan-1004 | Industria: AGR - 10</v>
      </c>
      <c r="L239" s="9" t="str">
        <f t="shared" si="21"/>
        <v>100401010ternero</v>
      </c>
      <c r="M239" s="28" t="str">
        <f t="shared" si="19"/>
        <v>INSERT INTO categoria VALUES (100401010,'Ternero','Ternero-100401010','Ternero-100401010 | Prod: Ganadera-100401 | Sector: Gan-1004 | Industria: AGR - 10',100401);</v>
      </c>
    </row>
    <row r="240" spans="1:13" ht="30.6" x14ac:dyDescent="0.3">
      <c r="A240" s="12">
        <f t="shared" si="22"/>
        <v>10</v>
      </c>
      <c r="B240" s="8" t="str">
        <f>+VLOOKUP(A240,Industria[],2,0)</f>
        <v>Agricultura y Ganadería</v>
      </c>
      <c r="C240" s="12">
        <f t="shared" si="23"/>
        <v>1004</v>
      </c>
      <c r="D240" s="8" t="str">
        <f>+VLOOKUP(C240,Sector[[Id_sector]:[Codigo]],3,0)</f>
        <v>Ganadería</v>
      </c>
      <c r="E240" s="12">
        <f t="shared" si="24"/>
        <v>100402</v>
      </c>
      <c r="F240" s="8" t="str">
        <f>+VLOOKUP(E240,Productos[[Id_producto]:[Codigo]],3,0)</f>
        <v>Ovino</v>
      </c>
      <c r="G240" s="13">
        <f t="shared" si="20"/>
        <v>100402001</v>
      </c>
      <c r="H240" s="7">
        <v>1</v>
      </c>
      <c r="I240" s="11" t="s">
        <v>289</v>
      </c>
      <c r="J240" s="11" t="str">
        <f>+Categorias[[#This Row],[Categoría]]&amp;"-"&amp;Categorias[[#This Row],[Id_categoría]]</f>
        <v>Oveja-100402001</v>
      </c>
      <c r="K240" s="24" t="str">
        <f>+Categorias[[#This Row],[Descripcion]]&amp;" | "&amp;VLOOKUP(Categorias[[#This Row],[Id_producto]],Productos[[Id_producto]:[Auxiliar]],5,0)</f>
        <v>Oveja-100402001 | Prod: Ganadera-100402 | Sector: Gan-1004 | Industria: AGR - 10</v>
      </c>
      <c r="L240" s="9" t="str">
        <f t="shared" si="21"/>
        <v>100402001oveja</v>
      </c>
      <c r="M240" s="28" t="str">
        <f t="shared" si="19"/>
        <v>INSERT INTO categoria VALUES (100402001,'Oveja','Oveja-100402001','Oveja-100402001 | Prod: Ganadera-100402 | Sector: Gan-1004 | Industria: AGR - 10',100402);</v>
      </c>
    </row>
    <row r="241" spans="1:13" ht="30.6" x14ac:dyDescent="0.3">
      <c r="A241" s="12">
        <f t="shared" si="22"/>
        <v>10</v>
      </c>
      <c r="B241" s="8" t="str">
        <f>+VLOOKUP(A241,Industria[],2,0)</f>
        <v>Agricultura y Ganadería</v>
      </c>
      <c r="C241" s="12">
        <f t="shared" si="23"/>
        <v>1004</v>
      </c>
      <c r="D241" s="8" t="str">
        <f>+VLOOKUP(C241,Sector[[Id_sector]:[Codigo]],3,0)</f>
        <v>Ganadería</v>
      </c>
      <c r="E241" s="12">
        <f t="shared" si="24"/>
        <v>100402</v>
      </c>
      <c r="F241" s="8" t="str">
        <f>+VLOOKUP(E241,Productos[[Id_producto]:[Codigo]],3,0)</f>
        <v>Ovino</v>
      </c>
      <c r="G241" s="13">
        <f t="shared" si="20"/>
        <v>100402002</v>
      </c>
      <c r="H241" s="7">
        <v>2</v>
      </c>
      <c r="I241" s="11" t="s">
        <v>297</v>
      </c>
      <c r="J241" s="11" t="str">
        <f>+Categorias[[#This Row],[Categoría]]&amp;"-"&amp;Categorias[[#This Row],[Id_categoría]]</f>
        <v>Lana-100402002</v>
      </c>
      <c r="K241" s="24" t="str">
        <f>+Categorias[[#This Row],[Descripcion]]&amp;" | "&amp;VLOOKUP(Categorias[[#This Row],[Id_producto]],Productos[[Id_producto]:[Auxiliar]],5,0)</f>
        <v>Lana-100402002 | Prod: Ganadera-100402 | Sector: Gan-1004 | Industria: AGR - 10</v>
      </c>
      <c r="L241" s="9" t="str">
        <f t="shared" si="21"/>
        <v>100402002lana</v>
      </c>
      <c r="M241" s="28" t="str">
        <f t="shared" si="19"/>
        <v>INSERT INTO categoria VALUES (100402002,'Lana','Lana-100402002','Lana-100402002 | Prod: Ganadera-100402 | Sector: Gan-1004 | Industria: AGR - 10',100402);</v>
      </c>
    </row>
    <row r="242" spans="1:13" ht="30.6" x14ac:dyDescent="0.3">
      <c r="A242" s="12">
        <f t="shared" si="22"/>
        <v>10</v>
      </c>
      <c r="B242" s="8" t="str">
        <f>+VLOOKUP(A242,Industria[],2,0)</f>
        <v>Agricultura y Ganadería</v>
      </c>
      <c r="C242" s="12">
        <f t="shared" si="23"/>
        <v>1004</v>
      </c>
      <c r="D242" s="8" t="str">
        <f>+VLOOKUP(C242,Sector[[Id_sector]:[Codigo]],3,0)</f>
        <v>Ganadería</v>
      </c>
      <c r="E242" s="12">
        <f t="shared" si="24"/>
        <v>100402</v>
      </c>
      <c r="F242" s="8" t="str">
        <f>+VLOOKUP(E242,Productos[[Id_producto]:[Codigo]],3,0)</f>
        <v>Ovino</v>
      </c>
      <c r="G242" s="13">
        <f t="shared" si="20"/>
        <v>100402003</v>
      </c>
      <c r="H242" s="7">
        <v>3</v>
      </c>
      <c r="I242" s="11" t="s">
        <v>294</v>
      </c>
      <c r="J242" s="11" t="str">
        <f>+Categorias[[#This Row],[Categoría]]&amp;"-"&amp;Categorias[[#This Row],[Id_categoría]]</f>
        <v>Queso-100402003</v>
      </c>
      <c r="K242" s="24" t="str">
        <f>+Categorias[[#This Row],[Descripcion]]&amp;" | "&amp;VLOOKUP(Categorias[[#This Row],[Id_producto]],Productos[[Id_producto]:[Auxiliar]],5,0)</f>
        <v>Queso-100402003 | Prod: Ganadera-100402 | Sector: Gan-1004 | Industria: AGR - 10</v>
      </c>
      <c r="L242" s="9" t="str">
        <f t="shared" si="21"/>
        <v>100402003queso</v>
      </c>
      <c r="M242" s="28" t="str">
        <f t="shared" si="19"/>
        <v>INSERT INTO categoria VALUES (100402003,'Queso','Queso-100402003','Queso-100402003 | Prod: Ganadera-100402 | Sector: Gan-1004 | Industria: AGR - 10',100402);</v>
      </c>
    </row>
    <row r="243" spans="1:13" ht="30.6" x14ac:dyDescent="0.3">
      <c r="A243" s="12">
        <f t="shared" si="22"/>
        <v>10</v>
      </c>
      <c r="B243" s="8" t="str">
        <f>+VLOOKUP(A243,Industria[],2,0)</f>
        <v>Agricultura y Ganadería</v>
      </c>
      <c r="C243" s="12">
        <f t="shared" si="23"/>
        <v>1004</v>
      </c>
      <c r="D243" s="8" t="str">
        <f>+VLOOKUP(C243,Sector[[Id_sector]:[Codigo]],3,0)</f>
        <v>Ganadería</v>
      </c>
      <c r="E243" s="12">
        <f t="shared" si="24"/>
        <v>100402</v>
      </c>
      <c r="F243" s="8" t="str">
        <f>+VLOOKUP(E243,Productos[[Id_producto]:[Codigo]],3,0)</f>
        <v>Ovino</v>
      </c>
      <c r="G243" s="13">
        <f t="shared" si="20"/>
        <v>100402004</v>
      </c>
      <c r="H243" s="7">
        <v>4</v>
      </c>
      <c r="I243" s="11" t="s">
        <v>299</v>
      </c>
      <c r="J243" s="11" t="str">
        <f>+Categorias[[#This Row],[Categoría]]&amp;"-"&amp;Categorias[[#This Row],[Id_categoría]]</f>
        <v>Carne-100402004</v>
      </c>
      <c r="K243" s="24" t="str">
        <f>+Categorias[[#This Row],[Descripcion]]&amp;" | "&amp;VLOOKUP(Categorias[[#This Row],[Id_producto]],Productos[[Id_producto]:[Auxiliar]],5,0)</f>
        <v>Carne-100402004 | Prod: Ganadera-100402 | Sector: Gan-1004 | Industria: AGR - 10</v>
      </c>
      <c r="L243" s="9" t="str">
        <f t="shared" si="21"/>
        <v>100402004carne</v>
      </c>
      <c r="M243" s="28" t="str">
        <f t="shared" si="19"/>
        <v>INSERT INTO categoria VALUES (100402004,'Carne','Carne-100402004','Carne-100402004 | Prod: Ganadera-100402 | Sector: Gan-1004 | Industria: AGR - 10',100402);</v>
      </c>
    </row>
    <row r="244" spans="1:13" ht="30.6" x14ac:dyDescent="0.3">
      <c r="A244" s="12">
        <f t="shared" si="22"/>
        <v>10</v>
      </c>
      <c r="B244" s="8" t="str">
        <f>+VLOOKUP(A244,Industria[],2,0)</f>
        <v>Agricultura y Ganadería</v>
      </c>
      <c r="C244" s="12">
        <f t="shared" si="23"/>
        <v>1004</v>
      </c>
      <c r="D244" s="8" t="str">
        <f>+VLOOKUP(C244,Sector[[Id_sector]:[Codigo]],3,0)</f>
        <v>Ganadería</v>
      </c>
      <c r="E244" s="12">
        <f t="shared" si="24"/>
        <v>100402</v>
      </c>
      <c r="F244" s="8" t="str">
        <f>+VLOOKUP(E244,Productos[[Id_producto]:[Codigo]],3,0)</f>
        <v>Ovino</v>
      </c>
      <c r="G244" s="13">
        <f t="shared" si="20"/>
        <v>100402005</v>
      </c>
      <c r="H244" s="7">
        <v>5</v>
      </c>
      <c r="I244" s="11" t="s">
        <v>293</v>
      </c>
      <c r="J244" s="11" t="str">
        <f>+Categorias[[#This Row],[Categoría]]&amp;"-"&amp;Categorias[[#This Row],[Id_categoría]]</f>
        <v>Leche-100402005</v>
      </c>
      <c r="K244" s="24" t="str">
        <f>+Categorias[[#This Row],[Descripcion]]&amp;" | "&amp;VLOOKUP(Categorias[[#This Row],[Id_producto]],Productos[[Id_producto]:[Auxiliar]],5,0)</f>
        <v>Leche-100402005 | Prod: Ganadera-100402 | Sector: Gan-1004 | Industria: AGR - 10</v>
      </c>
      <c r="L244" s="9" t="str">
        <f t="shared" si="21"/>
        <v>100402005leche</v>
      </c>
      <c r="M244" s="28" t="str">
        <f t="shared" si="19"/>
        <v>INSERT INTO categoria VALUES (100402005,'Leche','Leche-100402005','Leche-100402005 | Prod: Ganadera-100402 | Sector: Gan-1004 | Industria: AGR - 10',100402);</v>
      </c>
    </row>
    <row r="245" spans="1:13" ht="30.6" x14ac:dyDescent="0.3">
      <c r="A245" s="12">
        <f t="shared" si="22"/>
        <v>10</v>
      </c>
      <c r="B245" s="8" t="str">
        <f>+VLOOKUP(A245,Industria[],2,0)</f>
        <v>Agricultura y Ganadería</v>
      </c>
      <c r="C245" s="12">
        <f t="shared" si="23"/>
        <v>1004</v>
      </c>
      <c r="D245" s="8" t="str">
        <f>+VLOOKUP(C245,Sector[[Id_sector]:[Codigo]],3,0)</f>
        <v>Ganadería</v>
      </c>
      <c r="E245" s="12">
        <f t="shared" si="24"/>
        <v>100402</v>
      </c>
      <c r="F245" s="8" t="str">
        <f>+VLOOKUP(E245,Productos[[Id_producto]:[Codigo]],3,0)</f>
        <v>Ovino</v>
      </c>
      <c r="G245" s="13">
        <f t="shared" si="20"/>
        <v>100402006</v>
      </c>
      <c r="H245" s="7">
        <v>6</v>
      </c>
      <c r="I245" s="11" t="s">
        <v>301</v>
      </c>
      <c r="J245" s="11" t="str">
        <f>+Categorias[[#This Row],[Categoría]]&amp;"-"&amp;Categorias[[#This Row],[Id_categoría]]</f>
        <v>Carnero-100402006</v>
      </c>
      <c r="K245" s="24" t="str">
        <f>+Categorias[[#This Row],[Descripcion]]&amp;" | "&amp;VLOOKUP(Categorias[[#This Row],[Id_producto]],Productos[[Id_producto]:[Auxiliar]],5,0)</f>
        <v>Carnero-100402006 | Prod: Ganadera-100402 | Sector: Gan-1004 | Industria: AGR - 10</v>
      </c>
      <c r="L245" s="9" t="str">
        <f t="shared" si="21"/>
        <v>100402006carnero</v>
      </c>
      <c r="M245" s="28" t="str">
        <f t="shared" si="19"/>
        <v>INSERT INTO categoria VALUES (100402006,'Carnero','Carnero-100402006','Carnero-100402006 | Prod: Ganadera-100402 | Sector: Gan-1004 | Industria: AGR - 10',100402);</v>
      </c>
    </row>
    <row r="246" spans="1:13" ht="30.6" x14ac:dyDescent="0.3">
      <c r="A246" s="12">
        <f t="shared" si="22"/>
        <v>10</v>
      </c>
      <c r="B246" s="8" t="str">
        <f>+VLOOKUP(A246,Industria[],2,0)</f>
        <v>Agricultura y Ganadería</v>
      </c>
      <c r="C246" s="12">
        <f t="shared" si="23"/>
        <v>1004</v>
      </c>
      <c r="D246" s="8" t="str">
        <f>+VLOOKUP(C246,Sector[[Id_sector]:[Codigo]],3,0)</f>
        <v>Ganadería</v>
      </c>
      <c r="E246" s="12">
        <f t="shared" si="24"/>
        <v>100402</v>
      </c>
      <c r="F246" s="8" t="str">
        <f>+VLOOKUP(E246,Productos[[Id_producto]:[Codigo]],3,0)</f>
        <v>Ovino</v>
      </c>
      <c r="G246" s="13">
        <f t="shared" si="20"/>
        <v>100402007</v>
      </c>
      <c r="H246" s="7">
        <v>7</v>
      </c>
      <c r="I246" s="11" t="s">
        <v>302</v>
      </c>
      <c r="J246" s="11" t="str">
        <f>+Categorias[[#This Row],[Categoría]]&amp;"-"&amp;Categorias[[#This Row],[Id_categoría]]</f>
        <v>Cordero o borrego-100402007</v>
      </c>
      <c r="K246" s="24" t="str">
        <f>+Categorias[[#This Row],[Descripcion]]&amp;" | "&amp;VLOOKUP(Categorias[[#This Row],[Id_producto]],Productos[[Id_producto]:[Auxiliar]],5,0)</f>
        <v>Cordero o borrego-100402007 | Prod: Ganadera-100402 | Sector: Gan-1004 | Industria: AGR - 10</v>
      </c>
      <c r="L246" s="9" t="str">
        <f t="shared" si="21"/>
        <v>100402007cordero_o_borrego</v>
      </c>
      <c r="M246" s="28" t="str">
        <f t="shared" si="19"/>
        <v>INSERT INTO categoria VALUES (100402007,'Cordero o borrego','Cordero o borrego-100402007','Cordero o borrego-100402007 | Prod: Ganadera-100402 | Sector: Gan-1004 | Industria: AGR - 10',100402);</v>
      </c>
    </row>
    <row r="247" spans="1:13" ht="30.6" x14ac:dyDescent="0.3">
      <c r="A247" s="12">
        <f t="shared" si="22"/>
        <v>10</v>
      </c>
      <c r="B247" s="8" t="str">
        <f>+VLOOKUP(A247,Industria[],2,0)</f>
        <v>Agricultura y Ganadería</v>
      </c>
      <c r="C247" s="12">
        <f t="shared" si="23"/>
        <v>1004</v>
      </c>
      <c r="D247" s="8" t="str">
        <f>+VLOOKUP(C247,Sector[[Id_sector]:[Codigo]],3,0)</f>
        <v>Ganadería</v>
      </c>
      <c r="E247" s="12">
        <f t="shared" si="24"/>
        <v>100403</v>
      </c>
      <c r="F247" s="8" t="str">
        <f>+VLOOKUP(E247,Productos[[Id_producto]:[Codigo]],3,0)</f>
        <v>Caprino</v>
      </c>
      <c r="G247" s="13">
        <f t="shared" si="20"/>
        <v>100403001</v>
      </c>
      <c r="H247" s="7">
        <v>1</v>
      </c>
      <c r="I247" s="11" t="s">
        <v>290</v>
      </c>
      <c r="J247" s="11" t="str">
        <f>+Categorias[[#This Row],[Categoría]]&amp;"-"&amp;Categorias[[#This Row],[Id_categoría]]</f>
        <v>Cabra-100403001</v>
      </c>
      <c r="K247" s="24" t="str">
        <f>+Categorias[[#This Row],[Descripcion]]&amp;" | "&amp;VLOOKUP(Categorias[[#This Row],[Id_producto]],Productos[[Id_producto]:[Auxiliar]],5,0)</f>
        <v>Cabra-100403001 | Prod: Ganadera-100403 | Sector: Gan-1004 | Industria: AGR - 10</v>
      </c>
      <c r="L247" s="9" t="str">
        <f t="shared" si="21"/>
        <v>100403001cabra</v>
      </c>
      <c r="M247" s="28" t="str">
        <f t="shared" si="19"/>
        <v>INSERT INTO categoria VALUES (100403001,'Cabra','Cabra-100403001','Cabra-100403001 | Prod: Ganadera-100403 | Sector: Gan-1004 | Industria: AGR - 10',100403);</v>
      </c>
    </row>
    <row r="248" spans="1:13" ht="30.6" x14ac:dyDescent="0.3">
      <c r="A248" s="12">
        <f t="shared" si="22"/>
        <v>10</v>
      </c>
      <c r="B248" s="8" t="str">
        <f>+VLOOKUP(A248,Industria[],2,0)</f>
        <v>Agricultura y Ganadería</v>
      </c>
      <c r="C248" s="12">
        <f t="shared" si="23"/>
        <v>1004</v>
      </c>
      <c r="D248" s="8" t="str">
        <f>+VLOOKUP(C248,Sector[[Id_sector]:[Codigo]],3,0)</f>
        <v>Ganadería</v>
      </c>
      <c r="E248" s="12">
        <f t="shared" si="24"/>
        <v>100403</v>
      </c>
      <c r="F248" s="8" t="str">
        <f>+VLOOKUP(E248,Productos[[Id_producto]:[Codigo]],3,0)</f>
        <v>Caprino</v>
      </c>
      <c r="G248" s="13">
        <f t="shared" si="20"/>
        <v>100403002</v>
      </c>
      <c r="H248" s="7">
        <v>2</v>
      </c>
      <c r="I248" s="11" t="s">
        <v>293</v>
      </c>
      <c r="J248" s="11" t="str">
        <f>+Categorias[[#This Row],[Categoría]]&amp;"-"&amp;Categorias[[#This Row],[Id_categoría]]</f>
        <v>Leche-100403002</v>
      </c>
      <c r="K248" s="24" t="str">
        <f>+Categorias[[#This Row],[Descripcion]]&amp;" | "&amp;VLOOKUP(Categorias[[#This Row],[Id_producto]],Productos[[Id_producto]:[Auxiliar]],5,0)</f>
        <v>Leche-100403002 | Prod: Ganadera-100403 | Sector: Gan-1004 | Industria: AGR - 10</v>
      </c>
      <c r="L248" s="9" t="str">
        <f t="shared" si="21"/>
        <v>100403002leche</v>
      </c>
      <c r="M248" s="28" t="str">
        <f t="shared" si="19"/>
        <v>INSERT INTO categoria VALUES (100403002,'Leche','Leche-100403002','Leche-100403002 | Prod: Ganadera-100403 | Sector: Gan-1004 | Industria: AGR - 10',100403);</v>
      </c>
    </row>
    <row r="249" spans="1:13" ht="30.6" x14ac:dyDescent="0.3">
      <c r="A249" s="12">
        <f t="shared" si="22"/>
        <v>10</v>
      </c>
      <c r="B249" s="8" t="str">
        <f>+VLOOKUP(A249,Industria[],2,0)</f>
        <v>Agricultura y Ganadería</v>
      </c>
      <c r="C249" s="12">
        <f t="shared" si="23"/>
        <v>1004</v>
      </c>
      <c r="D249" s="8" t="str">
        <f>+VLOOKUP(C249,Sector[[Id_sector]:[Codigo]],3,0)</f>
        <v>Ganadería</v>
      </c>
      <c r="E249" s="12">
        <f t="shared" si="24"/>
        <v>100403</v>
      </c>
      <c r="F249" s="8" t="str">
        <f>+VLOOKUP(E249,Productos[[Id_producto]:[Codigo]],3,0)</f>
        <v>Caprino</v>
      </c>
      <c r="G249" s="13">
        <f t="shared" si="20"/>
        <v>100403003</v>
      </c>
      <c r="H249" s="7">
        <v>3</v>
      </c>
      <c r="I249" s="11" t="s">
        <v>294</v>
      </c>
      <c r="J249" s="11" t="str">
        <f>+Categorias[[#This Row],[Categoría]]&amp;"-"&amp;Categorias[[#This Row],[Id_categoría]]</f>
        <v>Queso-100403003</v>
      </c>
      <c r="K249" s="24" t="str">
        <f>+Categorias[[#This Row],[Descripcion]]&amp;" | "&amp;VLOOKUP(Categorias[[#This Row],[Id_producto]],Productos[[Id_producto]:[Auxiliar]],5,0)</f>
        <v>Queso-100403003 | Prod: Ganadera-100403 | Sector: Gan-1004 | Industria: AGR - 10</v>
      </c>
      <c r="L249" s="9" t="str">
        <f t="shared" si="21"/>
        <v>100403003queso</v>
      </c>
      <c r="M249" s="28" t="str">
        <f t="shared" si="19"/>
        <v>INSERT INTO categoria VALUES (100403003,'Queso','Queso-100403003','Queso-100403003 | Prod: Ganadera-100403 | Sector: Gan-1004 | Industria: AGR - 10',100403);</v>
      </c>
    </row>
    <row r="250" spans="1:13" ht="30.6" x14ac:dyDescent="0.3">
      <c r="A250" s="12">
        <f t="shared" si="22"/>
        <v>10</v>
      </c>
      <c r="B250" s="8" t="str">
        <f>+VLOOKUP(A250,Industria[],2,0)</f>
        <v>Agricultura y Ganadería</v>
      </c>
      <c r="C250" s="12">
        <f t="shared" si="23"/>
        <v>1004</v>
      </c>
      <c r="D250" s="8" t="str">
        <f>+VLOOKUP(C250,Sector[[Id_sector]:[Codigo]],3,0)</f>
        <v>Ganadería</v>
      </c>
      <c r="E250" s="12">
        <f t="shared" si="24"/>
        <v>100403</v>
      </c>
      <c r="F250" s="8" t="str">
        <f>+VLOOKUP(E250,Productos[[Id_producto]:[Codigo]],3,0)</f>
        <v>Caprino</v>
      </c>
      <c r="G250" s="13">
        <f t="shared" si="20"/>
        <v>100403004</v>
      </c>
      <c r="H250" s="7">
        <v>4</v>
      </c>
      <c r="I250" s="11" t="s">
        <v>298</v>
      </c>
      <c r="J250" s="11" t="str">
        <f>+Categorias[[#This Row],[Categoría]]&amp;"-"&amp;Categorias[[#This Row],[Id_categoría]]</f>
        <v>Fertilizante-100403004</v>
      </c>
      <c r="K250" s="24" t="str">
        <f>+Categorias[[#This Row],[Descripcion]]&amp;" | "&amp;VLOOKUP(Categorias[[#This Row],[Id_producto]],Productos[[Id_producto]:[Auxiliar]],5,0)</f>
        <v>Fertilizante-100403004 | Prod: Ganadera-100403 | Sector: Gan-1004 | Industria: AGR - 10</v>
      </c>
      <c r="L250" s="9" t="str">
        <f t="shared" si="21"/>
        <v>100403004fertilizante</v>
      </c>
      <c r="M250" s="28" t="str">
        <f t="shared" si="19"/>
        <v>INSERT INTO categoria VALUES (100403004,'Fertilizante','Fertilizante-100403004','Fertilizante-100403004 | Prod: Ganadera-100403 | Sector: Gan-1004 | Industria: AGR - 10',100403);</v>
      </c>
    </row>
    <row r="251" spans="1:13" ht="30.6" x14ac:dyDescent="0.3">
      <c r="A251" s="12">
        <f t="shared" si="22"/>
        <v>10</v>
      </c>
      <c r="B251" s="8" t="str">
        <f>+VLOOKUP(A251,Industria[],2,0)</f>
        <v>Agricultura y Ganadería</v>
      </c>
      <c r="C251" s="12">
        <f t="shared" si="23"/>
        <v>1004</v>
      </c>
      <c r="D251" s="8" t="str">
        <f>+VLOOKUP(C251,Sector[[Id_sector]:[Codigo]],3,0)</f>
        <v>Ganadería</v>
      </c>
      <c r="E251" s="12">
        <f t="shared" si="24"/>
        <v>100403</v>
      </c>
      <c r="F251" s="8" t="str">
        <f>+VLOOKUP(E251,Productos[[Id_producto]:[Codigo]],3,0)</f>
        <v>Caprino</v>
      </c>
      <c r="G251" s="13">
        <f t="shared" si="20"/>
        <v>100403005</v>
      </c>
      <c r="H251" s="7">
        <v>5</v>
      </c>
      <c r="I251" s="11" t="s">
        <v>299</v>
      </c>
      <c r="J251" s="11" t="str">
        <f>+Categorias[[#This Row],[Categoría]]&amp;"-"&amp;Categorias[[#This Row],[Id_categoría]]</f>
        <v>Carne-100403005</v>
      </c>
      <c r="K251" s="24" t="str">
        <f>+Categorias[[#This Row],[Descripcion]]&amp;" | "&amp;VLOOKUP(Categorias[[#This Row],[Id_producto]],Productos[[Id_producto]:[Auxiliar]],5,0)</f>
        <v>Carne-100403005 | Prod: Ganadera-100403 | Sector: Gan-1004 | Industria: AGR - 10</v>
      </c>
      <c r="L251" s="9" t="str">
        <f t="shared" si="21"/>
        <v>100403005carne</v>
      </c>
      <c r="M251" s="28" t="str">
        <f t="shared" si="19"/>
        <v>INSERT INTO categoria VALUES (100403005,'Carne','Carne-100403005','Carne-100403005 | Prod: Ganadera-100403 | Sector: Gan-1004 | Industria: AGR - 10',100403);</v>
      </c>
    </row>
    <row r="252" spans="1:13" ht="30.6" x14ac:dyDescent="0.3">
      <c r="A252" s="12">
        <f t="shared" si="22"/>
        <v>10</v>
      </c>
      <c r="B252" s="8" t="str">
        <f>+VLOOKUP(A252,Industria[],2,0)</f>
        <v>Agricultura y Ganadería</v>
      </c>
      <c r="C252" s="12">
        <f t="shared" si="23"/>
        <v>1004</v>
      </c>
      <c r="D252" s="8" t="str">
        <f>+VLOOKUP(C252,Sector[[Id_sector]:[Codigo]],3,0)</f>
        <v>Ganadería</v>
      </c>
      <c r="E252" s="12">
        <f t="shared" si="24"/>
        <v>100403</v>
      </c>
      <c r="F252" s="8" t="str">
        <f>+VLOOKUP(E252,Productos[[Id_producto]:[Codigo]],3,0)</f>
        <v>Caprino</v>
      </c>
      <c r="G252" s="13">
        <f t="shared" si="20"/>
        <v>100403006</v>
      </c>
      <c r="H252" s="7">
        <v>6</v>
      </c>
      <c r="I252" s="11" t="s">
        <v>304</v>
      </c>
      <c r="J252" s="11" t="str">
        <f>+Categorias[[#This Row],[Categoría]]&amp;"-"&amp;Categorias[[#This Row],[Id_categoría]]</f>
        <v>Cabrón o chivo-100403006</v>
      </c>
      <c r="K252" s="24" t="str">
        <f>+Categorias[[#This Row],[Descripcion]]&amp;" | "&amp;VLOOKUP(Categorias[[#This Row],[Id_producto]],Productos[[Id_producto]:[Auxiliar]],5,0)</f>
        <v>Cabrón o chivo-100403006 | Prod: Ganadera-100403 | Sector: Gan-1004 | Industria: AGR - 10</v>
      </c>
      <c r="L252" s="9" t="str">
        <f t="shared" si="21"/>
        <v>100403006cabron_o_chivo</v>
      </c>
      <c r="M252" s="28" t="str">
        <f t="shared" si="19"/>
        <v>INSERT INTO categoria VALUES (100403006,'Cabrón o chivo','Cabrón o chivo-100403006','Cabrón o chivo-100403006 | Prod: Ganadera-100403 | Sector: Gan-1004 | Industria: AGR - 10',100403);</v>
      </c>
    </row>
    <row r="253" spans="1:13" ht="30.6" x14ac:dyDescent="0.3">
      <c r="A253" s="12">
        <f t="shared" si="22"/>
        <v>10</v>
      </c>
      <c r="B253" s="8" t="str">
        <f>+VLOOKUP(A253,Industria[],2,0)</f>
        <v>Agricultura y Ganadería</v>
      </c>
      <c r="C253" s="12">
        <f t="shared" si="23"/>
        <v>1004</v>
      </c>
      <c r="D253" s="8" t="str">
        <f>+VLOOKUP(C253,Sector[[Id_sector]:[Codigo]],3,0)</f>
        <v>Ganadería</v>
      </c>
      <c r="E253" s="12">
        <f t="shared" si="24"/>
        <v>100403</v>
      </c>
      <c r="F253" s="8" t="str">
        <f>+VLOOKUP(E253,Productos[[Id_producto]:[Codigo]],3,0)</f>
        <v>Caprino</v>
      </c>
      <c r="G253" s="13">
        <f t="shared" si="20"/>
        <v>100403007</v>
      </c>
      <c r="H253" s="7">
        <v>7</v>
      </c>
      <c r="I253" s="11" t="s">
        <v>305</v>
      </c>
      <c r="J253" s="11" t="str">
        <f>+Categorias[[#This Row],[Categoría]]&amp;"-"&amp;Categorias[[#This Row],[Id_categoría]]</f>
        <v>Cabrito o chivito-100403007</v>
      </c>
      <c r="K253" s="24" t="str">
        <f>+Categorias[[#This Row],[Descripcion]]&amp;" | "&amp;VLOOKUP(Categorias[[#This Row],[Id_producto]],Productos[[Id_producto]:[Auxiliar]],5,0)</f>
        <v>Cabrito o chivito-100403007 | Prod: Ganadera-100403 | Sector: Gan-1004 | Industria: AGR - 10</v>
      </c>
      <c r="L253" s="9" t="str">
        <f t="shared" si="21"/>
        <v>100403007cabrito_o_chivito</v>
      </c>
      <c r="M253" s="28" t="str">
        <f t="shared" si="19"/>
        <v>INSERT INTO categoria VALUES (100403007,'Cabrito o chivito','Cabrito o chivito-100403007','Cabrito o chivito-100403007 | Prod: Ganadera-100403 | Sector: Gan-1004 | Industria: AGR - 10',100403);</v>
      </c>
    </row>
    <row r="254" spans="1:13" ht="30.6" x14ac:dyDescent="0.3">
      <c r="A254" s="12">
        <f t="shared" si="22"/>
        <v>10</v>
      </c>
      <c r="B254" s="8" t="str">
        <f>+VLOOKUP(A254,Industria[],2,0)</f>
        <v>Agricultura y Ganadería</v>
      </c>
      <c r="C254" s="12">
        <f t="shared" si="23"/>
        <v>1004</v>
      </c>
      <c r="D254" s="8" t="str">
        <f>+VLOOKUP(C254,Sector[[Id_sector]:[Codigo]],3,0)</f>
        <v>Ganadería</v>
      </c>
      <c r="E254" s="12">
        <f t="shared" si="24"/>
        <v>100404</v>
      </c>
      <c r="F254" s="8" t="str">
        <f>+VLOOKUP(E254,Productos[[Id_producto]:[Codigo]],3,0)</f>
        <v>Porcino</v>
      </c>
      <c r="G254" s="13">
        <f t="shared" si="20"/>
        <v>100404001</v>
      </c>
      <c r="H254" s="7">
        <v>1</v>
      </c>
      <c r="I254" s="11" t="s">
        <v>291</v>
      </c>
      <c r="J254" s="11" t="str">
        <f>+Categorias[[#This Row],[Categoría]]&amp;"-"&amp;Categorias[[#This Row],[Id_categoría]]</f>
        <v>Cerdo-100404001</v>
      </c>
      <c r="K254" s="24" t="str">
        <f>+Categorias[[#This Row],[Descripcion]]&amp;" | "&amp;VLOOKUP(Categorias[[#This Row],[Id_producto]],Productos[[Id_producto]:[Auxiliar]],5,0)</f>
        <v>Cerdo-100404001 | Prod: Ganadera-100404 | Sector: Gan-1004 | Industria: AGR - 10</v>
      </c>
      <c r="L254" s="9" t="str">
        <f t="shared" si="21"/>
        <v>100404001cerdo</v>
      </c>
      <c r="M254" s="28" t="str">
        <f t="shared" si="19"/>
        <v>INSERT INTO categoria VALUES (100404001,'Cerdo','Cerdo-100404001','Cerdo-100404001 | Prod: Ganadera-100404 | Sector: Gan-1004 | Industria: AGR - 10',100404);</v>
      </c>
    </row>
    <row r="255" spans="1:13" ht="30.6" x14ac:dyDescent="0.3">
      <c r="A255" s="12">
        <f t="shared" si="22"/>
        <v>10</v>
      </c>
      <c r="B255" s="8" t="str">
        <f>+VLOOKUP(A255,Industria[],2,0)</f>
        <v>Agricultura y Ganadería</v>
      </c>
      <c r="C255" s="12">
        <f t="shared" si="23"/>
        <v>1004</v>
      </c>
      <c r="D255" s="8" t="str">
        <f>+VLOOKUP(C255,Sector[[Id_sector]:[Codigo]],3,0)</f>
        <v>Ganadería</v>
      </c>
      <c r="E255" s="12">
        <f t="shared" si="24"/>
        <v>100404</v>
      </c>
      <c r="F255" s="8" t="str">
        <f>+VLOOKUP(E255,Productos[[Id_producto]:[Codigo]],3,0)</f>
        <v>Porcino</v>
      </c>
      <c r="G255" s="13">
        <f t="shared" si="20"/>
        <v>100404002</v>
      </c>
      <c r="H255" s="7">
        <v>2</v>
      </c>
      <c r="I255" s="11" t="s">
        <v>299</v>
      </c>
      <c r="J255" s="11" t="str">
        <f>+Categorias[[#This Row],[Categoría]]&amp;"-"&amp;Categorias[[#This Row],[Id_categoría]]</f>
        <v>Carne-100404002</v>
      </c>
      <c r="K255" s="24" t="str">
        <f>+Categorias[[#This Row],[Descripcion]]&amp;" | "&amp;VLOOKUP(Categorias[[#This Row],[Id_producto]],Productos[[Id_producto]:[Auxiliar]],5,0)</f>
        <v>Carne-100404002 | Prod: Ganadera-100404 | Sector: Gan-1004 | Industria: AGR - 10</v>
      </c>
      <c r="L255" s="9" t="str">
        <f t="shared" si="21"/>
        <v>100404002carne</v>
      </c>
      <c r="M255" s="28" t="str">
        <f t="shared" si="19"/>
        <v>INSERT INTO categoria VALUES (100404002,'Carne','Carne-100404002','Carne-100404002 | Prod: Ganadera-100404 | Sector: Gan-1004 | Industria: AGR - 10',100404);</v>
      </c>
    </row>
    <row r="256" spans="1:13" ht="30.6" x14ac:dyDescent="0.3">
      <c r="A256" s="12">
        <f t="shared" si="22"/>
        <v>10</v>
      </c>
      <c r="B256" s="8" t="str">
        <f>+VLOOKUP(A256,Industria[],2,0)</f>
        <v>Agricultura y Ganadería</v>
      </c>
      <c r="C256" s="12">
        <f t="shared" si="23"/>
        <v>1004</v>
      </c>
      <c r="D256" s="8" t="str">
        <f>+VLOOKUP(C256,Sector[[Id_sector]:[Codigo]],3,0)</f>
        <v>Ganadería</v>
      </c>
      <c r="E256" s="12">
        <f t="shared" si="24"/>
        <v>100404</v>
      </c>
      <c r="F256" s="8" t="str">
        <f>+VLOOKUP(E256,Productos[[Id_producto]:[Codigo]],3,0)</f>
        <v>Porcino</v>
      </c>
      <c r="G256" s="13">
        <f t="shared" si="20"/>
        <v>100404003</v>
      </c>
      <c r="H256" s="7">
        <v>3</v>
      </c>
      <c r="I256" s="11" t="s">
        <v>300</v>
      </c>
      <c r="J256" s="11" t="str">
        <f>+Categorias[[#This Row],[Categoría]]&amp;"-"&amp;Categorias[[#This Row],[Id_categoría]]</f>
        <v>Grasa-100404003</v>
      </c>
      <c r="K256" s="24" t="str">
        <f>+Categorias[[#This Row],[Descripcion]]&amp;" | "&amp;VLOOKUP(Categorias[[#This Row],[Id_producto]],Productos[[Id_producto]:[Auxiliar]],5,0)</f>
        <v>Grasa-100404003 | Prod: Ganadera-100404 | Sector: Gan-1004 | Industria: AGR - 10</v>
      </c>
      <c r="L256" s="9" t="str">
        <f t="shared" si="21"/>
        <v>100404003grasa</v>
      </c>
      <c r="M256" s="28" t="str">
        <f t="shared" si="19"/>
        <v>INSERT INTO categoria VALUES (100404003,'Grasa','Grasa-100404003','Grasa-100404003 | Prod: Ganadera-100404 | Sector: Gan-1004 | Industria: AGR - 10',100404);</v>
      </c>
    </row>
    <row r="257" spans="1:13" ht="30.6" x14ac:dyDescent="0.3">
      <c r="A257" s="12">
        <f t="shared" si="22"/>
        <v>10</v>
      </c>
      <c r="B257" s="8" t="str">
        <f>+VLOOKUP(A257,Industria[],2,0)</f>
        <v>Agricultura y Ganadería</v>
      </c>
      <c r="C257" s="12">
        <f t="shared" si="23"/>
        <v>1004</v>
      </c>
      <c r="D257" s="8" t="str">
        <f>+VLOOKUP(C257,Sector[[Id_sector]:[Codigo]],3,0)</f>
        <v>Ganadería</v>
      </c>
      <c r="E257" s="12">
        <f t="shared" si="24"/>
        <v>100404</v>
      </c>
      <c r="F257" s="8" t="str">
        <f>+VLOOKUP(E257,Productos[[Id_producto]:[Codigo]],3,0)</f>
        <v>Porcino</v>
      </c>
      <c r="G257" s="13">
        <f t="shared" si="20"/>
        <v>100404004</v>
      </c>
      <c r="H257" s="7">
        <v>4</v>
      </c>
      <c r="I257" s="11" t="s">
        <v>295</v>
      </c>
      <c r="J257" s="11" t="str">
        <f>+Categorias[[#This Row],[Categoría]]&amp;"-"&amp;Categorias[[#This Row],[Id_categoría]]</f>
        <v>Cuero-100404004</v>
      </c>
      <c r="K257" s="24" t="str">
        <f>+Categorias[[#This Row],[Descripcion]]&amp;" | "&amp;VLOOKUP(Categorias[[#This Row],[Id_producto]],Productos[[Id_producto]:[Auxiliar]],5,0)</f>
        <v>Cuero-100404004 | Prod: Ganadera-100404 | Sector: Gan-1004 | Industria: AGR - 10</v>
      </c>
      <c r="L257" s="9" t="str">
        <f t="shared" si="21"/>
        <v>100404004cuero</v>
      </c>
      <c r="M257" s="28" t="str">
        <f t="shared" si="19"/>
        <v>INSERT INTO categoria VALUES (100404004,'Cuero','Cuero-100404004','Cuero-100404004 | Prod: Ganadera-100404 | Sector: Gan-1004 | Industria: AGR - 10',100404);</v>
      </c>
    </row>
    <row r="258" spans="1:13" ht="30.6" x14ac:dyDescent="0.3">
      <c r="A258" s="12">
        <f t="shared" si="22"/>
        <v>10</v>
      </c>
      <c r="B258" s="8" t="str">
        <f>+VLOOKUP(A258,Industria[],2,0)</f>
        <v>Agricultura y Ganadería</v>
      </c>
      <c r="C258" s="12">
        <f t="shared" si="23"/>
        <v>1004</v>
      </c>
      <c r="D258" s="8" t="str">
        <f>+VLOOKUP(C258,Sector[[Id_sector]:[Codigo]],3,0)</f>
        <v>Ganadería</v>
      </c>
      <c r="E258" s="12">
        <f t="shared" si="24"/>
        <v>100404</v>
      </c>
      <c r="F258" s="8" t="str">
        <f>+VLOOKUP(E258,Productos[[Id_producto]:[Codigo]],3,0)</f>
        <v>Porcino</v>
      </c>
      <c r="G258" s="13">
        <f t="shared" si="20"/>
        <v>100404005</v>
      </c>
      <c r="H258" s="7">
        <v>5</v>
      </c>
      <c r="I258" s="11" t="s">
        <v>306</v>
      </c>
      <c r="J258" s="11" t="str">
        <f>+Categorias[[#This Row],[Categoría]]&amp;"-"&amp;Categorias[[#This Row],[Id_categoría]]</f>
        <v>Lechón-100404005</v>
      </c>
      <c r="K258" s="24" t="str">
        <f>+Categorias[[#This Row],[Descripcion]]&amp;" | "&amp;VLOOKUP(Categorias[[#This Row],[Id_producto]],Productos[[Id_producto]:[Auxiliar]],5,0)</f>
        <v>Lechón-100404005 | Prod: Ganadera-100404 | Sector: Gan-1004 | Industria: AGR - 10</v>
      </c>
      <c r="L258" s="9" t="str">
        <f t="shared" si="21"/>
        <v>100404005lechon</v>
      </c>
      <c r="M258" s="28" t="str">
        <f t="shared" si="19"/>
        <v>INSERT INTO categoria VALUES (100404005,'Lechón','Lechón-100404005','Lechón-100404005 | Prod: Ganadera-100404 | Sector: Gan-1004 | Industria: AGR - 10',100404);</v>
      </c>
    </row>
    <row r="259" spans="1:13" ht="30.6" x14ac:dyDescent="0.3">
      <c r="A259" s="12">
        <f t="shared" si="22"/>
        <v>10</v>
      </c>
      <c r="B259" s="8" t="str">
        <f>+VLOOKUP(A259,Industria[],2,0)</f>
        <v>Agricultura y Ganadería</v>
      </c>
      <c r="C259" s="12">
        <f t="shared" si="23"/>
        <v>1004</v>
      </c>
      <c r="D259" s="8" t="str">
        <f>+VLOOKUP(C259,Sector[[Id_sector]:[Codigo]],3,0)</f>
        <v>Ganadería</v>
      </c>
      <c r="E259" s="12">
        <f t="shared" si="24"/>
        <v>100404</v>
      </c>
      <c r="F259" s="8" t="str">
        <f>+VLOOKUP(E259,Productos[[Id_producto]:[Codigo]],3,0)</f>
        <v>Porcino</v>
      </c>
      <c r="G259" s="13">
        <f t="shared" si="20"/>
        <v>100404006</v>
      </c>
      <c r="H259" s="7">
        <v>6</v>
      </c>
      <c r="I259" s="11" t="s">
        <v>307</v>
      </c>
      <c r="J259" s="11" t="str">
        <f>+Categorias[[#This Row],[Categoría]]&amp;"-"&amp;Categorias[[#This Row],[Id_categoría]]</f>
        <v>Cerda-100404006</v>
      </c>
      <c r="K259" s="24" t="str">
        <f>+Categorias[[#This Row],[Descripcion]]&amp;" | "&amp;VLOOKUP(Categorias[[#This Row],[Id_producto]],Productos[[Id_producto]:[Auxiliar]],5,0)</f>
        <v>Cerda-100404006 | Prod: Ganadera-100404 | Sector: Gan-1004 | Industria: AGR - 10</v>
      </c>
      <c r="L259" s="9" t="str">
        <f t="shared" si="21"/>
        <v>100404006cerda</v>
      </c>
      <c r="M259" s="28" t="str">
        <f t="shared" si="19"/>
        <v>INSERT INTO categoria VALUES (100404006,'Cerda','Cerda-100404006','Cerda-100404006 | Prod: Ganadera-100404 | Sector: Gan-1004 | Industria: AGR - 10',100404);</v>
      </c>
    </row>
    <row r="260" spans="1:13" ht="30.6" x14ac:dyDescent="0.3">
      <c r="A260" s="12">
        <f t="shared" si="22"/>
        <v>10</v>
      </c>
      <c r="B260" s="8" t="str">
        <f>+VLOOKUP(A260,Industria[],2,0)</f>
        <v>Agricultura y Ganadería</v>
      </c>
      <c r="C260" s="12">
        <f t="shared" si="23"/>
        <v>1004</v>
      </c>
      <c r="D260" s="8" t="str">
        <f>+VLOOKUP(C260,Sector[[Id_sector]:[Codigo]],3,0)</f>
        <v>Ganadería</v>
      </c>
      <c r="E260" s="12">
        <f t="shared" si="24"/>
        <v>100405</v>
      </c>
      <c r="F260" s="8" t="str">
        <f>+VLOOKUP(E260,Productos[[Id_producto]:[Codigo]],3,0)</f>
        <v>Avicultura</v>
      </c>
      <c r="G260" s="13">
        <f t="shared" si="20"/>
        <v>100405001</v>
      </c>
      <c r="H260" s="7">
        <v>1</v>
      </c>
      <c r="I260" s="11" t="s">
        <v>292</v>
      </c>
      <c r="J260" s="11" t="str">
        <f>+Categorias[[#This Row],[Categoría]]&amp;"-"&amp;Categorias[[#This Row],[Id_categoría]]</f>
        <v>Gallina-100405001</v>
      </c>
      <c r="K260" s="24" t="str">
        <f>+Categorias[[#This Row],[Descripcion]]&amp;" | "&amp;VLOOKUP(Categorias[[#This Row],[Id_producto]],Productos[[Id_producto]:[Auxiliar]],5,0)</f>
        <v>Gallina-100405001 | Prod: Ganadera-100405 | Sector: Gan-1004 | Industria: AGR - 10</v>
      </c>
      <c r="L260" s="9" t="str">
        <f t="shared" si="21"/>
        <v>100405001gallina</v>
      </c>
      <c r="M260" s="28" t="str">
        <f t="shared" si="19"/>
        <v>INSERT INTO categoria VALUES (100405001,'Gallina','Gallina-100405001','Gallina-100405001 | Prod: Ganadera-100405 | Sector: Gan-1004 | Industria: AGR - 10',100405);</v>
      </c>
    </row>
    <row r="261" spans="1:13" ht="30.6" x14ac:dyDescent="0.3">
      <c r="A261" s="12">
        <f t="shared" si="22"/>
        <v>10</v>
      </c>
      <c r="B261" s="8" t="str">
        <f>+VLOOKUP(A261,Industria[],2,0)</f>
        <v>Agricultura y Ganadería</v>
      </c>
      <c r="C261" s="12">
        <f t="shared" si="23"/>
        <v>1004</v>
      </c>
      <c r="D261" s="8" t="str">
        <f>+VLOOKUP(C261,Sector[[Id_sector]:[Codigo]],3,0)</f>
        <v>Ganadería</v>
      </c>
      <c r="E261" s="12">
        <f t="shared" si="24"/>
        <v>100405</v>
      </c>
      <c r="F261" s="8" t="str">
        <f>+VLOOKUP(E261,Productos[[Id_producto]:[Codigo]],3,0)</f>
        <v>Avicultura</v>
      </c>
      <c r="G261" s="13">
        <f t="shared" si="20"/>
        <v>100405002</v>
      </c>
      <c r="H261" s="7">
        <v>2</v>
      </c>
      <c r="I261" s="11" t="s">
        <v>308</v>
      </c>
      <c r="J261" s="11" t="str">
        <f>+Categorias[[#This Row],[Categoría]]&amp;"-"&amp;Categorias[[#This Row],[Id_categoría]]</f>
        <v>Gallo-100405002</v>
      </c>
      <c r="K261" s="24" t="str">
        <f>+Categorias[[#This Row],[Descripcion]]&amp;" | "&amp;VLOOKUP(Categorias[[#This Row],[Id_producto]],Productos[[Id_producto]:[Auxiliar]],5,0)</f>
        <v>Gallo-100405002 | Prod: Ganadera-100405 | Sector: Gan-1004 | Industria: AGR - 10</v>
      </c>
      <c r="L261" s="9" t="str">
        <f t="shared" si="21"/>
        <v>100405002gallo</v>
      </c>
      <c r="M261" s="28" t="str">
        <f t="shared" si="19"/>
        <v>INSERT INTO categoria VALUES (100405002,'Gallo','Gallo-100405002','Gallo-100405002 | Prod: Ganadera-100405 | Sector: Gan-1004 | Industria: AGR - 10',100405);</v>
      </c>
    </row>
    <row r="262" spans="1:13" ht="30.6" x14ac:dyDescent="0.3">
      <c r="A262" s="12">
        <f t="shared" si="22"/>
        <v>10</v>
      </c>
      <c r="B262" s="8" t="str">
        <f>+VLOOKUP(A262,Industria[],2,0)</f>
        <v>Agricultura y Ganadería</v>
      </c>
      <c r="C262" s="12">
        <f t="shared" si="23"/>
        <v>1004</v>
      </c>
      <c r="D262" s="8" t="str">
        <f>+VLOOKUP(C262,Sector[[Id_sector]:[Codigo]],3,0)</f>
        <v>Ganadería</v>
      </c>
      <c r="E262" s="12">
        <f t="shared" si="24"/>
        <v>100405</v>
      </c>
      <c r="F262" s="8" t="str">
        <f>+VLOOKUP(E262,Productos[[Id_producto]:[Codigo]],3,0)</f>
        <v>Avicultura</v>
      </c>
      <c r="G262" s="13">
        <f t="shared" si="20"/>
        <v>100405003</v>
      </c>
      <c r="H262" s="7">
        <v>3</v>
      </c>
      <c r="I262" s="11" t="s">
        <v>309</v>
      </c>
      <c r="J262" s="11" t="str">
        <f>+Categorias[[#This Row],[Categoría]]&amp;"-"&amp;Categorias[[#This Row],[Id_categoría]]</f>
        <v>Pavo-100405003</v>
      </c>
      <c r="K262" s="24" t="str">
        <f>+Categorias[[#This Row],[Descripcion]]&amp;" | "&amp;VLOOKUP(Categorias[[#This Row],[Id_producto]],Productos[[Id_producto]:[Auxiliar]],5,0)</f>
        <v>Pavo-100405003 | Prod: Ganadera-100405 | Sector: Gan-1004 | Industria: AGR - 10</v>
      </c>
      <c r="L262" s="9" t="str">
        <f t="shared" si="21"/>
        <v>100405003pavo</v>
      </c>
      <c r="M262" s="28" t="str">
        <f t="shared" si="19"/>
        <v>INSERT INTO categoria VALUES (100405003,'Pavo','Pavo-100405003','Pavo-100405003 | Prod: Ganadera-100405 | Sector: Gan-1004 | Industria: AGR - 10',100405);</v>
      </c>
    </row>
    <row r="263" spans="1:13" ht="30.6" x14ac:dyDescent="0.3">
      <c r="A263" s="12">
        <f t="shared" si="22"/>
        <v>10</v>
      </c>
      <c r="B263" s="8" t="str">
        <f>+VLOOKUP(A263,Industria[],2,0)</f>
        <v>Agricultura y Ganadería</v>
      </c>
      <c r="C263" s="12">
        <f t="shared" si="23"/>
        <v>1004</v>
      </c>
      <c r="D263" s="8" t="str">
        <f>+VLOOKUP(C263,Sector[[Id_sector]:[Codigo]],3,0)</f>
        <v>Ganadería</v>
      </c>
      <c r="E263" s="12">
        <f t="shared" si="24"/>
        <v>100405</v>
      </c>
      <c r="F263" s="8" t="str">
        <f>+VLOOKUP(E263,Productos[[Id_producto]:[Codigo]],3,0)</f>
        <v>Avicultura</v>
      </c>
      <c r="G263" s="13">
        <f t="shared" si="20"/>
        <v>100405004</v>
      </c>
      <c r="H263" s="7">
        <v>4</v>
      </c>
      <c r="I263" s="11" t="s">
        <v>310</v>
      </c>
      <c r="J263" s="11" t="str">
        <f>+Categorias[[#This Row],[Categoría]]&amp;"-"&amp;Categorias[[#This Row],[Id_categoría]]</f>
        <v>Pollo-100405004</v>
      </c>
      <c r="K263" s="24" t="str">
        <f>+Categorias[[#This Row],[Descripcion]]&amp;" | "&amp;VLOOKUP(Categorias[[#This Row],[Id_producto]],Productos[[Id_producto]:[Auxiliar]],5,0)</f>
        <v>Pollo-100405004 | Prod: Ganadera-100405 | Sector: Gan-1004 | Industria: AGR - 10</v>
      </c>
      <c r="L263" s="9" t="str">
        <f t="shared" si="21"/>
        <v>100405004pollo</v>
      </c>
      <c r="M263" s="28" t="str">
        <f t="shared" si="19"/>
        <v>INSERT INTO categoria VALUES (100405004,'Pollo','Pollo-100405004','Pollo-100405004 | Prod: Ganadera-100405 | Sector: Gan-1004 | Industria: AGR - 10',100405);</v>
      </c>
    </row>
    <row r="264" spans="1:13" ht="30.6" x14ac:dyDescent="0.3">
      <c r="A264" s="12">
        <f t="shared" si="22"/>
        <v>10</v>
      </c>
      <c r="B264" s="8" t="str">
        <f>+VLOOKUP(A264,Industria[],2,0)</f>
        <v>Agricultura y Ganadería</v>
      </c>
      <c r="C264" s="12">
        <f t="shared" si="23"/>
        <v>1004</v>
      </c>
      <c r="D264" s="8" t="str">
        <f>+VLOOKUP(C264,Sector[[Id_sector]:[Codigo]],3,0)</f>
        <v>Ganadería</v>
      </c>
      <c r="E264" s="12">
        <f t="shared" si="24"/>
        <v>100405</v>
      </c>
      <c r="F264" s="8" t="str">
        <f>+VLOOKUP(E264,Productos[[Id_producto]:[Codigo]],3,0)</f>
        <v>Avicultura</v>
      </c>
      <c r="G264" s="13">
        <f t="shared" si="20"/>
        <v>100405005</v>
      </c>
      <c r="H264" s="7">
        <v>5</v>
      </c>
      <c r="I264" s="11" t="s">
        <v>259</v>
      </c>
      <c r="J264" s="11" t="str">
        <f>+Categorias[[#This Row],[Categoría]]&amp;"-"&amp;Categorias[[#This Row],[Id_categoría]]</f>
        <v>Pato-100405005</v>
      </c>
      <c r="K264" s="24" t="str">
        <f>+Categorias[[#This Row],[Descripcion]]&amp;" | "&amp;VLOOKUP(Categorias[[#This Row],[Id_producto]],Productos[[Id_producto]:[Auxiliar]],5,0)</f>
        <v>Pato-100405005 | Prod: Ganadera-100405 | Sector: Gan-1004 | Industria: AGR - 10</v>
      </c>
      <c r="L264" s="9" t="str">
        <f t="shared" si="21"/>
        <v>100405005pato</v>
      </c>
      <c r="M264" s="28" t="str">
        <f t="shared" si="19"/>
        <v>INSERT INTO categoria VALUES (100405005,'Pato','Pato-100405005','Pato-100405005 | Prod: Ganadera-100405 | Sector: Gan-1004 | Industria: AGR - 10',100405);</v>
      </c>
    </row>
    <row r="265" spans="1:13" ht="30.6" x14ac:dyDescent="0.3">
      <c r="A265" s="12">
        <f t="shared" si="22"/>
        <v>10</v>
      </c>
      <c r="B265" s="8" t="str">
        <f>+VLOOKUP(A265,Industria[],2,0)</f>
        <v>Agricultura y Ganadería</v>
      </c>
      <c r="C265" s="12">
        <f t="shared" si="23"/>
        <v>1004</v>
      </c>
      <c r="D265" s="8" t="str">
        <f>+VLOOKUP(C265,Sector[[Id_sector]:[Codigo]],3,0)</f>
        <v>Ganadería</v>
      </c>
      <c r="E265" s="12">
        <f t="shared" si="24"/>
        <v>100405</v>
      </c>
      <c r="F265" s="8" t="str">
        <f>+VLOOKUP(E265,Productos[[Id_producto]:[Codigo]],3,0)</f>
        <v>Avicultura</v>
      </c>
      <c r="G265" s="13">
        <f t="shared" si="20"/>
        <v>100405006</v>
      </c>
      <c r="H265" s="7">
        <v>6</v>
      </c>
      <c r="I265" s="11" t="s">
        <v>316</v>
      </c>
      <c r="J265" s="11" t="str">
        <f>+Categorias[[#This Row],[Categoría]]&amp;"-"&amp;Categorias[[#This Row],[Id_categoría]]</f>
        <v>Huevo-100405006</v>
      </c>
      <c r="K265" s="24" t="str">
        <f>+Categorias[[#This Row],[Descripcion]]&amp;" | "&amp;VLOOKUP(Categorias[[#This Row],[Id_producto]],Productos[[Id_producto]:[Auxiliar]],5,0)</f>
        <v>Huevo-100405006 | Prod: Ganadera-100405 | Sector: Gan-1004 | Industria: AGR - 10</v>
      </c>
      <c r="L265" s="9" t="str">
        <f t="shared" si="21"/>
        <v>100405006huevo</v>
      </c>
      <c r="M265" s="28" t="str">
        <f t="shared" si="19"/>
        <v>INSERT INTO categoria VALUES (100405006,'Huevo','Huevo-100405006','Huevo-100405006 | Prod: Ganadera-100405 | Sector: Gan-1004 | Industria: AGR - 10',100405);</v>
      </c>
    </row>
    <row r="266" spans="1:13" ht="30.6" x14ac:dyDescent="0.3">
      <c r="A266" s="12">
        <f t="shared" si="22"/>
        <v>10</v>
      </c>
      <c r="B266" s="8" t="str">
        <f>+VLOOKUP(A266,Industria[],2,0)</f>
        <v>Agricultura y Ganadería</v>
      </c>
      <c r="C266" s="12">
        <f t="shared" si="23"/>
        <v>1004</v>
      </c>
      <c r="D266" s="8" t="str">
        <f>+VLOOKUP(C266,Sector[[Id_sector]:[Codigo]],3,0)</f>
        <v>Ganadería</v>
      </c>
      <c r="E266" s="12">
        <f t="shared" si="24"/>
        <v>100405</v>
      </c>
      <c r="F266" s="8" t="str">
        <f>+VLOOKUP(E266,Productos[[Id_producto]:[Codigo]],3,0)</f>
        <v>Avicultura</v>
      </c>
      <c r="G266" s="13">
        <f t="shared" si="20"/>
        <v>100405007</v>
      </c>
      <c r="H266" s="7">
        <v>7</v>
      </c>
      <c r="I266" s="11" t="s">
        <v>298</v>
      </c>
      <c r="J266" s="11" t="str">
        <f>+Categorias[[#This Row],[Categoría]]&amp;"-"&amp;Categorias[[#This Row],[Id_categoría]]</f>
        <v>Fertilizante-100405007</v>
      </c>
      <c r="K266" s="24" t="str">
        <f>+Categorias[[#This Row],[Descripcion]]&amp;" | "&amp;VLOOKUP(Categorias[[#This Row],[Id_producto]],Productos[[Id_producto]:[Auxiliar]],5,0)</f>
        <v>Fertilizante-100405007 | Prod: Ganadera-100405 | Sector: Gan-1004 | Industria: AGR - 10</v>
      </c>
      <c r="L266" s="9" t="str">
        <f t="shared" si="21"/>
        <v>100405007fertilizante</v>
      </c>
      <c r="M266" s="28" t="str">
        <f t="shared" ref="M266:M329" si="25">+"INSERT INTO categoria VALUES ("&amp;G266&amp;",'"&amp;I266&amp;"','"&amp;J266&amp;"','"&amp;K266&amp;"',"&amp;E266&amp;");"</f>
        <v>INSERT INTO categoria VALUES (100405007,'Fertilizante','Fertilizante-100405007','Fertilizante-100405007 | Prod: Ganadera-100405 | Sector: Gan-1004 | Industria: AGR - 10',100405);</v>
      </c>
    </row>
    <row r="267" spans="1:13" ht="30.6" x14ac:dyDescent="0.3">
      <c r="A267" s="12">
        <f t="shared" si="22"/>
        <v>10</v>
      </c>
      <c r="B267" s="8" t="str">
        <f>+VLOOKUP(A267,Industria[],2,0)</f>
        <v>Agricultura y Ganadería</v>
      </c>
      <c r="C267" s="12">
        <f t="shared" si="23"/>
        <v>1004</v>
      </c>
      <c r="D267" s="8" t="str">
        <f>+VLOOKUP(C267,Sector[[Id_sector]:[Codigo]],3,0)</f>
        <v>Ganadería</v>
      </c>
      <c r="E267" s="12">
        <f t="shared" si="24"/>
        <v>100405</v>
      </c>
      <c r="F267" s="8" t="str">
        <f>+VLOOKUP(E267,Productos[[Id_producto]:[Codigo]],3,0)</f>
        <v>Avicultura</v>
      </c>
      <c r="G267" s="13">
        <f t="shared" ref="G267:G330" si="26">+E267*1000+H267</f>
        <v>100405008</v>
      </c>
      <c r="H267" s="7">
        <v>8</v>
      </c>
      <c r="I267" s="11" t="s">
        <v>311</v>
      </c>
      <c r="J267" s="11" t="str">
        <f>+Categorias[[#This Row],[Categoría]]&amp;"-"&amp;Categorias[[#This Row],[Id_categoría]]</f>
        <v>Pluma-100405008</v>
      </c>
      <c r="K267" s="24" t="str">
        <f>+Categorias[[#This Row],[Descripcion]]&amp;" | "&amp;VLOOKUP(Categorias[[#This Row],[Id_producto]],Productos[[Id_producto]:[Auxiliar]],5,0)</f>
        <v>Pluma-100405008 | Prod: Ganadera-100405 | Sector: Gan-1004 | Industria: AGR - 10</v>
      </c>
      <c r="L267" s="9" t="str">
        <f t="shared" ref="L267:L288" si="27">+SUBSTITUTE(G267&amp;LOWER(SUBSTITUTE( SUBSTITUTE( SUBSTITUTE( SUBSTITUTE( SUBSTITUTE( SUBSTITUTE( SUBSTITUTE( SUBSTITUTE( SUBSTITUTE( SUBSTITUTE(I267, "á", "a"), "é", "e"), "í", "i"), "ó", "o"), "ú", "u"), "Á", "A"), "É", "E"), "Í", "I"), "Ó", "O"), "Ú", "U"))," ","_")</f>
        <v>100405008pluma</v>
      </c>
      <c r="M267" s="28" t="str">
        <f t="shared" si="25"/>
        <v>INSERT INTO categoria VALUES (100405008,'Pluma','Pluma-100405008','Pluma-100405008 | Prod: Ganadera-100405 | Sector: Gan-1004 | Industria: AGR - 10',100405);</v>
      </c>
    </row>
    <row r="268" spans="1:13" ht="30.6" x14ac:dyDescent="0.3">
      <c r="A268" s="12">
        <f t="shared" ref="A268:A288" si="28">+A267</f>
        <v>10</v>
      </c>
      <c r="B268" s="8" t="str">
        <f>+VLOOKUP(A268,Industria[],2,0)</f>
        <v>Agricultura y Ganadería</v>
      </c>
      <c r="C268" s="12">
        <f t="shared" ref="C268:C331" si="29">+C267</f>
        <v>1004</v>
      </c>
      <c r="D268" s="8" t="str">
        <f>+VLOOKUP(C268,Sector[[Id_sector]:[Codigo]],3,0)</f>
        <v>Ganadería</v>
      </c>
      <c r="E268" s="12">
        <f t="shared" si="24"/>
        <v>100405</v>
      </c>
      <c r="F268" s="8" t="str">
        <f>+VLOOKUP(E268,Productos[[Id_producto]:[Codigo]],3,0)</f>
        <v>Avicultura</v>
      </c>
      <c r="G268" s="13">
        <f t="shared" si="26"/>
        <v>100405009</v>
      </c>
      <c r="H268" s="7">
        <v>9</v>
      </c>
      <c r="I268" s="11" t="s">
        <v>312</v>
      </c>
      <c r="J268" s="11" t="str">
        <f>+Categorias[[#This Row],[Categoría]]&amp;"-"&amp;Categorias[[#This Row],[Id_categoría]]</f>
        <v>Ganso-100405009</v>
      </c>
      <c r="K268" s="24" t="str">
        <f>+Categorias[[#This Row],[Descripcion]]&amp;" | "&amp;VLOOKUP(Categorias[[#This Row],[Id_producto]],Productos[[Id_producto]:[Auxiliar]],5,0)</f>
        <v>Ganso-100405009 | Prod: Ganadera-100405 | Sector: Gan-1004 | Industria: AGR - 10</v>
      </c>
      <c r="L268" s="9" t="str">
        <f t="shared" si="27"/>
        <v>100405009ganso</v>
      </c>
      <c r="M268" s="28" t="str">
        <f t="shared" si="25"/>
        <v>INSERT INTO categoria VALUES (100405009,'Ganso','Ganso-100405009','Ganso-100405009 | Prod: Ganadera-100405 | Sector: Gan-1004 | Industria: AGR - 10',100405);</v>
      </c>
    </row>
    <row r="269" spans="1:13" ht="30.6" x14ac:dyDescent="0.3">
      <c r="A269" s="12">
        <f t="shared" si="28"/>
        <v>10</v>
      </c>
      <c r="B269" s="8" t="str">
        <f>+VLOOKUP(A269,Industria[],2,0)</f>
        <v>Agricultura y Ganadería</v>
      </c>
      <c r="C269" s="12">
        <f t="shared" si="29"/>
        <v>1004</v>
      </c>
      <c r="D269" s="8" t="str">
        <f>+VLOOKUP(C269,Sector[[Id_sector]:[Codigo]],3,0)</f>
        <v>Ganadería</v>
      </c>
      <c r="E269" s="12">
        <f t="shared" si="24"/>
        <v>100405</v>
      </c>
      <c r="F269" s="8" t="str">
        <f>+VLOOKUP(E269,Productos[[Id_producto]:[Codigo]],3,0)</f>
        <v>Avicultura</v>
      </c>
      <c r="G269" s="13">
        <f t="shared" si="26"/>
        <v>100405010</v>
      </c>
      <c r="H269" s="7">
        <v>10</v>
      </c>
      <c r="I269" s="11" t="s">
        <v>313</v>
      </c>
      <c r="J269" s="11" t="str">
        <f>+Categorias[[#This Row],[Categoría]]&amp;"-"&amp;Categorias[[#This Row],[Id_categoría]]</f>
        <v>Pava-100405010</v>
      </c>
      <c r="K269" s="24" t="str">
        <f>+Categorias[[#This Row],[Descripcion]]&amp;" | "&amp;VLOOKUP(Categorias[[#This Row],[Id_producto]],Productos[[Id_producto]:[Auxiliar]],5,0)</f>
        <v>Pava-100405010 | Prod: Ganadera-100405 | Sector: Gan-1004 | Industria: AGR - 10</v>
      </c>
      <c r="L269" s="9" t="str">
        <f t="shared" si="27"/>
        <v>100405010pava</v>
      </c>
      <c r="M269" s="28" t="str">
        <f t="shared" si="25"/>
        <v>INSERT INTO categoria VALUES (100405010,'Pava','Pava-100405010','Pava-100405010 | Prod: Ganadera-100405 | Sector: Gan-1004 | Industria: AGR - 10',100405);</v>
      </c>
    </row>
    <row r="270" spans="1:13" ht="30.6" x14ac:dyDescent="0.3">
      <c r="A270" s="12">
        <f t="shared" si="28"/>
        <v>10</v>
      </c>
      <c r="B270" s="8" t="str">
        <f>+VLOOKUP(A270,Industria[],2,0)</f>
        <v>Agricultura y Ganadería</v>
      </c>
      <c r="C270" s="12">
        <f t="shared" si="29"/>
        <v>1004</v>
      </c>
      <c r="D270" s="8" t="str">
        <f>+VLOOKUP(C270,Sector[[Id_sector]:[Codigo]],3,0)</f>
        <v>Ganadería</v>
      </c>
      <c r="E270" s="12">
        <f t="shared" si="24"/>
        <v>100405</v>
      </c>
      <c r="F270" s="8" t="str">
        <f>+VLOOKUP(E270,Productos[[Id_producto]:[Codigo]],3,0)</f>
        <v>Avicultura</v>
      </c>
      <c r="G270" s="13">
        <f t="shared" si="26"/>
        <v>100405011</v>
      </c>
      <c r="H270" s="7">
        <v>11</v>
      </c>
      <c r="I270" s="11" t="s">
        <v>314</v>
      </c>
      <c r="J270" s="11" t="str">
        <f>+Categorias[[#This Row],[Categoría]]&amp;"-"&amp;Categorias[[#This Row],[Id_categoría]]</f>
        <v>Pavo Real-100405011</v>
      </c>
      <c r="K270" s="24" t="str">
        <f>+Categorias[[#This Row],[Descripcion]]&amp;" | "&amp;VLOOKUP(Categorias[[#This Row],[Id_producto]],Productos[[Id_producto]:[Auxiliar]],5,0)</f>
        <v>Pavo Real-100405011 | Prod: Ganadera-100405 | Sector: Gan-1004 | Industria: AGR - 10</v>
      </c>
      <c r="L270" s="9" t="str">
        <f t="shared" si="27"/>
        <v>100405011pavo_real</v>
      </c>
      <c r="M270" s="28" t="str">
        <f t="shared" si="25"/>
        <v>INSERT INTO categoria VALUES (100405011,'Pavo Real','Pavo Real-100405011','Pavo Real-100405011 | Prod: Ganadera-100405 | Sector: Gan-1004 | Industria: AGR - 10',100405);</v>
      </c>
    </row>
    <row r="271" spans="1:13" ht="30.6" x14ac:dyDescent="0.3">
      <c r="A271" s="12">
        <f t="shared" si="28"/>
        <v>10</v>
      </c>
      <c r="B271" s="8" t="str">
        <f>+VLOOKUP(A271,Industria[],2,0)</f>
        <v>Agricultura y Ganadería</v>
      </c>
      <c r="C271" s="12">
        <f t="shared" si="29"/>
        <v>1004</v>
      </c>
      <c r="D271" s="8" t="str">
        <f>+VLOOKUP(C271,Sector[[Id_sector]:[Codigo]],3,0)</f>
        <v>Ganadería</v>
      </c>
      <c r="E271" s="12">
        <f t="shared" si="24"/>
        <v>100405</v>
      </c>
      <c r="F271" s="8" t="str">
        <f>+VLOOKUP(E271,Productos[[Id_producto]:[Codigo]],3,0)</f>
        <v>Avicultura</v>
      </c>
      <c r="G271" s="13">
        <f t="shared" si="26"/>
        <v>100405012</v>
      </c>
      <c r="H271" s="7">
        <v>12</v>
      </c>
      <c r="I271" s="11" t="s">
        <v>315</v>
      </c>
      <c r="J271" s="11" t="str">
        <f>+Categorias[[#This Row],[Categoría]]&amp;"-"&amp;Categorias[[#This Row],[Id_categoría]]</f>
        <v>Codorniz-100405012</v>
      </c>
      <c r="K271" s="24" t="str">
        <f>+Categorias[[#This Row],[Descripcion]]&amp;" | "&amp;VLOOKUP(Categorias[[#This Row],[Id_producto]],Productos[[Id_producto]:[Auxiliar]],5,0)</f>
        <v>Codorniz-100405012 | Prod: Ganadera-100405 | Sector: Gan-1004 | Industria: AGR - 10</v>
      </c>
      <c r="L271" s="9" t="str">
        <f t="shared" si="27"/>
        <v>100405012codorniz</v>
      </c>
      <c r="M271" s="28" t="str">
        <f t="shared" si="25"/>
        <v>INSERT INTO categoria VALUES (100405012,'Codorniz','Codorniz-100405012','Codorniz-100405012 | Prod: Ganadera-100405 | Sector: Gan-1004 | Industria: AGR - 10',100405);</v>
      </c>
    </row>
    <row r="272" spans="1:13" ht="30.6" x14ac:dyDescent="0.3">
      <c r="A272" s="12">
        <f t="shared" si="28"/>
        <v>10</v>
      </c>
      <c r="B272" s="8" t="str">
        <f>+VLOOKUP(A272,Industria[],2,0)</f>
        <v>Agricultura y Ganadería</v>
      </c>
      <c r="C272" s="12">
        <f t="shared" si="29"/>
        <v>1004</v>
      </c>
      <c r="D272" s="8" t="str">
        <f>+VLOOKUP(C272,Sector[[Id_sector]:[Codigo]],3,0)</f>
        <v>Ganadería</v>
      </c>
      <c r="E272" s="12">
        <f t="shared" si="24"/>
        <v>100405</v>
      </c>
      <c r="F272" s="8" t="str">
        <f>+VLOOKUP(E272,Productos[[Id_producto]:[Codigo]],3,0)</f>
        <v>Avicultura</v>
      </c>
      <c r="G272" s="13">
        <f t="shared" si="26"/>
        <v>100405013</v>
      </c>
      <c r="H272" s="7">
        <v>13</v>
      </c>
      <c r="I272" s="11" t="s">
        <v>317</v>
      </c>
      <c r="J272" s="11" t="str">
        <f>+Categorias[[#This Row],[Categoría]]&amp;"-"&amp;Categorias[[#This Row],[Id_categoría]]</f>
        <v>Faisán-100405013</v>
      </c>
      <c r="K272" s="24" t="str">
        <f>+Categorias[[#This Row],[Descripcion]]&amp;" | "&amp;VLOOKUP(Categorias[[#This Row],[Id_producto]],Productos[[Id_producto]:[Auxiliar]],5,0)</f>
        <v>Faisán-100405013 | Prod: Ganadera-100405 | Sector: Gan-1004 | Industria: AGR - 10</v>
      </c>
      <c r="L272" s="9" t="str">
        <f t="shared" si="27"/>
        <v>100405013faisan</v>
      </c>
      <c r="M272" s="28" t="str">
        <f t="shared" si="25"/>
        <v>INSERT INTO categoria VALUES (100405013,'Faisán','Faisán-100405013','Faisán-100405013 | Prod: Ganadera-100405 | Sector: Gan-1004 | Industria: AGR - 10',100405);</v>
      </c>
    </row>
    <row r="273" spans="1:13" ht="30.6" x14ac:dyDescent="0.3">
      <c r="A273" s="12">
        <f t="shared" si="28"/>
        <v>10</v>
      </c>
      <c r="B273" s="8" t="str">
        <f>+VLOOKUP(A273,Industria[],2,0)</f>
        <v>Agricultura y Ganadería</v>
      </c>
      <c r="C273" s="12">
        <f t="shared" si="29"/>
        <v>1004</v>
      </c>
      <c r="D273" s="8" t="str">
        <f>+VLOOKUP(C273,Sector[[Id_sector]:[Codigo]],3,0)</f>
        <v>Ganadería</v>
      </c>
      <c r="E273" s="12">
        <f t="shared" si="24"/>
        <v>100405</v>
      </c>
      <c r="F273" s="8" t="str">
        <f>+VLOOKUP(E273,Productos[[Id_producto]:[Codigo]],3,0)</f>
        <v>Avicultura</v>
      </c>
      <c r="G273" s="13">
        <f t="shared" si="26"/>
        <v>100405014</v>
      </c>
      <c r="H273" s="7">
        <v>14</v>
      </c>
      <c r="I273" s="11" t="s">
        <v>318</v>
      </c>
      <c r="J273" s="11" t="str">
        <f>+Categorias[[#This Row],[Categoría]]&amp;"-"&amp;Categorias[[#This Row],[Id_categoría]]</f>
        <v>Perdiz-100405014</v>
      </c>
      <c r="K273" s="24" t="str">
        <f>+Categorias[[#This Row],[Descripcion]]&amp;" | "&amp;VLOOKUP(Categorias[[#This Row],[Id_producto]],Productos[[Id_producto]:[Auxiliar]],5,0)</f>
        <v>Perdiz-100405014 | Prod: Ganadera-100405 | Sector: Gan-1004 | Industria: AGR - 10</v>
      </c>
      <c r="L273" s="9" t="str">
        <f t="shared" si="27"/>
        <v>100405014perdiz</v>
      </c>
      <c r="M273" s="28" t="str">
        <f t="shared" si="25"/>
        <v>INSERT INTO categoria VALUES (100405014,'Perdiz','Perdiz-100405014','Perdiz-100405014 | Prod: Ganadera-100405 | Sector: Gan-1004 | Industria: AGR - 10',100405);</v>
      </c>
    </row>
    <row r="274" spans="1:13" ht="30.6" x14ac:dyDescent="0.3">
      <c r="A274" s="12">
        <f t="shared" si="28"/>
        <v>10</v>
      </c>
      <c r="B274" s="8" t="str">
        <f>+VLOOKUP(A274,Industria[],2,0)</f>
        <v>Agricultura y Ganadería</v>
      </c>
      <c r="C274" s="12">
        <f t="shared" si="29"/>
        <v>1004</v>
      </c>
      <c r="D274" s="8" t="str">
        <f>+VLOOKUP(C274,Sector[[Id_sector]:[Codigo]],3,0)</f>
        <v>Ganadería</v>
      </c>
      <c r="E274" s="12">
        <f t="shared" si="24"/>
        <v>100405</v>
      </c>
      <c r="F274" s="8" t="str">
        <f>+VLOOKUP(E274,Productos[[Id_producto]:[Codigo]],3,0)</f>
        <v>Avicultura</v>
      </c>
      <c r="G274" s="13">
        <f t="shared" si="26"/>
        <v>100405015</v>
      </c>
      <c r="H274" s="7">
        <v>15</v>
      </c>
      <c r="I274" s="11" t="s">
        <v>299</v>
      </c>
      <c r="J274" s="11" t="str">
        <f>+Categorias[[#This Row],[Categoría]]&amp;"-"&amp;Categorias[[#This Row],[Id_categoría]]</f>
        <v>Carne-100405015</v>
      </c>
      <c r="K274" s="24" t="str">
        <f>+Categorias[[#This Row],[Descripcion]]&amp;" | "&amp;VLOOKUP(Categorias[[#This Row],[Id_producto]],Productos[[Id_producto]:[Auxiliar]],5,0)</f>
        <v>Carne-100405015 | Prod: Ganadera-100405 | Sector: Gan-1004 | Industria: AGR - 10</v>
      </c>
      <c r="L274" s="9" t="str">
        <f t="shared" si="27"/>
        <v>100405015carne</v>
      </c>
      <c r="M274" s="28" t="str">
        <f t="shared" si="25"/>
        <v>INSERT INTO categoria VALUES (100405015,'Carne','Carne-100405015','Carne-100405015 | Prod: Ganadera-100405 | Sector: Gan-1004 | Industria: AGR - 10',100405);</v>
      </c>
    </row>
    <row r="275" spans="1:13" ht="30.6" x14ac:dyDescent="0.3">
      <c r="A275" s="12">
        <f t="shared" si="28"/>
        <v>10</v>
      </c>
      <c r="B275" s="8" t="str">
        <f>+VLOOKUP(A275,Industria[],2,0)</f>
        <v>Agricultura y Ganadería</v>
      </c>
      <c r="C275" s="12">
        <f t="shared" si="29"/>
        <v>1004</v>
      </c>
      <c r="D275" s="8" t="str">
        <f>+VLOOKUP(C275,Sector[[Id_sector]:[Codigo]],3,0)</f>
        <v>Ganadería</v>
      </c>
      <c r="E275" s="12">
        <f t="shared" si="24"/>
        <v>100406</v>
      </c>
      <c r="F275" s="8" t="str">
        <f>+VLOOKUP(E275,Productos[[Id_producto]:[Codigo]],3,0)</f>
        <v>Equino</v>
      </c>
      <c r="G275" s="13">
        <f t="shared" si="26"/>
        <v>100406001</v>
      </c>
      <c r="H275" s="7">
        <v>1</v>
      </c>
      <c r="I275" s="11" t="s">
        <v>319</v>
      </c>
      <c r="J275" s="11" t="str">
        <f>+Categorias[[#This Row],[Categoría]]&amp;"-"&amp;Categorias[[#This Row],[Id_categoría]]</f>
        <v>Caballo-100406001</v>
      </c>
      <c r="K275" s="24" t="str">
        <f>+Categorias[[#This Row],[Descripcion]]&amp;" | "&amp;VLOOKUP(Categorias[[#This Row],[Id_producto]],Productos[[Id_producto]:[Auxiliar]],5,0)</f>
        <v>Caballo-100406001 | Prod: Ganadera-100406 | Sector: Gan-1004 | Industria: AGR - 10</v>
      </c>
      <c r="L275" s="9" t="str">
        <f t="shared" si="27"/>
        <v>100406001caballo</v>
      </c>
      <c r="M275" s="28" t="str">
        <f t="shared" si="25"/>
        <v>INSERT INTO categoria VALUES (100406001,'Caballo','Caballo-100406001','Caballo-100406001 | Prod: Ganadera-100406 | Sector: Gan-1004 | Industria: AGR - 10',100406);</v>
      </c>
    </row>
    <row r="276" spans="1:13" ht="30.6" x14ac:dyDescent="0.3">
      <c r="A276" s="12">
        <f t="shared" si="28"/>
        <v>10</v>
      </c>
      <c r="B276" s="8" t="str">
        <f>+VLOOKUP(A276,Industria[],2,0)</f>
        <v>Agricultura y Ganadería</v>
      </c>
      <c r="C276" s="12">
        <f t="shared" si="29"/>
        <v>1004</v>
      </c>
      <c r="D276" s="8" t="str">
        <f>+VLOOKUP(C276,Sector[[Id_sector]:[Codigo]],3,0)</f>
        <v>Ganadería</v>
      </c>
      <c r="E276" s="12">
        <f t="shared" si="24"/>
        <v>100406</v>
      </c>
      <c r="F276" s="8" t="str">
        <f>+VLOOKUP(E276,Productos[[Id_producto]:[Codigo]],3,0)</f>
        <v>Equino</v>
      </c>
      <c r="G276" s="13">
        <f t="shared" si="26"/>
        <v>100406002</v>
      </c>
      <c r="H276" s="7">
        <v>2</v>
      </c>
      <c r="I276" s="11" t="s">
        <v>320</v>
      </c>
      <c r="J276" s="11" t="str">
        <f>+Categorias[[#This Row],[Categoría]]&amp;"-"&amp;Categorias[[#This Row],[Id_categoría]]</f>
        <v>Yegua-100406002</v>
      </c>
      <c r="K276" s="24" t="str">
        <f>+Categorias[[#This Row],[Descripcion]]&amp;" | "&amp;VLOOKUP(Categorias[[#This Row],[Id_producto]],Productos[[Id_producto]:[Auxiliar]],5,0)</f>
        <v>Yegua-100406002 | Prod: Ganadera-100406 | Sector: Gan-1004 | Industria: AGR - 10</v>
      </c>
      <c r="L276" s="9" t="str">
        <f t="shared" si="27"/>
        <v>100406002yegua</v>
      </c>
      <c r="M276" s="28" t="str">
        <f t="shared" si="25"/>
        <v>INSERT INTO categoria VALUES (100406002,'Yegua','Yegua-100406002','Yegua-100406002 | Prod: Ganadera-100406 | Sector: Gan-1004 | Industria: AGR - 10',100406);</v>
      </c>
    </row>
    <row r="277" spans="1:13" ht="30.6" x14ac:dyDescent="0.3">
      <c r="A277" s="12">
        <f t="shared" si="28"/>
        <v>10</v>
      </c>
      <c r="B277" s="8" t="str">
        <f>+VLOOKUP(A277,Industria[],2,0)</f>
        <v>Agricultura y Ganadería</v>
      </c>
      <c r="C277" s="12">
        <f t="shared" si="29"/>
        <v>1004</v>
      </c>
      <c r="D277" s="8" t="str">
        <f>+VLOOKUP(C277,Sector[[Id_sector]:[Codigo]],3,0)</f>
        <v>Ganadería</v>
      </c>
      <c r="E277" s="12">
        <f t="shared" ref="E277:E340" si="30">+IF(H277=1,E276+1,E276)</f>
        <v>100406</v>
      </c>
      <c r="F277" s="8" t="str">
        <f>+VLOOKUP(E277,Productos[[Id_producto]:[Codigo]],3,0)</f>
        <v>Equino</v>
      </c>
      <c r="G277" s="13">
        <f t="shared" si="26"/>
        <v>100406003</v>
      </c>
      <c r="H277" s="7">
        <v>3</v>
      </c>
      <c r="I277" s="11" t="s">
        <v>321</v>
      </c>
      <c r="J277" s="11" t="str">
        <f>+Categorias[[#This Row],[Categoría]]&amp;"-"&amp;Categorias[[#This Row],[Id_categoría]]</f>
        <v>Potrillo-100406003</v>
      </c>
      <c r="K277" s="24" t="str">
        <f>+Categorias[[#This Row],[Descripcion]]&amp;" | "&amp;VLOOKUP(Categorias[[#This Row],[Id_producto]],Productos[[Id_producto]:[Auxiliar]],5,0)</f>
        <v>Potrillo-100406003 | Prod: Ganadera-100406 | Sector: Gan-1004 | Industria: AGR - 10</v>
      </c>
      <c r="L277" s="9" t="str">
        <f t="shared" si="27"/>
        <v>100406003potrillo</v>
      </c>
      <c r="M277" s="28" t="str">
        <f t="shared" si="25"/>
        <v>INSERT INTO categoria VALUES (100406003,'Potrillo','Potrillo-100406003','Potrillo-100406003 | Prod: Ganadera-100406 | Sector: Gan-1004 | Industria: AGR - 10',100406);</v>
      </c>
    </row>
    <row r="278" spans="1:13" ht="30.6" x14ac:dyDescent="0.3">
      <c r="A278" s="12">
        <f t="shared" si="28"/>
        <v>10</v>
      </c>
      <c r="B278" s="8" t="str">
        <f>+VLOOKUP(A278,Industria[],2,0)</f>
        <v>Agricultura y Ganadería</v>
      </c>
      <c r="C278" s="12">
        <f t="shared" si="29"/>
        <v>1004</v>
      </c>
      <c r="D278" s="8" t="str">
        <f>+VLOOKUP(C278,Sector[[Id_sector]:[Codigo]],3,0)</f>
        <v>Ganadería</v>
      </c>
      <c r="E278" s="12">
        <f t="shared" si="30"/>
        <v>100406</v>
      </c>
      <c r="F278" s="8" t="str">
        <f>+VLOOKUP(E278,Productos[[Id_producto]:[Codigo]],3,0)</f>
        <v>Equino</v>
      </c>
      <c r="G278" s="13">
        <f t="shared" si="26"/>
        <v>100406004</v>
      </c>
      <c r="H278" s="7">
        <v>4</v>
      </c>
      <c r="I278" s="11" t="s">
        <v>324</v>
      </c>
      <c r="J278" s="11" t="str">
        <f>+Categorias[[#This Row],[Categoría]]&amp;"-"&amp;Categorias[[#This Row],[Id_categoría]]</f>
        <v>Asno o burro-100406004</v>
      </c>
      <c r="K278" s="24" t="str">
        <f>+Categorias[[#This Row],[Descripcion]]&amp;" | "&amp;VLOOKUP(Categorias[[#This Row],[Id_producto]],Productos[[Id_producto]:[Auxiliar]],5,0)</f>
        <v>Asno o burro-100406004 | Prod: Ganadera-100406 | Sector: Gan-1004 | Industria: AGR - 10</v>
      </c>
      <c r="L278" s="9" t="str">
        <f t="shared" si="27"/>
        <v>100406004asno_o_burro</v>
      </c>
      <c r="M278" s="28" t="str">
        <f t="shared" si="25"/>
        <v>INSERT INTO categoria VALUES (100406004,'Asno o burro','Asno o burro-100406004','Asno o burro-100406004 | Prod: Ganadera-100406 | Sector: Gan-1004 | Industria: AGR - 10',100406);</v>
      </c>
    </row>
    <row r="279" spans="1:13" ht="30.6" x14ac:dyDescent="0.3">
      <c r="A279" s="12">
        <f t="shared" si="28"/>
        <v>10</v>
      </c>
      <c r="B279" s="8" t="str">
        <f>+VLOOKUP(A279,Industria[],2,0)</f>
        <v>Agricultura y Ganadería</v>
      </c>
      <c r="C279" s="12">
        <f t="shared" si="29"/>
        <v>1004</v>
      </c>
      <c r="D279" s="8" t="str">
        <f>+VLOOKUP(C279,Sector[[Id_sector]:[Codigo]],3,0)</f>
        <v>Ganadería</v>
      </c>
      <c r="E279" s="12">
        <f t="shared" si="30"/>
        <v>100406</v>
      </c>
      <c r="F279" s="8" t="str">
        <f>+VLOOKUP(E279,Productos[[Id_producto]:[Codigo]],3,0)</f>
        <v>Equino</v>
      </c>
      <c r="G279" s="13">
        <f t="shared" si="26"/>
        <v>100406005</v>
      </c>
      <c r="H279" s="7">
        <v>5</v>
      </c>
      <c r="I279" s="11" t="s">
        <v>322</v>
      </c>
      <c r="J279" s="11" t="str">
        <f>+Categorias[[#This Row],[Categoría]]&amp;"-"&amp;Categorias[[#This Row],[Id_categoría]]</f>
        <v>Cebra-100406005</v>
      </c>
      <c r="K279" s="24" t="str">
        <f>+Categorias[[#This Row],[Descripcion]]&amp;" | "&amp;VLOOKUP(Categorias[[#This Row],[Id_producto]],Productos[[Id_producto]:[Auxiliar]],5,0)</f>
        <v>Cebra-100406005 | Prod: Ganadera-100406 | Sector: Gan-1004 | Industria: AGR - 10</v>
      </c>
      <c r="L279" s="9" t="str">
        <f t="shared" si="27"/>
        <v>100406005cebra</v>
      </c>
      <c r="M279" s="28" t="str">
        <f t="shared" si="25"/>
        <v>INSERT INTO categoria VALUES (100406005,'Cebra','Cebra-100406005','Cebra-100406005 | Prod: Ganadera-100406 | Sector: Gan-1004 | Industria: AGR - 10',100406);</v>
      </c>
    </row>
    <row r="280" spans="1:13" ht="30.6" x14ac:dyDescent="0.3">
      <c r="A280" s="12">
        <f t="shared" si="28"/>
        <v>10</v>
      </c>
      <c r="B280" s="8" t="str">
        <f>+VLOOKUP(A280,Industria[],2,0)</f>
        <v>Agricultura y Ganadería</v>
      </c>
      <c r="C280" s="12">
        <f t="shared" si="29"/>
        <v>1004</v>
      </c>
      <c r="D280" s="8" t="str">
        <f>+VLOOKUP(C280,Sector[[Id_sector]:[Codigo]],3,0)</f>
        <v>Ganadería</v>
      </c>
      <c r="E280" s="12">
        <f t="shared" si="30"/>
        <v>100406</v>
      </c>
      <c r="F280" s="8" t="str">
        <f>+VLOOKUP(E280,Productos[[Id_producto]:[Codigo]],3,0)</f>
        <v>Equino</v>
      </c>
      <c r="G280" s="13">
        <f t="shared" si="26"/>
        <v>100406006</v>
      </c>
      <c r="H280" s="7">
        <v>6</v>
      </c>
      <c r="I280" s="11" t="s">
        <v>323</v>
      </c>
      <c r="J280" s="11" t="str">
        <f>+Categorias[[#This Row],[Categoría]]&amp;"-"&amp;Categorias[[#This Row],[Id_categoría]]</f>
        <v>Mula-100406006</v>
      </c>
      <c r="K280" s="24" t="str">
        <f>+Categorias[[#This Row],[Descripcion]]&amp;" | "&amp;VLOOKUP(Categorias[[#This Row],[Id_producto]],Productos[[Id_producto]:[Auxiliar]],5,0)</f>
        <v>Mula-100406006 | Prod: Ganadera-100406 | Sector: Gan-1004 | Industria: AGR - 10</v>
      </c>
      <c r="L280" s="9" t="str">
        <f t="shared" si="27"/>
        <v>100406006mula</v>
      </c>
      <c r="M280" s="28" t="str">
        <f t="shared" si="25"/>
        <v>INSERT INTO categoria VALUES (100406006,'Mula','Mula-100406006','Mula-100406006 | Prod: Ganadera-100406 | Sector: Gan-1004 | Industria: AGR - 10',100406);</v>
      </c>
    </row>
    <row r="281" spans="1:13" ht="30.6" x14ac:dyDescent="0.3">
      <c r="A281" s="12">
        <f t="shared" si="28"/>
        <v>10</v>
      </c>
      <c r="B281" s="8" t="str">
        <f>+VLOOKUP(A281,Industria[],2,0)</f>
        <v>Agricultura y Ganadería</v>
      </c>
      <c r="C281" s="12">
        <f t="shared" si="29"/>
        <v>1004</v>
      </c>
      <c r="D281" s="8" t="str">
        <f>+VLOOKUP(C281,Sector[[Id_sector]:[Codigo]],3,0)</f>
        <v>Ganadería</v>
      </c>
      <c r="E281" s="12">
        <f t="shared" si="30"/>
        <v>100406</v>
      </c>
      <c r="F281" s="8" t="str">
        <f>+VLOOKUP(E281,Productos[[Id_producto]:[Codigo]],3,0)</f>
        <v>Equino</v>
      </c>
      <c r="G281" s="13">
        <f t="shared" si="26"/>
        <v>100406007</v>
      </c>
      <c r="H281" s="7">
        <v>7</v>
      </c>
      <c r="I281" s="11" t="s">
        <v>299</v>
      </c>
      <c r="J281" s="11" t="str">
        <f>+Categorias[[#This Row],[Categoría]]&amp;"-"&amp;Categorias[[#This Row],[Id_categoría]]</f>
        <v>Carne-100406007</v>
      </c>
      <c r="K281" s="24" t="str">
        <f>+Categorias[[#This Row],[Descripcion]]&amp;" | "&amp;VLOOKUP(Categorias[[#This Row],[Id_producto]],Productos[[Id_producto]:[Auxiliar]],5,0)</f>
        <v>Carne-100406007 | Prod: Ganadera-100406 | Sector: Gan-1004 | Industria: AGR - 10</v>
      </c>
      <c r="L281" s="9" t="str">
        <f t="shared" si="27"/>
        <v>100406007carne</v>
      </c>
      <c r="M281" s="28" t="str">
        <f t="shared" si="25"/>
        <v>INSERT INTO categoria VALUES (100406007,'Carne','Carne-100406007','Carne-100406007 | Prod: Ganadera-100406 | Sector: Gan-1004 | Industria: AGR - 10',100406);</v>
      </c>
    </row>
    <row r="282" spans="1:13" ht="30.6" x14ac:dyDescent="0.3">
      <c r="A282" s="12">
        <f t="shared" si="28"/>
        <v>10</v>
      </c>
      <c r="B282" s="8" t="str">
        <f>+VLOOKUP(A282,Industria[],2,0)</f>
        <v>Agricultura y Ganadería</v>
      </c>
      <c r="C282" s="12">
        <f t="shared" si="29"/>
        <v>1004</v>
      </c>
      <c r="D282" s="8" t="str">
        <f>+VLOOKUP(C282,Sector[[Id_sector]:[Codigo]],3,0)</f>
        <v>Ganadería</v>
      </c>
      <c r="E282" s="12">
        <f t="shared" si="30"/>
        <v>100406</v>
      </c>
      <c r="F282" s="8" t="str">
        <f>+VLOOKUP(E282,Productos[[Id_producto]:[Codigo]],3,0)</f>
        <v>Equino</v>
      </c>
      <c r="G282" s="13">
        <f t="shared" si="26"/>
        <v>100406008</v>
      </c>
      <c r="H282" s="7">
        <v>8</v>
      </c>
      <c r="I282" s="11" t="s">
        <v>325</v>
      </c>
      <c r="J282" s="11" t="str">
        <f>+Categorias[[#This Row],[Categoría]]&amp;"-"&amp;Categorias[[#This Row],[Id_categoría]]</f>
        <v>Crin-100406008</v>
      </c>
      <c r="K282" s="24" t="str">
        <f>+Categorias[[#This Row],[Descripcion]]&amp;" | "&amp;VLOOKUP(Categorias[[#This Row],[Id_producto]],Productos[[Id_producto]:[Auxiliar]],5,0)</f>
        <v>Crin-100406008 | Prod: Ganadera-100406 | Sector: Gan-1004 | Industria: AGR - 10</v>
      </c>
      <c r="L282" s="9" t="str">
        <f t="shared" si="27"/>
        <v>100406008crin</v>
      </c>
      <c r="M282" s="28" t="str">
        <f t="shared" si="25"/>
        <v>INSERT INTO categoria VALUES (100406008,'Crin','Crin-100406008','Crin-100406008 | Prod: Ganadera-100406 | Sector: Gan-1004 | Industria: AGR - 10',100406);</v>
      </c>
    </row>
    <row r="283" spans="1:13" ht="30.6" x14ac:dyDescent="0.3">
      <c r="A283" s="12">
        <f t="shared" si="28"/>
        <v>10</v>
      </c>
      <c r="B283" s="8" t="str">
        <f>+VLOOKUP(A283,Industria[],2,0)</f>
        <v>Agricultura y Ganadería</v>
      </c>
      <c r="C283" s="12">
        <f t="shared" si="29"/>
        <v>1004</v>
      </c>
      <c r="D283" s="8" t="str">
        <f>+VLOOKUP(C283,Sector[[Id_sector]:[Codigo]],3,0)</f>
        <v>Ganadería</v>
      </c>
      <c r="E283" s="12">
        <f t="shared" si="30"/>
        <v>100406</v>
      </c>
      <c r="F283" s="8" t="str">
        <f>+VLOOKUP(E283,Productos[[Id_producto]:[Codigo]],3,0)</f>
        <v>Equino</v>
      </c>
      <c r="G283" s="13">
        <f t="shared" si="26"/>
        <v>100406009</v>
      </c>
      <c r="H283" s="7">
        <v>9</v>
      </c>
      <c r="I283" s="11" t="s">
        <v>298</v>
      </c>
      <c r="J283" s="11" t="str">
        <f>+Categorias[[#This Row],[Categoría]]&amp;"-"&amp;Categorias[[#This Row],[Id_categoría]]</f>
        <v>Fertilizante-100406009</v>
      </c>
      <c r="K283" s="24" t="str">
        <f>+Categorias[[#This Row],[Descripcion]]&amp;" | "&amp;VLOOKUP(Categorias[[#This Row],[Id_producto]],Productos[[Id_producto]:[Auxiliar]],5,0)</f>
        <v>Fertilizante-100406009 | Prod: Ganadera-100406 | Sector: Gan-1004 | Industria: AGR - 10</v>
      </c>
      <c r="L283" s="9" t="str">
        <f t="shared" si="27"/>
        <v>100406009fertilizante</v>
      </c>
      <c r="M283" s="28" t="str">
        <f t="shared" si="25"/>
        <v>INSERT INTO categoria VALUES (100406009,'Fertilizante','Fertilizante-100406009','Fertilizante-100406009 | Prod: Ganadera-100406 | Sector: Gan-1004 | Industria: AGR - 10',100406);</v>
      </c>
    </row>
    <row r="284" spans="1:13" ht="30.6" x14ac:dyDescent="0.3">
      <c r="A284" s="12">
        <f t="shared" si="28"/>
        <v>10</v>
      </c>
      <c r="B284" s="8" t="str">
        <f>+VLOOKUP(A284,Industria[],2,0)</f>
        <v>Agricultura y Ganadería</v>
      </c>
      <c r="C284" s="12">
        <f t="shared" si="29"/>
        <v>1004</v>
      </c>
      <c r="D284" s="8" t="str">
        <f>+VLOOKUP(C284,Sector[[Id_sector]:[Codigo]],3,0)</f>
        <v>Ganadería</v>
      </c>
      <c r="E284" s="12">
        <f t="shared" si="30"/>
        <v>100407</v>
      </c>
      <c r="F284" s="8" t="str">
        <f>+VLOOKUP(E284,Productos[[Id_producto]:[Codigo]],3,0)</f>
        <v>Cunicultura</v>
      </c>
      <c r="G284" s="13">
        <f t="shared" si="26"/>
        <v>100407001</v>
      </c>
      <c r="H284" s="7">
        <v>1</v>
      </c>
      <c r="I284" s="11" t="s">
        <v>326</v>
      </c>
      <c r="J284" s="11" t="str">
        <f>+Categorias[[#This Row],[Categoría]]&amp;"-"&amp;Categorias[[#This Row],[Id_categoría]]</f>
        <v>Conejo-100407001</v>
      </c>
      <c r="K284" s="24" t="str">
        <f>+Categorias[[#This Row],[Descripcion]]&amp;" | "&amp;VLOOKUP(Categorias[[#This Row],[Id_producto]],Productos[[Id_producto]:[Auxiliar]],5,0)</f>
        <v>Conejo-100407001 | Prod: Ganadera-100407 | Sector: Gan-1004 | Industria: AGR - 10</v>
      </c>
      <c r="L284" s="9" t="str">
        <f t="shared" si="27"/>
        <v>100407001conejo</v>
      </c>
      <c r="M284" s="28" t="str">
        <f t="shared" si="25"/>
        <v>INSERT INTO categoria VALUES (100407001,'Conejo','Conejo-100407001','Conejo-100407001 | Prod: Ganadera-100407 | Sector: Gan-1004 | Industria: AGR - 10',100407);</v>
      </c>
    </row>
    <row r="285" spans="1:13" ht="30.6" x14ac:dyDescent="0.3">
      <c r="A285" s="12">
        <f t="shared" si="28"/>
        <v>10</v>
      </c>
      <c r="B285" s="8" t="str">
        <f>+VLOOKUP(A285,Industria[],2,0)</f>
        <v>Agricultura y Ganadería</v>
      </c>
      <c r="C285" s="12">
        <f t="shared" si="29"/>
        <v>1004</v>
      </c>
      <c r="D285" s="8" t="str">
        <f>+VLOOKUP(C285,Sector[[Id_sector]:[Codigo]],3,0)</f>
        <v>Ganadería</v>
      </c>
      <c r="E285" s="12">
        <f t="shared" si="30"/>
        <v>100407</v>
      </c>
      <c r="F285" s="8" t="str">
        <f>+VLOOKUP(E285,Productos[[Id_producto]:[Codigo]],3,0)</f>
        <v>Cunicultura</v>
      </c>
      <c r="G285" s="13">
        <f t="shared" si="26"/>
        <v>100407002</v>
      </c>
      <c r="H285" s="7">
        <v>2</v>
      </c>
      <c r="I285" s="11" t="s">
        <v>299</v>
      </c>
      <c r="J285" s="11" t="str">
        <f>+Categorias[[#This Row],[Categoría]]&amp;"-"&amp;Categorias[[#This Row],[Id_categoría]]</f>
        <v>Carne-100407002</v>
      </c>
      <c r="K285" s="24" t="str">
        <f>+Categorias[[#This Row],[Descripcion]]&amp;" | "&amp;VLOOKUP(Categorias[[#This Row],[Id_producto]],Productos[[Id_producto]:[Auxiliar]],5,0)</f>
        <v>Carne-100407002 | Prod: Ganadera-100407 | Sector: Gan-1004 | Industria: AGR - 10</v>
      </c>
      <c r="L285" s="9" t="str">
        <f t="shared" si="27"/>
        <v>100407002carne</v>
      </c>
      <c r="M285" s="28" t="str">
        <f t="shared" si="25"/>
        <v>INSERT INTO categoria VALUES (100407002,'Carne','Carne-100407002','Carne-100407002 | Prod: Ganadera-100407 | Sector: Gan-1004 | Industria: AGR - 10',100407);</v>
      </c>
    </row>
    <row r="286" spans="1:13" ht="30.6" x14ac:dyDescent="0.3">
      <c r="A286" s="12">
        <f t="shared" si="28"/>
        <v>10</v>
      </c>
      <c r="B286" s="8" t="str">
        <f>+VLOOKUP(A286,Industria[],2,0)</f>
        <v>Agricultura y Ganadería</v>
      </c>
      <c r="C286" s="12">
        <f t="shared" si="29"/>
        <v>1004</v>
      </c>
      <c r="D286" s="8" t="str">
        <f>+VLOOKUP(C286,Sector[[Id_sector]:[Codigo]],3,0)</f>
        <v>Ganadería</v>
      </c>
      <c r="E286" s="12">
        <f t="shared" si="30"/>
        <v>100407</v>
      </c>
      <c r="F286" s="8" t="str">
        <f>+VLOOKUP(E286,Productos[[Id_producto]:[Codigo]],3,0)</f>
        <v>Cunicultura</v>
      </c>
      <c r="G286" s="13">
        <f t="shared" si="26"/>
        <v>100407003</v>
      </c>
      <c r="H286" s="7">
        <v>3</v>
      </c>
      <c r="I286" s="11" t="s">
        <v>327</v>
      </c>
      <c r="J286" s="11" t="str">
        <f>+Categorias[[#This Row],[Categoría]]&amp;"-"&amp;Categorias[[#This Row],[Id_categoría]]</f>
        <v>Coneja-100407003</v>
      </c>
      <c r="K286" s="24" t="str">
        <f>+Categorias[[#This Row],[Descripcion]]&amp;" | "&amp;VLOOKUP(Categorias[[#This Row],[Id_producto]],Productos[[Id_producto]:[Auxiliar]],5,0)</f>
        <v>Coneja-100407003 | Prod: Ganadera-100407 | Sector: Gan-1004 | Industria: AGR - 10</v>
      </c>
      <c r="L286" s="9" t="str">
        <f t="shared" si="27"/>
        <v>100407003coneja</v>
      </c>
      <c r="M286" s="28" t="str">
        <f t="shared" si="25"/>
        <v>INSERT INTO categoria VALUES (100407003,'Coneja','Coneja-100407003','Coneja-100407003 | Prod: Ganadera-100407 | Sector: Gan-1004 | Industria: AGR - 10',100407);</v>
      </c>
    </row>
    <row r="287" spans="1:13" ht="30.6" x14ac:dyDescent="0.3">
      <c r="A287" s="12">
        <f t="shared" si="28"/>
        <v>10</v>
      </c>
      <c r="B287" s="8" t="str">
        <f>+VLOOKUP(A287,Industria[],2,0)</f>
        <v>Agricultura y Ganadería</v>
      </c>
      <c r="C287" s="12">
        <f t="shared" si="29"/>
        <v>1004</v>
      </c>
      <c r="D287" s="8" t="str">
        <f>+VLOOKUP(C287,Sector[[Id_sector]:[Codigo]],3,0)</f>
        <v>Ganadería</v>
      </c>
      <c r="E287" s="12">
        <f t="shared" si="30"/>
        <v>100407</v>
      </c>
      <c r="F287" s="8" t="str">
        <f>+VLOOKUP(E287,Productos[[Id_producto]:[Codigo]],3,0)</f>
        <v>Cunicultura</v>
      </c>
      <c r="G287" s="13">
        <f t="shared" si="26"/>
        <v>100407004</v>
      </c>
      <c r="H287" s="7">
        <v>4</v>
      </c>
      <c r="I287" s="11" t="s">
        <v>328</v>
      </c>
      <c r="J287" s="11" t="str">
        <f>+Categorias[[#This Row],[Categoría]]&amp;"-"&amp;Categorias[[#This Row],[Id_categoría]]</f>
        <v>Gazapo-100407004</v>
      </c>
      <c r="K287" s="24" t="str">
        <f>+Categorias[[#This Row],[Descripcion]]&amp;" | "&amp;VLOOKUP(Categorias[[#This Row],[Id_producto]],Productos[[Id_producto]:[Auxiliar]],5,0)</f>
        <v>Gazapo-100407004 | Prod: Ganadera-100407 | Sector: Gan-1004 | Industria: AGR - 10</v>
      </c>
      <c r="L287" s="9" t="str">
        <f t="shared" si="27"/>
        <v>100407004gazapo</v>
      </c>
      <c r="M287" s="28" t="str">
        <f t="shared" si="25"/>
        <v>INSERT INTO categoria VALUES (100407004,'Gazapo','Gazapo-100407004','Gazapo-100407004 | Prod: Ganadera-100407 | Sector: Gan-1004 | Industria: AGR - 10',100407);</v>
      </c>
    </row>
    <row r="288" spans="1:13" ht="30.6" x14ac:dyDescent="0.3">
      <c r="A288" s="12">
        <f t="shared" si="28"/>
        <v>10</v>
      </c>
      <c r="B288" s="8" t="str">
        <f>+VLOOKUP(A288,Industria[],2,0)</f>
        <v>Agricultura y Ganadería</v>
      </c>
      <c r="C288" s="12">
        <f t="shared" si="29"/>
        <v>1004</v>
      </c>
      <c r="D288" s="8" t="str">
        <f>+VLOOKUP(C288,Sector[[Id_sector]:[Codigo]],3,0)</f>
        <v>Ganadería</v>
      </c>
      <c r="E288" s="12">
        <f t="shared" si="30"/>
        <v>100407</v>
      </c>
      <c r="F288" s="8" t="str">
        <f>+VLOOKUP(E288,Productos[[Id_producto]:[Codigo]],3,0)</f>
        <v>Cunicultura</v>
      </c>
      <c r="G288" s="13">
        <f t="shared" si="26"/>
        <v>100407005</v>
      </c>
      <c r="H288" s="7">
        <v>5</v>
      </c>
      <c r="I288" s="11" t="s">
        <v>329</v>
      </c>
      <c r="J288" s="11" t="str">
        <f>+Categorias[[#This Row],[Categoría]]&amp;"-"&amp;Categorias[[#This Row],[Id_categoría]]</f>
        <v>Piel-100407005</v>
      </c>
      <c r="K288" s="24" t="str">
        <f>+Categorias[[#This Row],[Descripcion]]&amp;" | "&amp;VLOOKUP(Categorias[[#This Row],[Id_producto]],Productos[[Id_producto]:[Auxiliar]],5,0)</f>
        <v>Piel-100407005 | Prod: Ganadera-100407 | Sector: Gan-1004 | Industria: AGR - 10</v>
      </c>
      <c r="L288" s="9" t="str">
        <f t="shared" si="27"/>
        <v>100407005piel</v>
      </c>
      <c r="M288" s="28" t="str">
        <f t="shared" si="25"/>
        <v>INSERT INTO categoria VALUES (100407005,'Piel','Piel-100407005','Piel-100407005 | Prod: Ganadera-100407 | Sector: Gan-1004 | Industria: AGR - 10',100407);</v>
      </c>
    </row>
    <row r="289" spans="1:13" ht="30.6" x14ac:dyDescent="0.3">
      <c r="A289" s="12">
        <v>15</v>
      </c>
      <c r="B289" s="8" t="str">
        <f>+VLOOKUP(A289,Industria[],2,0)</f>
        <v>Energía y medio ambiente</v>
      </c>
      <c r="C289" s="12">
        <v>1501</v>
      </c>
      <c r="D289" s="8" t="str">
        <f>+VLOOKUP(C289,Sector[[Id_sector]:[Codigo]],3,0)</f>
        <v>Agua y aguas residuales</v>
      </c>
      <c r="E289" s="12">
        <v>150101</v>
      </c>
      <c r="F289" s="8" t="str">
        <f>+VLOOKUP(E289,Productos[[Id_producto]:[Codigo]],3,0)</f>
        <v>Aguas Subterráneas</v>
      </c>
      <c r="G289" s="13">
        <f t="shared" si="26"/>
        <v>150101001</v>
      </c>
      <c r="H289" s="7">
        <v>1</v>
      </c>
      <c r="I289" s="11" t="s">
        <v>355</v>
      </c>
      <c r="J289" s="11" t="str">
        <f>+Categorias[[#This Row],[Categoría]]&amp;"-"&amp;Categorias[[#This Row],[Id_categoría]]</f>
        <v>Napas-150101001</v>
      </c>
      <c r="K289" s="24" t="str">
        <f>+Categorias[[#This Row],[Descripcion]]&amp;" | "&amp;VLOOKUP(Categorias[[#This Row],[Id_producto]],Productos[[Id_producto]:[Auxiliar]],5,0)</f>
        <v>Napas-150101001 | Prod: Agua-150101 | Sector: Agua-1501 | Industria: EN&amp;MA - 15</v>
      </c>
      <c r="L289" s="9" t="str">
        <f t="shared" ref="L289:L352" si="31">+SUBSTITUTE(G289&amp;LOWER(SUBSTITUTE( SUBSTITUTE( SUBSTITUTE( SUBSTITUTE( SUBSTITUTE( SUBSTITUTE( SUBSTITUTE( SUBSTITUTE( SUBSTITUTE( SUBSTITUTE(I289, "á", "a"), "é", "e"), "í", "i"), "ó", "o"), "ú", "u"), "Á", "A"), "É", "E"), "Í", "I"), "Ó", "O"), "Ú", "U"))," ","_")</f>
        <v>150101001napas</v>
      </c>
      <c r="M289" s="28" t="str">
        <f t="shared" si="25"/>
        <v>INSERT INTO categoria VALUES (150101001,'Napas','Napas-150101001','Napas-150101001 | Prod: Agua-150101 | Sector: Agua-1501 | Industria: EN&amp;MA - 15',150101);</v>
      </c>
    </row>
    <row r="290" spans="1:13" ht="30.6" x14ac:dyDescent="0.3">
      <c r="A290" s="12">
        <f>+A289</f>
        <v>15</v>
      </c>
      <c r="B290" s="8" t="str">
        <f>+VLOOKUP(A290,Industria[],2,0)</f>
        <v>Energía y medio ambiente</v>
      </c>
      <c r="C290" s="12">
        <f t="shared" si="29"/>
        <v>1501</v>
      </c>
      <c r="D290" s="8" t="str">
        <f>+VLOOKUP(C290,Sector[[Id_sector]:[Codigo]],3,0)</f>
        <v>Agua y aguas residuales</v>
      </c>
      <c r="E290" s="12">
        <f t="shared" si="30"/>
        <v>150101</v>
      </c>
      <c r="F290" s="8" t="str">
        <f>+VLOOKUP(E290,Productos[[Id_producto]:[Codigo]],3,0)</f>
        <v>Aguas Subterráneas</v>
      </c>
      <c r="G290" s="13">
        <f t="shared" si="26"/>
        <v>150101002</v>
      </c>
      <c r="H290" s="7">
        <v>2</v>
      </c>
      <c r="I290" s="8" t="s">
        <v>356</v>
      </c>
      <c r="J290" s="8" t="str">
        <f>+Categorias[[#This Row],[Categoría]]&amp;"-"&amp;Categorias[[#This Row],[Id_categoría]]</f>
        <v>Ríos subterráneos-150101002</v>
      </c>
      <c r="K290" s="9" t="str">
        <f>+Categorias[[#This Row],[Descripcion]]&amp;" | "&amp;VLOOKUP(Categorias[[#This Row],[Id_producto]],Productos[[Id_producto]:[Auxiliar]],5,0)</f>
        <v>Ríos subterráneos-150101002 | Prod: Agua-150101 | Sector: Agua-1501 | Industria: EN&amp;MA - 15</v>
      </c>
      <c r="L290" s="9" t="str">
        <f t="shared" si="31"/>
        <v>150101002rios_subterraneos</v>
      </c>
      <c r="M290" s="28" t="str">
        <f t="shared" si="25"/>
        <v>INSERT INTO categoria VALUES (150101002,'Ríos subterráneos','Ríos subterráneos-150101002','Ríos subterráneos-150101002 | Prod: Agua-150101 | Sector: Agua-1501 | Industria: EN&amp;MA - 15',150101);</v>
      </c>
    </row>
    <row r="291" spans="1:13" ht="30.6" x14ac:dyDescent="0.3">
      <c r="A291" s="12">
        <f t="shared" ref="A291:A354" si="32">+A290</f>
        <v>15</v>
      </c>
      <c r="B291" s="8" t="str">
        <f>+VLOOKUP(A291,Industria[],2,0)</f>
        <v>Energía y medio ambiente</v>
      </c>
      <c r="C291" s="12">
        <f t="shared" si="29"/>
        <v>1501</v>
      </c>
      <c r="D291" s="8" t="str">
        <f>+VLOOKUP(C291,Sector[[Id_sector]:[Codigo]],3,0)</f>
        <v>Agua y aguas residuales</v>
      </c>
      <c r="E291" s="12">
        <f t="shared" si="30"/>
        <v>150101</v>
      </c>
      <c r="F291" s="8" t="str">
        <f>+VLOOKUP(E291,Productos[[Id_producto]:[Codigo]],3,0)</f>
        <v>Aguas Subterráneas</v>
      </c>
      <c r="G291" s="13">
        <f t="shared" si="26"/>
        <v>150101003</v>
      </c>
      <c r="H291" s="7">
        <v>3</v>
      </c>
      <c r="I291" s="8" t="s">
        <v>357</v>
      </c>
      <c r="J291" s="8" t="str">
        <f>+Categorias[[#This Row],[Categoría]]&amp;"-"&amp;Categorias[[#This Row],[Id_categoría]]</f>
        <v>Pozo-150101003</v>
      </c>
      <c r="K291" s="9" t="str">
        <f>+Categorias[[#This Row],[Descripcion]]&amp;" | "&amp;VLOOKUP(Categorias[[#This Row],[Id_producto]],Productos[[Id_producto]:[Auxiliar]],5,0)</f>
        <v>Pozo-150101003 | Prod: Agua-150101 | Sector: Agua-1501 | Industria: EN&amp;MA - 15</v>
      </c>
      <c r="L291" s="9" t="str">
        <f t="shared" si="31"/>
        <v>150101003pozo</v>
      </c>
      <c r="M291" s="28" t="str">
        <f t="shared" si="25"/>
        <v>INSERT INTO categoria VALUES (150101003,'Pozo','Pozo-150101003','Pozo-150101003 | Prod: Agua-150101 | Sector: Agua-1501 | Industria: EN&amp;MA - 15',150101);</v>
      </c>
    </row>
    <row r="292" spans="1:13" ht="40.799999999999997" x14ac:dyDescent="0.3">
      <c r="A292" s="12">
        <f t="shared" si="32"/>
        <v>15</v>
      </c>
      <c r="B292" s="8" t="str">
        <f>+VLOOKUP(A292,Industria[],2,0)</f>
        <v>Energía y medio ambiente</v>
      </c>
      <c r="C292" s="12">
        <f t="shared" si="29"/>
        <v>1501</v>
      </c>
      <c r="D292" s="8" t="str">
        <f>+VLOOKUP(C292,Sector[[Id_sector]:[Codigo]],3,0)</f>
        <v>Agua y aguas residuales</v>
      </c>
      <c r="E292" s="12">
        <f t="shared" si="30"/>
        <v>150101</v>
      </c>
      <c r="F292" s="8" t="str">
        <f>+VLOOKUP(E292,Productos[[Id_producto]:[Codigo]],3,0)</f>
        <v>Aguas Subterráneas</v>
      </c>
      <c r="G292" s="13">
        <f t="shared" si="26"/>
        <v>150101004</v>
      </c>
      <c r="H292" s="7">
        <v>4</v>
      </c>
      <c r="I292" s="8" t="s">
        <v>358</v>
      </c>
      <c r="J292" s="8" t="str">
        <f>+Categorias[[#This Row],[Categoría]]&amp;"-"&amp;Categorias[[#This Row],[Id_categoría]]</f>
        <v>Manantial Subterráneo-150101004</v>
      </c>
      <c r="K292" s="9" t="str">
        <f>+Categorias[[#This Row],[Descripcion]]&amp;" | "&amp;VLOOKUP(Categorias[[#This Row],[Id_producto]],Productos[[Id_producto]:[Auxiliar]],5,0)</f>
        <v>Manantial Subterráneo-150101004 | Prod: Agua-150101 | Sector: Agua-1501 | Industria: EN&amp;MA - 15</v>
      </c>
      <c r="L292" s="9" t="str">
        <f t="shared" si="31"/>
        <v>150101004manantial_subterraneo</v>
      </c>
      <c r="M292" s="28" t="str">
        <f t="shared" si="25"/>
        <v>INSERT INTO categoria VALUES (150101004,'Manantial Subterráneo','Manantial Subterráneo-150101004','Manantial Subterráneo-150101004 | Prod: Agua-150101 | Sector: Agua-1501 | Industria: EN&amp;MA - 15',150101);</v>
      </c>
    </row>
    <row r="293" spans="1:13" ht="30.6" x14ac:dyDescent="0.3">
      <c r="A293" s="12">
        <f t="shared" si="32"/>
        <v>15</v>
      </c>
      <c r="B293" s="8" t="str">
        <f>+VLOOKUP(A293,Industria[],2,0)</f>
        <v>Energía y medio ambiente</v>
      </c>
      <c r="C293" s="12">
        <f t="shared" si="29"/>
        <v>1501</v>
      </c>
      <c r="D293" s="8" t="str">
        <f>+VLOOKUP(C293,Sector[[Id_sector]:[Codigo]],3,0)</f>
        <v>Agua y aguas residuales</v>
      </c>
      <c r="E293" s="12">
        <f t="shared" si="30"/>
        <v>150101</v>
      </c>
      <c r="F293" s="8" t="str">
        <f>+VLOOKUP(E293,Productos[[Id_producto]:[Codigo]],3,0)</f>
        <v>Aguas Subterráneas</v>
      </c>
      <c r="G293" s="13">
        <f t="shared" si="26"/>
        <v>150101005</v>
      </c>
      <c r="H293" s="7">
        <v>5</v>
      </c>
      <c r="I293" s="8" t="s">
        <v>359</v>
      </c>
      <c r="J293" s="8" t="str">
        <f>+Categorias[[#This Row],[Categoría]]&amp;"-"&amp;Categorias[[#This Row],[Id_categoría]]</f>
        <v>Acuífero Libre-150101005</v>
      </c>
      <c r="K293" s="9" t="str">
        <f>+Categorias[[#This Row],[Descripcion]]&amp;" | "&amp;VLOOKUP(Categorias[[#This Row],[Id_producto]],Productos[[Id_producto]:[Auxiliar]],5,0)</f>
        <v>Acuífero Libre-150101005 | Prod: Agua-150101 | Sector: Agua-1501 | Industria: EN&amp;MA - 15</v>
      </c>
      <c r="L293" s="9" t="str">
        <f t="shared" si="31"/>
        <v>150101005acuifero_libre</v>
      </c>
      <c r="M293" s="28" t="str">
        <f t="shared" si="25"/>
        <v>INSERT INTO categoria VALUES (150101005,'Acuífero Libre','Acuífero Libre-150101005','Acuífero Libre-150101005 | Prod: Agua-150101 | Sector: Agua-1501 | Industria: EN&amp;MA - 15',150101);</v>
      </c>
    </row>
    <row r="294" spans="1:13" ht="30.6" x14ac:dyDescent="0.3">
      <c r="A294" s="12">
        <f t="shared" si="32"/>
        <v>15</v>
      </c>
      <c r="B294" s="8" t="str">
        <f>+VLOOKUP(A294,Industria[],2,0)</f>
        <v>Energía y medio ambiente</v>
      </c>
      <c r="C294" s="12">
        <f t="shared" si="29"/>
        <v>1501</v>
      </c>
      <c r="D294" s="8" t="str">
        <f>+VLOOKUP(C294,Sector[[Id_sector]:[Codigo]],3,0)</f>
        <v>Agua y aguas residuales</v>
      </c>
      <c r="E294" s="12">
        <f t="shared" si="30"/>
        <v>150101</v>
      </c>
      <c r="F294" s="8" t="str">
        <f>+VLOOKUP(E294,Productos[[Id_producto]:[Codigo]],3,0)</f>
        <v>Aguas Subterráneas</v>
      </c>
      <c r="G294" s="13">
        <f t="shared" si="26"/>
        <v>150101006</v>
      </c>
      <c r="H294" s="7">
        <v>6</v>
      </c>
      <c r="I294" s="8" t="s">
        <v>360</v>
      </c>
      <c r="J294" s="8" t="str">
        <f>+Categorias[[#This Row],[Categoría]]&amp;"-"&amp;Categorias[[#This Row],[Id_categoría]]</f>
        <v>Acuífero Confinado-150101006</v>
      </c>
      <c r="K294" s="9" t="str">
        <f>+Categorias[[#This Row],[Descripcion]]&amp;" | "&amp;VLOOKUP(Categorias[[#This Row],[Id_producto]],Productos[[Id_producto]:[Auxiliar]],5,0)</f>
        <v>Acuífero Confinado-150101006 | Prod: Agua-150101 | Sector: Agua-1501 | Industria: EN&amp;MA - 15</v>
      </c>
      <c r="L294" s="9" t="str">
        <f t="shared" si="31"/>
        <v>150101006acuifero_confinado</v>
      </c>
      <c r="M294" s="28" t="str">
        <f t="shared" si="25"/>
        <v>INSERT INTO categoria VALUES (150101006,'Acuífero Confinado','Acuífero Confinado-150101006','Acuífero Confinado-150101006 | Prod: Agua-150101 | Sector: Agua-1501 | Industria: EN&amp;MA - 15',150101);</v>
      </c>
    </row>
    <row r="295" spans="1:13" ht="30.6" x14ac:dyDescent="0.3">
      <c r="A295" s="12">
        <f t="shared" si="32"/>
        <v>15</v>
      </c>
      <c r="B295" s="8" t="str">
        <f>+VLOOKUP(A295,Industria[],2,0)</f>
        <v>Energía y medio ambiente</v>
      </c>
      <c r="C295" s="12">
        <f t="shared" si="29"/>
        <v>1501</v>
      </c>
      <c r="D295" s="8" t="str">
        <f>+VLOOKUP(C295,Sector[[Id_sector]:[Codigo]],3,0)</f>
        <v>Agua y aguas residuales</v>
      </c>
      <c r="E295" s="12">
        <f t="shared" si="30"/>
        <v>150101</v>
      </c>
      <c r="F295" s="8" t="str">
        <f>+VLOOKUP(E295,Productos[[Id_producto]:[Codigo]],3,0)</f>
        <v>Aguas Subterráneas</v>
      </c>
      <c r="G295" s="13">
        <f t="shared" si="26"/>
        <v>150101007</v>
      </c>
      <c r="H295" s="7">
        <v>7</v>
      </c>
      <c r="I295" s="8" t="s">
        <v>361</v>
      </c>
      <c r="J295" s="8" t="str">
        <f>+Categorias[[#This Row],[Categoría]]&amp;"-"&amp;Categorias[[#This Row],[Id_categoría]]</f>
        <v>Acuífero Semiconfinado-150101007</v>
      </c>
      <c r="K295" s="9" t="str">
        <f>+Categorias[[#This Row],[Descripcion]]&amp;" | "&amp;VLOOKUP(Categorias[[#This Row],[Id_producto]],Productos[[Id_producto]:[Auxiliar]],5,0)</f>
        <v>Acuífero Semiconfinado-150101007 | Prod: Agua-150101 | Sector: Agua-1501 | Industria: EN&amp;MA - 15</v>
      </c>
      <c r="L295" s="9" t="str">
        <f t="shared" si="31"/>
        <v>150101007acuifero_semiconfinado</v>
      </c>
      <c r="M295" s="28" t="str">
        <f t="shared" si="25"/>
        <v>INSERT INTO categoria VALUES (150101007,'Acuífero Semiconfinado','Acuífero Semiconfinado-150101007','Acuífero Semiconfinado-150101007 | Prod: Agua-150101 | Sector: Agua-1501 | Industria: EN&amp;MA - 15',150101);</v>
      </c>
    </row>
    <row r="296" spans="1:13" ht="30.6" x14ac:dyDescent="0.3">
      <c r="A296" s="12">
        <f t="shared" si="32"/>
        <v>15</v>
      </c>
      <c r="B296" s="8" t="str">
        <f>+VLOOKUP(A296,Industria[],2,0)</f>
        <v>Energía y medio ambiente</v>
      </c>
      <c r="C296" s="12">
        <f t="shared" si="29"/>
        <v>1501</v>
      </c>
      <c r="D296" s="8" t="str">
        <f>+VLOOKUP(C296,Sector[[Id_sector]:[Codigo]],3,0)</f>
        <v>Agua y aguas residuales</v>
      </c>
      <c r="E296" s="12">
        <f t="shared" si="30"/>
        <v>150102</v>
      </c>
      <c r="F296" s="8" t="str">
        <f>+VLOOKUP(E296,Productos[[Id_producto]:[Codigo]],3,0)</f>
        <v>Aguas Superficiales</v>
      </c>
      <c r="G296" s="13">
        <f t="shared" si="26"/>
        <v>150102001</v>
      </c>
      <c r="H296" s="7">
        <v>1</v>
      </c>
      <c r="I296" s="8" t="s">
        <v>362</v>
      </c>
      <c r="J296" s="8" t="str">
        <f>+Categorias[[#This Row],[Categoría]]&amp;"-"&amp;Categorias[[#This Row],[Id_categoría]]</f>
        <v>Ríos  -150102001</v>
      </c>
      <c r="K296" s="9" t="str">
        <f>+Categorias[[#This Row],[Descripcion]]&amp;" | "&amp;VLOOKUP(Categorias[[#This Row],[Id_producto]],Productos[[Id_producto]:[Auxiliar]],5,0)</f>
        <v>Ríos  -150102001 | Prod: Agua-150102 | Sector: Agua-1501 | Industria: EN&amp;MA - 15</v>
      </c>
      <c r="L296" s="9" t="str">
        <f t="shared" si="31"/>
        <v>150102001rios__</v>
      </c>
      <c r="M296" s="28" t="str">
        <f t="shared" si="25"/>
        <v>INSERT INTO categoria VALUES (150102001,'Ríos  ','Ríos  -150102001','Ríos  -150102001 | Prod: Agua-150102 | Sector: Agua-1501 | Industria: EN&amp;MA - 15',150102);</v>
      </c>
    </row>
    <row r="297" spans="1:13" ht="30.6" x14ac:dyDescent="0.3">
      <c r="A297" s="12">
        <f t="shared" si="32"/>
        <v>15</v>
      </c>
      <c r="B297" s="8" t="str">
        <f>+VLOOKUP(A297,Industria[],2,0)</f>
        <v>Energía y medio ambiente</v>
      </c>
      <c r="C297" s="12">
        <f t="shared" si="29"/>
        <v>1501</v>
      </c>
      <c r="D297" s="8" t="str">
        <f>+VLOOKUP(C297,Sector[[Id_sector]:[Codigo]],3,0)</f>
        <v>Agua y aguas residuales</v>
      </c>
      <c r="E297" s="12">
        <f t="shared" si="30"/>
        <v>150102</v>
      </c>
      <c r="F297" s="8" t="str">
        <f>+VLOOKUP(E297,Productos[[Id_producto]:[Codigo]],3,0)</f>
        <v>Aguas Superficiales</v>
      </c>
      <c r="G297" s="13">
        <f t="shared" si="26"/>
        <v>150102002</v>
      </c>
      <c r="H297" s="7">
        <v>2</v>
      </c>
      <c r="I297" s="8" t="s">
        <v>363</v>
      </c>
      <c r="J297" s="8" t="str">
        <f>+Categorias[[#This Row],[Categoría]]&amp;"-"&amp;Categorias[[#This Row],[Id_categoría]]</f>
        <v>Lagos-150102002</v>
      </c>
      <c r="K297" s="9" t="str">
        <f>+Categorias[[#This Row],[Descripcion]]&amp;" | "&amp;VLOOKUP(Categorias[[#This Row],[Id_producto]],Productos[[Id_producto]:[Auxiliar]],5,0)</f>
        <v>Lagos-150102002 | Prod: Agua-150102 | Sector: Agua-1501 | Industria: EN&amp;MA - 15</v>
      </c>
      <c r="L297" s="9" t="str">
        <f t="shared" si="31"/>
        <v>150102002lagos</v>
      </c>
      <c r="M297" s="28" t="str">
        <f t="shared" si="25"/>
        <v>INSERT INTO categoria VALUES (150102002,'Lagos','Lagos-150102002','Lagos-150102002 | Prod: Agua-150102 | Sector: Agua-1501 | Industria: EN&amp;MA - 15',150102);</v>
      </c>
    </row>
    <row r="298" spans="1:13" ht="30.6" x14ac:dyDescent="0.3">
      <c r="A298" s="12">
        <f t="shared" si="32"/>
        <v>15</v>
      </c>
      <c r="B298" s="8" t="str">
        <f>+VLOOKUP(A298,Industria[],2,0)</f>
        <v>Energía y medio ambiente</v>
      </c>
      <c r="C298" s="12">
        <f t="shared" si="29"/>
        <v>1501</v>
      </c>
      <c r="D298" s="8" t="str">
        <f>+VLOOKUP(C298,Sector[[Id_sector]:[Codigo]],3,0)</f>
        <v>Agua y aguas residuales</v>
      </c>
      <c r="E298" s="12">
        <f t="shared" si="30"/>
        <v>150102</v>
      </c>
      <c r="F298" s="8" t="str">
        <f>+VLOOKUP(E298,Productos[[Id_producto]:[Codigo]],3,0)</f>
        <v>Aguas Superficiales</v>
      </c>
      <c r="G298" s="13">
        <f t="shared" si="26"/>
        <v>150102003</v>
      </c>
      <c r="H298" s="7">
        <v>3</v>
      </c>
      <c r="I298" s="8" t="s">
        <v>364</v>
      </c>
      <c r="J298" s="8" t="str">
        <f>+Categorias[[#This Row],[Categoría]]&amp;"-"&amp;Categorias[[#This Row],[Id_categoría]]</f>
        <v>Laguna-150102003</v>
      </c>
      <c r="K298" s="9" t="str">
        <f>+Categorias[[#This Row],[Descripcion]]&amp;" | "&amp;VLOOKUP(Categorias[[#This Row],[Id_producto]],Productos[[Id_producto]:[Auxiliar]],5,0)</f>
        <v>Laguna-150102003 | Prod: Agua-150102 | Sector: Agua-1501 | Industria: EN&amp;MA - 15</v>
      </c>
      <c r="L298" s="9" t="str">
        <f t="shared" si="31"/>
        <v>150102003laguna</v>
      </c>
      <c r="M298" s="28" t="str">
        <f t="shared" si="25"/>
        <v>INSERT INTO categoria VALUES (150102003,'Laguna','Laguna-150102003','Laguna-150102003 | Prod: Agua-150102 | Sector: Agua-1501 | Industria: EN&amp;MA - 15',150102);</v>
      </c>
    </row>
    <row r="299" spans="1:13" ht="30.6" x14ac:dyDescent="0.3">
      <c r="A299" s="12">
        <f t="shared" si="32"/>
        <v>15</v>
      </c>
      <c r="B299" s="8" t="str">
        <f>+VLOOKUP(A299,Industria[],2,0)</f>
        <v>Energía y medio ambiente</v>
      </c>
      <c r="C299" s="12">
        <f t="shared" si="29"/>
        <v>1501</v>
      </c>
      <c r="D299" s="8" t="str">
        <f>+VLOOKUP(C299,Sector[[Id_sector]:[Codigo]],3,0)</f>
        <v>Agua y aguas residuales</v>
      </c>
      <c r="E299" s="12">
        <f t="shared" si="30"/>
        <v>150102</v>
      </c>
      <c r="F299" s="8" t="str">
        <f>+VLOOKUP(E299,Productos[[Id_producto]:[Codigo]],3,0)</f>
        <v>Aguas Superficiales</v>
      </c>
      <c r="G299" s="13">
        <f t="shared" si="26"/>
        <v>150102004</v>
      </c>
      <c r="H299" s="7">
        <v>4</v>
      </c>
      <c r="I299" s="8" t="s">
        <v>365</v>
      </c>
      <c r="J299" s="8" t="str">
        <f>+Categorias[[#This Row],[Categoría]]&amp;"-"&amp;Categorias[[#This Row],[Id_categoría]]</f>
        <v>Manantial-150102004</v>
      </c>
      <c r="K299" s="9" t="str">
        <f>+Categorias[[#This Row],[Descripcion]]&amp;" | "&amp;VLOOKUP(Categorias[[#This Row],[Id_producto]],Productos[[Id_producto]:[Auxiliar]],5,0)</f>
        <v>Manantial-150102004 | Prod: Agua-150102 | Sector: Agua-1501 | Industria: EN&amp;MA - 15</v>
      </c>
      <c r="L299" s="9" t="str">
        <f t="shared" si="31"/>
        <v>150102004manantial</v>
      </c>
      <c r="M299" s="28" t="str">
        <f t="shared" si="25"/>
        <v>INSERT INTO categoria VALUES (150102004,'Manantial','Manantial-150102004','Manantial-150102004 | Prod: Agua-150102 | Sector: Agua-1501 | Industria: EN&amp;MA - 15',150102);</v>
      </c>
    </row>
    <row r="300" spans="1:13" ht="30.6" x14ac:dyDescent="0.3">
      <c r="A300" s="12">
        <f t="shared" si="32"/>
        <v>15</v>
      </c>
      <c r="B300" s="8" t="str">
        <f>+VLOOKUP(A300,Industria[],2,0)</f>
        <v>Energía y medio ambiente</v>
      </c>
      <c r="C300" s="12">
        <f t="shared" si="29"/>
        <v>1501</v>
      </c>
      <c r="D300" s="8" t="str">
        <f>+VLOOKUP(C300,Sector[[Id_sector]:[Codigo]],3,0)</f>
        <v>Agua y aguas residuales</v>
      </c>
      <c r="E300" s="12">
        <f t="shared" si="30"/>
        <v>150102</v>
      </c>
      <c r="F300" s="8" t="str">
        <f>+VLOOKUP(E300,Productos[[Id_producto]:[Codigo]],3,0)</f>
        <v>Aguas Superficiales</v>
      </c>
      <c r="G300" s="13">
        <f t="shared" si="26"/>
        <v>150102005</v>
      </c>
      <c r="H300" s="7">
        <v>5</v>
      </c>
      <c r="I300" s="8" t="s">
        <v>366</v>
      </c>
      <c r="J300" s="8" t="str">
        <f>+Categorias[[#This Row],[Categoría]]&amp;"-"&amp;Categorias[[#This Row],[Id_categoría]]</f>
        <v>Riachuelo-150102005</v>
      </c>
      <c r="K300" s="9" t="str">
        <f>+Categorias[[#This Row],[Descripcion]]&amp;" | "&amp;VLOOKUP(Categorias[[#This Row],[Id_producto]],Productos[[Id_producto]:[Auxiliar]],5,0)</f>
        <v>Riachuelo-150102005 | Prod: Agua-150102 | Sector: Agua-1501 | Industria: EN&amp;MA - 15</v>
      </c>
      <c r="L300" s="9" t="str">
        <f t="shared" si="31"/>
        <v>150102005riachuelo</v>
      </c>
      <c r="M300" s="28" t="str">
        <f t="shared" si="25"/>
        <v>INSERT INTO categoria VALUES (150102005,'Riachuelo','Riachuelo-150102005','Riachuelo-150102005 | Prod: Agua-150102 | Sector: Agua-1501 | Industria: EN&amp;MA - 15',150102);</v>
      </c>
    </row>
    <row r="301" spans="1:13" ht="30.6" x14ac:dyDescent="0.3">
      <c r="A301" s="12">
        <f t="shared" si="32"/>
        <v>15</v>
      </c>
      <c r="B301" s="8" t="str">
        <f>+VLOOKUP(A301,Industria[],2,0)</f>
        <v>Energía y medio ambiente</v>
      </c>
      <c r="C301" s="12">
        <f t="shared" si="29"/>
        <v>1501</v>
      </c>
      <c r="D301" s="8" t="str">
        <f>+VLOOKUP(C301,Sector[[Id_sector]:[Codigo]],3,0)</f>
        <v>Agua y aguas residuales</v>
      </c>
      <c r="E301" s="12">
        <f t="shared" si="30"/>
        <v>150102</v>
      </c>
      <c r="F301" s="8" t="str">
        <f>+VLOOKUP(E301,Productos[[Id_producto]:[Codigo]],3,0)</f>
        <v>Aguas Superficiales</v>
      </c>
      <c r="G301" s="13">
        <f t="shared" si="26"/>
        <v>150102006</v>
      </c>
      <c r="H301" s="7">
        <v>6</v>
      </c>
      <c r="I301" s="8" t="s">
        <v>367</v>
      </c>
      <c r="J301" s="8" t="str">
        <f>+Categorias[[#This Row],[Categoría]]&amp;"-"&amp;Categorias[[#This Row],[Id_categoría]]</f>
        <v>Arroyos-150102006</v>
      </c>
      <c r="K301" s="9" t="str">
        <f>+Categorias[[#This Row],[Descripcion]]&amp;" | "&amp;VLOOKUP(Categorias[[#This Row],[Id_producto]],Productos[[Id_producto]:[Auxiliar]],5,0)</f>
        <v>Arroyos-150102006 | Prod: Agua-150102 | Sector: Agua-1501 | Industria: EN&amp;MA - 15</v>
      </c>
      <c r="L301" s="9" t="str">
        <f t="shared" si="31"/>
        <v>150102006arroyos</v>
      </c>
      <c r="M301" s="28" t="str">
        <f t="shared" si="25"/>
        <v>INSERT INTO categoria VALUES (150102006,'Arroyos','Arroyos-150102006','Arroyos-150102006 | Prod: Agua-150102 | Sector: Agua-1501 | Industria: EN&amp;MA - 15',150102);</v>
      </c>
    </row>
    <row r="302" spans="1:13" ht="30.6" x14ac:dyDescent="0.3">
      <c r="A302" s="12">
        <f t="shared" si="32"/>
        <v>15</v>
      </c>
      <c r="B302" s="8" t="str">
        <f>+VLOOKUP(A302,Industria[],2,0)</f>
        <v>Energía y medio ambiente</v>
      </c>
      <c r="C302" s="12">
        <f t="shared" si="29"/>
        <v>1501</v>
      </c>
      <c r="D302" s="8" t="str">
        <f>+VLOOKUP(C302,Sector[[Id_sector]:[Codigo]],3,0)</f>
        <v>Agua y aguas residuales</v>
      </c>
      <c r="E302" s="12">
        <f t="shared" si="30"/>
        <v>150102</v>
      </c>
      <c r="F302" s="8" t="str">
        <f>+VLOOKUP(E302,Productos[[Id_producto]:[Codigo]],3,0)</f>
        <v>Aguas Superficiales</v>
      </c>
      <c r="G302" s="13">
        <f t="shared" si="26"/>
        <v>150102007</v>
      </c>
      <c r="H302" s="7">
        <v>7</v>
      </c>
      <c r="I302" s="8" t="s">
        <v>368</v>
      </c>
      <c r="J302" s="8" t="str">
        <f>+Categorias[[#This Row],[Categoría]]&amp;"-"&amp;Categorias[[#This Row],[Id_categoría]]</f>
        <v>Ramblas-150102007</v>
      </c>
      <c r="K302" s="9" t="str">
        <f>+Categorias[[#This Row],[Descripcion]]&amp;" | "&amp;VLOOKUP(Categorias[[#This Row],[Id_producto]],Productos[[Id_producto]:[Auxiliar]],5,0)</f>
        <v>Ramblas-150102007 | Prod: Agua-150102 | Sector: Agua-1501 | Industria: EN&amp;MA - 15</v>
      </c>
      <c r="L302" s="9" t="str">
        <f t="shared" si="31"/>
        <v>150102007ramblas</v>
      </c>
      <c r="M302" s="28" t="str">
        <f t="shared" si="25"/>
        <v>INSERT INTO categoria VALUES (150102007,'Ramblas','Ramblas-150102007','Ramblas-150102007 | Prod: Agua-150102 | Sector: Agua-1501 | Industria: EN&amp;MA - 15',150102);</v>
      </c>
    </row>
    <row r="303" spans="1:13" ht="30.6" x14ac:dyDescent="0.3">
      <c r="A303" s="12">
        <f t="shared" si="32"/>
        <v>15</v>
      </c>
      <c r="B303" s="8" t="str">
        <f>+VLOOKUP(A303,Industria[],2,0)</f>
        <v>Energía y medio ambiente</v>
      </c>
      <c r="C303" s="12">
        <f t="shared" si="29"/>
        <v>1501</v>
      </c>
      <c r="D303" s="8" t="str">
        <f>+VLOOKUP(C303,Sector[[Id_sector]:[Codigo]],3,0)</f>
        <v>Agua y aguas residuales</v>
      </c>
      <c r="E303" s="12">
        <f t="shared" si="30"/>
        <v>150102</v>
      </c>
      <c r="F303" s="8" t="str">
        <f>+VLOOKUP(E303,Productos[[Id_producto]:[Codigo]],3,0)</f>
        <v>Aguas Superficiales</v>
      </c>
      <c r="G303" s="13">
        <f t="shared" si="26"/>
        <v>150102008</v>
      </c>
      <c r="H303" s="7">
        <v>8</v>
      </c>
      <c r="I303" s="8" t="s">
        <v>369</v>
      </c>
      <c r="J303" s="8" t="str">
        <f>+Categorias[[#This Row],[Categoría]]&amp;"-"&amp;Categorias[[#This Row],[Id_categoría]]</f>
        <v>Charcas-150102008</v>
      </c>
      <c r="K303" s="9" t="str">
        <f>+Categorias[[#This Row],[Descripcion]]&amp;" | "&amp;VLOOKUP(Categorias[[#This Row],[Id_producto]],Productos[[Id_producto]:[Auxiliar]],5,0)</f>
        <v>Charcas-150102008 | Prod: Agua-150102 | Sector: Agua-1501 | Industria: EN&amp;MA - 15</v>
      </c>
      <c r="L303" s="9" t="str">
        <f t="shared" si="31"/>
        <v>150102008charcas</v>
      </c>
      <c r="M303" s="28" t="str">
        <f t="shared" si="25"/>
        <v>INSERT INTO categoria VALUES (150102008,'Charcas','Charcas-150102008','Charcas-150102008 | Prod: Agua-150102 | Sector: Agua-1501 | Industria: EN&amp;MA - 15',150102);</v>
      </c>
    </row>
    <row r="304" spans="1:13" ht="30.6" x14ac:dyDescent="0.3">
      <c r="A304" s="12">
        <f t="shared" si="32"/>
        <v>15</v>
      </c>
      <c r="B304" s="8" t="str">
        <f>+VLOOKUP(A304,Industria[],2,0)</f>
        <v>Energía y medio ambiente</v>
      </c>
      <c r="C304" s="12">
        <f t="shared" si="29"/>
        <v>1501</v>
      </c>
      <c r="D304" s="8" t="str">
        <f>+VLOOKUP(C304,Sector[[Id_sector]:[Codigo]],3,0)</f>
        <v>Agua y aguas residuales</v>
      </c>
      <c r="E304" s="12">
        <f t="shared" si="30"/>
        <v>150102</v>
      </c>
      <c r="F304" s="8" t="str">
        <f>+VLOOKUP(E304,Productos[[Id_producto]:[Codigo]],3,0)</f>
        <v>Aguas Superficiales</v>
      </c>
      <c r="G304" s="13">
        <f t="shared" si="26"/>
        <v>150102009</v>
      </c>
      <c r="H304" s="7">
        <v>9</v>
      </c>
      <c r="I304" s="8" t="s">
        <v>370</v>
      </c>
      <c r="J304" s="8" t="str">
        <f>+Categorias[[#This Row],[Categoría]]&amp;"-"&amp;Categorias[[#This Row],[Id_categoría]]</f>
        <v>Humedales-150102009</v>
      </c>
      <c r="K304" s="9" t="str">
        <f>+Categorias[[#This Row],[Descripcion]]&amp;" | "&amp;VLOOKUP(Categorias[[#This Row],[Id_producto]],Productos[[Id_producto]:[Auxiliar]],5,0)</f>
        <v>Humedales-150102009 | Prod: Agua-150102 | Sector: Agua-1501 | Industria: EN&amp;MA - 15</v>
      </c>
      <c r="L304" s="9" t="str">
        <f t="shared" si="31"/>
        <v>150102009humedales</v>
      </c>
      <c r="M304" s="28" t="str">
        <f t="shared" si="25"/>
        <v>INSERT INTO categoria VALUES (150102009,'Humedales','Humedales-150102009','Humedales-150102009 | Prod: Agua-150102 | Sector: Agua-1501 | Industria: EN&amp;MA - 15',150102);</v>
      </c>
    </row>
    <row r="305" spans="1:13" ht="30.6" x14ac:dyDescent="0.3">
      <c r="A305" s="12">
        <f t="shared" si="32"/>
        <v>15</v>
      </c>
      <c r="B305" s="8" t="str">
        <f>+VLOOKUP(A305,Industria[],2,0)</f>
        <v>Energía y medio ambiente</v>
      </c>
      <c r="C305" s="12">
        <f t="shared" si="29"/>
        <v>1501</v>
      </c>
      <c r="D305" s="8" t="str">
        <f>+VLOOKUP(C305,Sector[[Id_sector]:[Codigo]],3,0)</f>
        <v>Agua y aguas residuales</v>
      </c>
      <c r="E305" s="12">
        <f t="shared" si="30"/>
        <v>150102</v>
      </c>
      <c r="F305" s="8" t="str">
        <f>+VLOOKUP(E305,Productos[[Id_producto]:[Codigo]],3,0)</f>
        <v>Aguas Superficiales</v>
      </c>
      <c r="G305" s="13">
        <f t="shared" si="26"/>
        <v>150102010</v>
      </c>
      <c r="H305" s="7">
        <v>10</v>
      </c>
      <c r="I305" s="8" t="s">
        <v>371</v>
      </c>
      <c r="J305" s="8" t="str">
        <f>+Categorias[[#This Row],[Categoría]]&amp;"-"&amp;Categorias[[#This Row],[Id_categoría]]</f>
        <v>Pantano-150102010</v>
      </c>
      <c r="K305" s="9" t="str">
        <f>+Categorias[[#This Row],[Descripcion]]&amp;" | "&amp;VLOOKUP(Categorias[[#This Row],[Id_producto]],Productos[[Id_producto]:[Auxiliar]],5,0)</f>
        <v>Pantano-150102010 | Prod: Agua-150102 | Sector: Agua-1501 | Industria: EN&amp;MA - 15</v>
      </c>
      <c r="L305" s="9" t="str">
        <f t="shared" si="31"/>
        <v>150102010pantano</v>
      </c>
      <c r="M305" s="28" t="str">
        <f t="shared" si="25"/>
        <v>INSERT INTO categoria VALUES (150102010,'Pantano','Pantano-150102010','Pantano-150102010 | Prod: Agua-150102 | Sector: Agua-1501 | Industria: EN&amp;MA - 15',150102);</v>
      </c>
    </row>
    <row r="306" spans="1:13" ht="30.6" x14ac:dyDescent="0.3">
      <c r="A306" s="12">
        <f t="shared" si="32"/>
        <v>15</v>
      </c>
      <c r="B306" s="8" t="str">
        <f>+VLOOKUP(A306,Industria[],2,0)</f>
        <v>Energía y medio ambiente</v>
      </c>
      <c r="C306" s="12">
        <f t="shared" si="29"/>
        <v>1501</v>
      </c>
      <c r="D306" s="8" t="str">
        <f>+VLOOKUP(C306,Sector[[Id_sector]:[Codigo]],3,0)</f>
        <v>Agua y aguas residuales</v>
      </c>
      <c r="E306" s="12">
        <f t="shared" si="30"/>
        <v>150102</v>
      </c>
      <c r="F306" s="8" t="str">
        <f>+VLOOKUP(E306,Productos[[Id_producto]:[Codigo]],3,0)</f>
        <v>Aguas Superficiales</v>
      </c>
      <c r="G306" s="13">
        <f t="shared" si="26"/>
        <v>150102011</v>
      </c>
      <c r="H306" s="7">
        <v>11</v>
      </c>
      <c r="I306" s="8" t="s">
        <v>372</v>
      </c>
      <c r="J306" s="8" t="str">
        <f>+Categorias[[#This Row],[Categoría]]&amp;"-"&amp;Categorias[[#This Row],[Id_categoría]]</f>
        <v>Reservorios-150102011</v>
      </c>
      <c r="K306" s="9" t="str">
        <f>+Categorias[[#This Row],[Descripcion]]&amp;" | "&amp;VLOOKUP(Categorias[[#This Row],[Id_producto]],Productos[[Id_producto]:[Auxiliar]],5,0)</f>
        <v>Reservorios-150102011 | Prod: Agua-150102 | Sector: Agua-1501 | Industria: EN&amp;MA - 15</v>
      </c>
      <c r="L306" s="9" t="str">
        <f t="shared" si="31"/>
        <v>150102011reservorios</v>
      </c>
      <c r="M306" s="28" t="str">
        <f t="shared" si="25"/>
        <v>INSERT INTO categoria VALUES (150102011,'Reservorios','Reservorios-150102011','Reservorios-150102011 | Prod: Agua-150102 | Sector: Agua-1501 | Industria: EN&amp;MA - 15',150102);</v>
      </c>
    </row>
    <row r="307" spans="1:13" ht="30.6" x14ac:dyDescent="0.3">
      <c r="A307" s="12">
        <f t="shared" si="32"/>
        <v>15</v>
      </c>
      <c r="B307" s="8" t="str">
        <f>+VLOOKUP(A307,Industria[],2,0)</f>
        <v>Energía y medio ambiente</v>
      </c>
      <c r="C307" s="12">
        <f t="shared" si="29"/>
        <v>1501</v>
      </c>
      <c r="D307" s="8" t="str">
        <f>+VLOOKUP(C307,Sector[[Id_sector]:[Codigo]],3,0)</f>
        <v>Agua y aguas residuales</v>
      </c>
      <c r="E307" s="12">
        <f t="shared" si="30"/>
        <v>150102</v>
      </c>
      <c r="F307" s="8" t="str">
        <f>+VLOOKUP(E307,Productos[[Id_producto]:[Codigo]],3,0)</f>
        <v>Aguas Superficiales</v>
      </c>
      <c r="G307" s="13">
        <f t="shared" si="26"/>
        <v>150102012</v>
      </c>
      <c r="H307" s="7">
        <v>12</v>
      </c>
      <c r="I307" s="8" t="s">
        <v>373</v>
      </c>
      <c r="J307" s="8" t="str">
        <f>+Categorias[[#This Row],[Categoría]]&amp;"-"&amp;Categorias[[#This Row],[Id_categoría]]</f>
        <v>Embalses-150102012</v>
      </c>
      <c r="K307" s="9" t="str">
        <f>+Categorias[[#This Row],[Descripcion]]&amp;" | "&amp;VLOOKUP(Categorias[[#This Row],[Id_producto]],Productos[[Id_producto]:[Auxiliar]],5,0)</f>
        <v>Embalses-150102012 | Prod: Agua-150102 | Sector: Agua-1501 | Industria: EN&amp;MA - 15</v>
      </c>
      <c r="L307" s="9" t="str">
        <f t="shared" si="31"/>
        <v>150102012embalses</v>
      </c>
      <c r="M307" s="28" t="str">
        <f t="shared" si="25"/>
        <v>INSERT INTO categoria VALUES (150102012,'Embalses','Embalses-150102012','Embalses-150102012 | Prod: Agua-150102 | Sector: Agua-1501 | Industria: EN&amp;MA - 15',150102);</v>
      </c>
    </row>
    <row r="308" spans="1:13" ht="30.6" x14ac:dyDescent="0.3">
      <c r="A308" s="12">
        <f t="shared" si="32"/>
        <v>15</v>
      </c>
      <c r="B308" s="8" t="str">
        <f>+VLOOKUP(A308,Industria[],2,0)</f>
        <v>Energía y medio ambiente</v>
      </c>
      <c r="C308" s="12">
        <f t="shared" si="29"/>
        <v>1501</v>
      </c>
      <c r="D308" s="8" t="str">
        <f>+VLOOKUP(C308,Sector[[Id_sector]:[Codigo]],3,0)</f>
        <v>Agua y aguas residuales</v>
      </c>
      <c r="E308" s="12">
        <f t="shared" si="30"/>
        <v>150102</v>
      </c>
      <c r="F308" s="8" t="str">
        <f>+VLOOKUP(E308,Productos[[Id_producto]:[Codigo]],3,0)</f>
        <v>Aguas Superficiales</v>
      </c>
      <c r="G308" s="13">
        <f t="shared" si="26"/>
        <v>150102013</v>
      </c>
      <c r="H308" s="7">
        <v>13</v>
      </c>
      <c r="I308" s="8" t="s">
        <v>374</v>
      </c>
      <c r="J308" s="8" t="str">
        <f>+Categorias[[#This Row],[Categoría]]&amp;"-"&amp;Categorias[[#This Row],[Id_categoría]]</f>
        <v>Estuarios-150102013</v>
      </c>
      <c r="K308" s="9" t="str">
        <f>+Categorias[[#This Row],[Descripcion]]&amp;" | "&amp;VLOOKUP(Categorias[[#This Row],[Id_producto]],Productos[[Id_producto]:[Auxiliar]],5,0)</f>
        <v>Estuarios-150102013 | Prod: Agua-150102 | Sector: Agua-1501 | Industria: EN&amp;MA - 15</v>
      </c>
      <c r="L308" s="9" t="str">
        <f t="shared" si="31"/>
        <v>150102013estuarios</v>
      </c>
      <c r="M308" s="28" t="str">
        <f t="shared" si="25"/>
        <v>INSERT INTO categoria VALUES (150102013,'Estuarios','Estuarios-150102013','Estuarios-150102013 | Prod: Agua-150102 | Sector: Agua-1501 | Industria: EN&amp;MA - 15',150102);</v>
      </c>
    </row>
    <row r="309" spans="1:13" ht="30.6" x14ac:dyDescent="0.3">
      <c r="A309" s="12">
        <f t="shared" si="32"/>
        <v>15</v>
      </c>
      <c r="B309" s="8" t="str">
        <f>+VLOOKUP(A309,Industria[],2,0)</f>
        <v>Energía y medio ambiente</v>
      </c>
      <c r="C309" s="12">
        <f t="shared" si="29"/>
        <v>1501</v>
      </c>
      <c r="D309" s="8" t="str">
        <f>+VLOOKUP(C309,Sector[[Id_sector]:[Codigo]],3,0)</f>
        <v>Agua y aguas residuales</v>
      </c>
      <c r="E309" s="12">
        <f t="shared" si="30"/>
        <v>150102</v>
      </c>
      <c r="F309" s="8" t="str">
        <f>+VLOOKUP(E309,Productos[[Id_producto]:[Codigo]],3,0)</f>
        <v>Aguas Superficiales</v>
      </c>
      <c r="G309" s="13">
        <f t="shared" si="26"/>
        <v>150102014</v>
      </c>
      <c r="H309" s="7">
        <v>14</v>
      </c>
      <c r="I309" s="8" t="s">
        <v>375</v>
      </c>
      <c r="J309" s="8" t="str">
        <f>+Categorias[[#This Row],[Categoría]]&amp;"-"&amp;Categorias[[#This Row],[Id_categoría]]</f>
        <v>Oceano-150102014</v>
      </c>
      <c r="K309" s="9" t="str">
        <f>+Categorias[[#This Row],[Descripcion]]&amp;" | "&amp;VLOOKUP(Categorias[[#This Row],[Id_producto]],Productos[[Id_producto]:[Auxiliar]],5,0)</f>
        <v>Oceano-150102014 | Prod: Agua-150102 | Sector: Agua-1501 | Industria: EN&amp;MA - 15</v>
      </c>
      <c r="L309" s="9" t="str">
        <f t="shared" si="31"/>
        <v>150102014oceano</v>
      </c>
      <c r="M309" s="28" t="str">
        <f t="shared" si="25"/>
        <v>INSERT INTO categoria VALUES (150102014,'Oceano','Oceano-150102014','Oceano-150102014 | Prod: Agua-150102 | Sector: Agua-1501 | Industria: EN&amp;MA - 15',150102);</v>
      </c>
    </row>
    <row r="310" spans="1:13" ht="30.6" x14ac:dyDescent="0.3">
      <c r="A310" s="12">
        <f t="shared" si="32"/>
        <v>15</v>
      </c>
      <c r="B310" s="8" t="str">
        <f>+VLOOKUP(A310,Industria[],2,0)</f>
        <v>Energía y medio ambiente</v>
      </c>
      <c r="C310" s="12">
        <f t="shared" si="29"/>
        <v>1501</v>
      </c>
      <c r="D310" s="8" t="str">
        <f>+VLOOKUP(C310,Sector[[Id_sector]:[Codigo]],3,0)</f>
        <v>Agua y aguas residuales</v>
      </c>
      <c r="E310" s="12">
        <f t="shared" si="30"/>
        <v>150102</v>
      </c>
      <c r="F310" s="8" t="str">
        <f>+VLOOKUP(E310,Productos[[Id_producto]:[Codigo]],3,0)</f>
        <v>Aguas Superficiales</v>
      </c>
      <c r="G310" s="13">
        <f t="shared" si="26"/>
        <v>150102015</v>
      </c>
      <c r="H310" s="7">
        <v>15</v>
      </c>
      <c r="I310" s="8" t="s">
        <v>376</v>
      </c>
      <c r="J310" s="8" t="str">
        <f>+Categorias[[#This Row],[Categoría]]&amp;"-"&amp;Categorias[[#This Row],[Id_categoría]]</f>
        <v>Mar-150102015</v>
      </c>
      <c r="K310" s="9" t="str">
        <f>+Categorias[[#This Row],[Descripcion]]&amp;" | "&amp;VLOOKUP(Categorias[[#This Row],[Id_producto]],Productos[[Id_producto]:[Auxiliar]],5,0)</f>
        <v>Mar-150102015 | Prod: Agua-150102 | Sector: Agua-1501 | Industria: EN&amp;MA - 15</v>
      </c>
      <c r="L310" s="9" t="str">
        <f t="shared" si="31"/>
        <v>150102015mar</v>
      </c>
      <c r="M310" s="28" t="str">
        <f t="shared" si="25"/>
        <v>INSERT INTO categoria VALUES (150102015,'Mar','Mar-150102015','Mar-150102015 | Prod: Agua-150102 | Sector: Agua-1501 | Industria: EN&amp;MA - 15',150102);</v>
      </c>
    </row>
    <row r="311" spans="1:13" ht="30.6" x14ac:dyDescent="0.3">
      <c r="A311" s="12">
        <f t="shared" si="32"/>
        <v>15</v>
      </c>
      <c r="B311" s="8" t="str">
        <f>+VLOOKUP(A311,Industria[],2,0)</f>
        <v>Energía y medio ambiente</v>
      </c>
      <c r="C311" s="12">
        <f t="shared" si="29"/>
        <v>1501</v>
      </c>
      <c r="D311" s="8" t="str">
        <f>+VLOOKUP(C311,Sector[[Id_sector]:[Codigo]],3,0)</f>
        <v>Agua y aguas residuales</v>
      </c>
      <c r="E311" s="12">
        <f t="shared" si="30"/>
        <v>150102</v>
      </c>
      <c r="F311" s="8" t="str">
        <f>+VLOOKUP(E311,Productos[[Id_producto]:[Codigo]],3,0)</f>
        <v>Aguas Superficiales</v>
      </c>
      <c r="G311" s="13">
        <f t="shared" si="26"/>
        <v>150102016</v>
      </c>
      <c r="H311" s="7">
        <v>16</v>
      </c>
      <c r="I311" s="8" t="s">
        <v>377</v>
      </c>
      <c r="J311" s="8" t="str">
        <f>+Categorias[[#This Row],[Categoría]]&amp;"-"&amp;Categorias[[#This Row],[Id_categoría]]</f>
        <v>Estero-150102016</v>
      </c>
      <c r="K311" s="9" t="str">
        <f>+Categorias[[#This Row],[Descripcion]]&amp;" | "&amp;VLOOKUP(Categorias[[#This Row],[Id_producto]],Productos[[Id_producto]:[Auxiliar]],5,0)</f>
        <v>Estero-150102016 | Prod: Agua-150102 | Sector: Agua-1501 | Industria: EN&amp;MA - 15</v>
      </c>
      <c r="L311" s="9" t="str">
        <f t="shared" si="31"/>
        <v>150102016estero</v>
      </c>
      <c r="M311" s="28" t="str">
        <f t="shared" si="25"/>
        <v>INSERT INTO categoria VALUES (150102016,'Estero','Estero-150102016','Estero-150102016 | Prod: Agua-150102 | Sector: Agua-1501 | Industria: EN&amp;MA - 15',150102);</v>
      </c>
    </row>
    <row r="312" spans="1:13" ht="30.6" x14ac:dyDescent="0.3">
      <c r="A312" s="12">
        <f t="shared" si="32"/>
        <v>15</v>
      </c>
      <c r="B312" s="8" t="str">
        <f>+VLOOKUP(A312,Industria[],2,0)</f>
        <v>Energía y medio ambiente</v>
      </c>
      <c r="C312" s="12">
        <f t="shared" si="29"/>
        <v>1501</v>
      </c>
      <c r="D312" s="8" t="str">
        <f>+VLOOKUP(C312,Sector[[Id_sector]:[Codigo]],3,0)</f>
        <v>Agua y aguas residuales</v>
      </c>
      <c r="E312" s="12">
        <f t="shared" si="30"/>
        <v>150103</v>
      </c>
      <c r="F312" s="8" t="str">
        <f>+VLOOKUP(E312,Productos[[Id_producto]:[Codigo]],3,0)</f>
        <v>Aguas Domésticas</v>
      </c>
      <c r="G312" s="13">
        <f t="shared" si="26"/>
        <v>150103001</v>
      </c>
      <c r="H312" s="7">
        <v>1</v>
      </c>
      <c r="I312" s="8" t="s">
        <v>378</v>
      </c>
      <c r="J312" s="8" t="str">
        <f>+Categorias[[#This Row],[Categoría]]&amp;"-"&amp;Categorias[[#This Row],[Id_categoría]]</f>
        <v>Aguas Negras-150103001</v>
      </c>
      <c r="K312" s="9" t="str">
        <f>+Categorias[[#This Row],[Descripcion]]&amp;" | "&amp;VLOOKUP(Categorias[[#This Row],[Id_producto]],Productos[[Id_producto]:[Auxiliar]],5,0)</f>
        <v>Aguas Negras-150103001 | Prod: Agua-150103 | Sector: Agua-1501 | Industria: EN&amp;MA - 15</v>
      </c>
      <c r="L312" s="9" t="str">
        <f t="shared" si="31"/>
        <v>150103001aguas_negras</v>
      </c>
      <c r="M312" s="28" t="str">
        <f t="shared" si="25"/>
        <v>INSERT INTO categoria VALUES (150103001,'Aguas Negras','Aguas Negras-150103001','Aguas Negras-150103001 | Prod: Agua-150103 | Sector: Agua-1501 | Industria: EN&amp;MA - 15',150103);</v>
      </c>
    </row>
    <row r="313" spans="1:13" ht="30.6" x14ac:dyDescent="0.3">
      <c r="A313" s="12">
        <f t="shared" si="32"/>
        <v>15</v>
      </c>
      <c r="B313" s="8" t="str">
        <f>+VLOOKUP(A313,Industria[],2,0)</f>
        <v>Energía y medio ambiente</v>
      </c>
      <c r="C313" s="12">
        <f t="shared" si="29"/>
        <v>1501</v>
      </c>
      <c r="D313" s="8" t="str">
        <f>+VLOOKUP(C313,Sector[[Id_sector]:[Codigo]],3,0)</f>
        <v>Agua y aguas residuales</v>
      </c>
      <c r="E313" s="12">
        <f t="shared" si="30"/>
        <v>150103</v>
      </c>
      <c r="F313" s="8" t="str">
        <f>+VLOOKUP(E313,Productos[[Id_producto]:[Codigo]],3,0)</f>
        <v>Aguas Domésticas</v>
      </c>
      <c r="G313" s="13">
        <f t="shared" si="26"/>
        <v>150103002</v>
      </c>
      <c r="H313" s="7">
        <v>2</v>
      </c>
      <c r="I313" s="8" t="s">
        <v>379</v>
      </c>
      <c r="J313" s="8" t="str">
        <f>+Categorias[[#This Row],[Categoría]]&amp;"-"&amp;Categorias[[#This Row],[Id_categoría]]</f>
        <v>Aguas Grises-150103002</v>
      </c>
      <c r="K313" s="9" t="str">
        <f>+Categorias[[#This Row],[Descripcion]]&amp;" | "&amp;VLOOKUP(Categorias[[#This Row],[Id_producto]],Productos[[Id_producto]:[Auxiliar]],5,0)</f>
        <v>Aguas Grises-150103002 | Prod: Agua-150103 | Sector: Agua-1501 | Industria: EN&amp;MA - 15</v>
      </c>
      <c r="L313" s="9" t="str">
        <f t="shared" si="31"/>
        <v>150103002aguas_grises</v>
      </c>
      <c r="M313" s="28" t="str">
        <f t="shared" si="25"/>
        <v>INSERT INTO categoria VALUES (150103002,'Aguas Grises','Aguas Grises-150103002','Aguas Grises-150103002 | Prod: Agua-150103 | Sector: Agua-1501 | Industria: EN&amp;MA - 15',150103);</v>
      </c>
    </row>
    <row r="314" spans="1:13" ht="30.6" x14ac:dyDescent="0.3">
      <c r="A314" s="12">
        <f t="shared" si="32"/>
        <v>15</v>
      </c>
      <c r="B314" s="8" t="str">
        <f>+VLOOKUP(A314,Industria[],2,0)</f>
        <v>Energía y medio ambiente</v>
      </c>
      <c r="C314" s="12">
        <f t="shared" si="29"/>
        <v>1501</v>
      </c>
      <c r="D314" s="8" t="str">
        <f>+VLOOKUP(C314,Sector[[Id_sector]:[Codigo]],3,0)</f>
        <v>Agua y aguas residuales</v>
      </c>
      <c r="E314" s="12">
        <f t="shared" si="30"/>
        <v>150104</v>
      </c>
      <c r="F314" s="8" t="str">
        <f>+VLOOKUP(E314,Productos[[Id_producto]:[Codigo]],3,0)</f>
        <v>Aguas Industriales</v>
      </c>
      <c r="G314" s="13">
        <f t="shared" si="26"/>
        <v>150104001</v>
      </c>
      <c r="H314" s="7">
        <v>1</v>
      </c>
      <c r="I314" s="8" t="s">
        <v>380</v>
      </c>
      <c r="J314" s="8" t="str">
        <f>+Categorias[[#This Row],[Categoría]]&amp;"-"&amp;Categorias[[#This Row],[Id_categoría]]</f>
        <v>Riles-150104001</v>
      </c>
      <c r="K314" s="9" t="str">
        <f>+Categorias[[#This Row],[Descripcion]]&amp;" | "&amp;VLOOKUP(Categorias[[#This Row],[Id_producto]],Productos[[Id_producto]:[Auxiliar]],5,0)</f>
        <v>Riles-150104001 | Prod: Agua-150104 | Sector: Agua-1501 | Industria: EN&amp;MA - 15</v>
      </c>
      <c r="L314" s="9" t="str">
        <f t="shared" si="31"/>
        <v>150104001riles</v>
      </c>
      <c r="M314" s="28" t="str">
        <f t="shared" si="25"/>
        <v>INSERT INTO categoria VALUES (150104001,'Riles','Riles-150104001','Riles-150104001 | Prod: Agua-150104 | Sector: Agua-1501 | Industria: EN&amp;MA - 15',150104);</v>
      </c>
    </row>
    <row r="315" spans="1:13" ht="30.6" x14ac:dyDescent="0.3">
      <c r="A315" s="12">
        <f t="shared" si="32"/>
        <v>15</v>
      </c>
      <c r="B315" s="8" t="str">
        <f>+VLOOKUP(A315,Industria[],2,0)</f>
        <v>Energía y medio ambiente</v>
      </c>
      <c r="C315" s="12">
        <f t="shared" si="29"/>
        <v>1501</v>
      </c>
      <c r="D315" s="8" t="str">
        <f>+VLOOKUP(C315,Sector[[Id_sector]:[Codigo]],3,0)</f>
        <v>Agua y aguas residuales</v>
      </c>
      <c r="E315" s="12">
        <f t="shared" si="30"/>
        <v>150104</v>
      </c>
      <c r="F315" s="8" t="str">
        <f>+VLOOKUP(E315,Productos[[Id_producto]:[Codigo]],3,0)</f>
        <v>Aguas Industriales</v>
      </c>
      <c r="G315" s="13">
        <f t="shared" si="26"/>
        <v>150104002</v>
      </c>
      <c r="H315" s="7">
        <v>2</v>
      </c>
      <c r="I315" s="8" t="s">
        <v>381</v>
      </c>
      <c r="J315" s="8" t="str">
        <f>+Categorias[[#This Row],[Categoría]]&amp;"-"&amp;Categorias[[#This Row],[Id_categoría]]</f>
        <v>Vapor de agua-150104002</v>
      </c>
      <c r="K315" s="9" t="str">
        <f>+Categorias[[#This Row],[Descripcion]]&amp;" | "&amp;VLOOKUP(Categorias[[#This Row],[Id_producto]],Productos[[Id_producto]:[Auxiliar]],5,0)</f>
        <v>Vapor de agua-150104002 | Prod: Agua-150104 | Sector: Agua-1501 | Industria: EN&amp;MA - 15</v>
      </c>
      <c r="L315" s="9" t="str">
        <f t="shared" si="31"/>
        <v>150104002vapor_de_agua</v>
      </c>
      <c r="M315" s="28" t="str">
        <f t="shared" si="25"/>
        <v>INSERT INTO categoria VALUES (150104002,'Vapor de agua','Vapor de agua-150104002','Vapor de agua-150104002 | Prod: Agua-150104 | Sector: Agua-1501 | Industria: EN&amp;MA - 15',150104);</v>
      </c>
    </row>
    <row r="316" spans="1:13" ht="40.799999999999997" x14ac:dyDescent="0.3">
      <c r="A316" s="12">
        <f t="shared" si="32"/>
        <v>15</v>
      </c>
      <c r="B316" s="8" t="str">
        <f>+VLOOKUP(A316,Industria[],2,0)</f>
        <v>Energía y medio ambiente</v>
      </c>
      <c r="C316" s="12">
        <f t="shared" si="29"/>
        <v>1501</v>
      </c>
      <c r="D316" s="8" t="str">
        <f>+VLOOKUP(C316,Sector[[Id_sector]:[Codigo]],3,0)</f>
        <v>Agua y aguas residuales</v>
      </c>
      <c r="E316" s="12">
        <f t="shared" si="30"/>
        <v>150104</v>
      </c>
      <c r="F316" s="8" t="str">
        <f>+VLOOKUP(E316,Productos[[Id_producto]:[Codigo]],3,0)</f>
        <v>Aguas Industriales</v>
      </c>
      <c r="G316" s="13">
        <f t="shared" si="26"/>
        <v>150104003</v>
      </c>
      <c r="H316" s="7">
        <v>3</v>
      </c>
      <c r="I316" s="8" t="s">
        <v>382</v>
      </c>
      <c r="J316" s="8" t="str">
        <f>+Categorias[[#This Row],[Categoría]]&amp;"-"&amp;Categorias[[#This Row],[Id_categoría]]</f>
        <v>Aguas con materia orgánica biodegradable-150104003</v>
      </c>
      <c r="K316" s="9" t="str">
        <f>+Categorias[[#This Row],[Descripcion]]&amp;" | "&amp;VLOOKUP(Categorias[[#This Row],[Id_producto]],Productos[[Id_producto]:[Auxiliar]],5,0)</f>
        <v>Aguas con materia orgánica biodegradable-150104003 | Prod: Agua-150104 | Sector: Agua-1501 | Industria: EN&amp;MA - 15</v>
      </c>
      <c r="L316" s="9" t="str">
        <f t="shared" si="31"/>
        <v>150104003aguas_con_materia_organica_biodegradable</v>
      </c>
      <c r="M316" s="28" t="str">
        <f t="shared" si="25"/>
        <v>INSERT INTO categoria VALUES (150104003,'Aguas con materia orgánica biodegradable','Aguas con materia orgánica biodegradable-150104003','Aguas con materia orgánica biodegradable-150104003 | Prod: Agua-150104 | Sector: Agua-1501 | Industria: EN&amp;MA - 15',150104);</v>
      </c>
    </row>
    <row r="317" spans="1:13" ht="40.799999999999997" x14ac:dyDescent="0.3">
      <c r="A317" s="12">
        <f t="shared" si="32"/>
        <v>15</v>
      </c>
      <c r="B317" s="8" t="str">
        <f>+VLOOKUP(A317,Industria[],2,0)</f>
        <v>Energía y medio ambiente</v>
      </c>
      <c r="C317" s="12">
        <f t="shared" si="29"/>
        <v>1501</v>
      </c>
      <c r="D317" s="8" t="str">
        <f>+VLOOKUP(C317,Sector[[Id_sector]:[Codigo]],3,0)</f>
        <v>Agua y aguas residuales</v>
      </c>
      <c r="E317" s="12">
        <f t="shared" si="30"/>
        <v>150104</v>
      </c>
      <c r="F317" s="8" t="str">
        <f>+VLOOKUP(E317,Productos[[Id_producto]:[Codigo]],3,0)</f>
        <v>Aguas Industriales</v>
      </c>
      <c r="G317" s="13">
        <f t="shared" si="26"/>
        <v>150104004</v>
      </c>
      <c r="H317" s="7">
        <v>4</v>
      </c>
      <c r="I317" s="8" t="s">
        <v>383</v>
      </c>
      <c r="J317" s="8" t="str">
        <f>+Categorias[[#This Row],[Categoría]]&amp;"-"&amp;Categorias[[#This Row],[Id_categoría]]</f>
        <v>Aguas con materia orgánica no biodegradable-150104004</v>
      </c>
      <c r="K317" s="9" t="str">
        <f>+Categorias[[#This Row],[Descripcion]]&amp;" | "&amp;VLOOKUP(Categorias[[#This Row],[Id_producto]],Productos[[Id_producto]:[Auxiliar]],5,0)</f>
        <v>Aguas con materia orgánica no biodegradable-150104004 | Prod: Agua-150104 | Sector: Agua-1501 | Industria: EN&amp;MA - 15</v>
      </c>
      <c r="L317" s="9" t="str">
        <f t="shared" si="31"/>
        <v>150104004aguas_con_materia_organica_no_biodegradable</v>
      </c>
      <c r="M317" s="28" t="str">
        <f t="shared" si="25"/>
        <v>INSERT INTO categoria VALUES (150104004,'Aguas con materia orgánica no biodegradable','Aguas con materia orgánica no biodegradable-150104004','Aguas con materia orgánica no biodegradable-150104004 | Prod: Agua-150104 | Sector: Agua-1501 | Industria: EN&amp;MA - 15',150104);</v>
      </c>
    </row>
    <row r="318" spans="1:13" ht="30.6" x14ac:dyDescent="0.3">
      <c r="A318" s="12">
        <f t="shared" si="32"/>
        <v>15</v>
      </c>
      <c r="B318" s="8" t="str">
        <f>+VLOOKUP(A318,Industria[],2,0)</f>
        <v>Energía y medio ambiente</v>
      </c>
      <c r="C318" s="12">
        <f t="shared" si="29"/>
        <v>1501</v>
      </c>
      <c r="D318" s="8" t="str">
        <f>+VLOOKUP(C318,Sector[[Id_sector]:[Codigo]],3,0)</f>
        <v>Agua y aguas residuales</v>
      </c>
      <c r="E318" s="12">
        <f t="shared" si="30"/>
        <v>150104</v>
      </c>
      <c r="F318" s="8" t="str">
        <f>+VLOOKUP(E318,Productos[[Id_producto]:[Codigo]],3,0)</f>
        <v>Aguas Industriales</v>
      </c>
      <c r="G318" s="13">
        <f t="shared" si="26"/>
        <v>150104005</v>
      </c>
      <c r="H318" s="7">
        <v>5</v>
      </c>
      <c r="I318" s="8" t="s">
        <v>384</v>
      </c>
      <c r="J318" s="8" t="str">
        <f>+Categorias[[#This Row],[Categoría]]&amp;"-"&amp;Categorias[[#This Row],[Id_categoría]]</f>
        <v>Aguas con aceites y grasas-150104005</v>
      </c>
      <c r="K318" s="9" t="str">
        <f>+Categorias[[#This Row],[Descripcion]]&amp;" | "&amp;VLOOKUP(Categorias[[#This Row],[Id_producto]],Productos[[Id_producto]:[Auxiliar]],5,0)</f>
        <v>Aguas con aceites y grasas-150104005 | Prod: Agua-150104 | Sector: Agua-1501 | Industria: EN&amp;MA - 15</v>
      </c>
      <c r="L318" s="9" t="str">
        <f t="shared" si="31"/>
        <v>150104005aguas_con_aceites_y_grasas</v>
      </c>
      <c r="M318" s="28" t="str">
        <f t="shared" si="25"/>
        <v>INSERT INTO categoria VALUES (150104005,'Aguas con aceites y grasas','Aguas con aceites y grasas-150104005','Aguas con aceites y grasas-150104005 | Prod: Agua-150104 | Sector: Agua-1501 | Industria: EN&amp;MA - 15',150104);</v>
      </c>
    </row>
    <row r="319" spans="1:13" ht="40.799999999999997" x14ac:dyDescent="0.3">
      <c r="A319" s="12">
        <f t="shared" si="32"/>
        <v>15</v>
      </c>
      <c r="B319" s="8" t="str">
        <f>+VLOOKUP(A319,Industria[],2,0)</f>
        <v>Energía y medio ambiente</v>
      </c>
      <c r="C319" s="12">
        <f t="shared" si="29"/>
        <v>1501</v>
      </c>
      <c r="D319" s="8" t="str">
        <f>+VLOOKUP(C319,Sector[[Id_sector]:[Codigo]],3,0)</f>
        <v>Agua y aguas residuales</v>
      </c>
      <c r="E319" s="12">
        <f t="shared" si="30"/>
        <v>150104</v>
      </c>
      <c r="F319" s="8" t="str">
        <f>+VLOOKUP(E319,Productos[[Id_producto]:[Codigo]],3,0)</f>
        <v>Aguas Industriales</v>
      </c>
      <c r="G319" s="13">
        <f t="shared" si="26"/>
        <v>150104006</v>
      </c>
      <c r="H319" s="7">
        <v>6</v>
      </c>
      <c r="I319" s="8" t="s">
        <v>385</v>
      </c>
      <c r="J319" s="8" t="str">
        <f>+Categorias[[#This Row],[Categoría]]&amp;"-"&amp;Categorias[[#This Row],[Id_categoría]]</f>
        <v>Aguas con metales pesados-150104006</v>
      </c>
      <c r="K319" s="9" t="str">
        <f>+Categorias[[#This Row],[Descripcion]]&amp;" | "&amp;VLOOKUP(Categorias[[#This Row],[Id_producto]],Productos[[Id_producto]:[Auxiliar]],5,0)</f>
        <v>Aguas con metales pesados-150104006 | Prod: Agua-150104 | Sector: Agua-1501 | Industria: EN&amp;MA - 15</v>
      </c>
      <c r="L319" s="9" t="str">
        <f t="shared" si="31"/>
        <v>150104006aguas_con_metales_pesados</v>
      </c>
      <c r="M319" s="28" t="str">
        <f t="shared" si="25"/>
        <v>INSERT INTO categoria VALUES (150104006,'Aguas con metales pesados','Aguas con metales pesados-150104006','Aguas con metales pesados-150104006 | Prod: Agua-150104 | Sector: Agua-1501 | Industria: EN&amp;MA - 15',150104);</v>
      </c>
    </row>
    <row r="320" spans="1:13" ht="40.799999999999997" x14ac:dyDescent="0.3">
      <c r="A320" s="12">
        <f t="shared" si="32"/>
        <v>15</v>
      </c>
      <c r="B320" s="8" t="str">
        <f>+VLOOKUP(A320,Industria[],2,0)</f>
        <v>Energía y medio ambiente</v>
      </c>
      <c r="C320" s="12">
        <f t="shared" si="29"/>
        <v>1501</v>
      </c>
      <c r="D320" s="8" t="str">
        <f>+VLOOKUP(C320,Sector[[Id_sector]:[Codigo]],3,0)</f>
        <v>Agua y aguas residuales</v>
      </c>
      <c r="E320" s="12">
        <f t="shared" si="30"/>
        <v>150104</v>
      </c>
      <c r="F320" s="8" t="str">
        <f>+VLOOKUP(E320,Productos[[Id_producto]:[Codigo]],3,0)</f>
        <v>Aguas Industriales</v>
      </c>
      <c r="G320" s="13">
        <f t="shared" si="26"/>
        <v>150104007</v>
      </c>
      <c r="H320" s="7">
        <v>7</v>
      </c>
      <c r="I320" s="8" t="s">
        <v>386</v>
      </c>
      <c r="J320" s="8" t="str">
        <f>+Categorias[[#This Row],[Categoría]]&amp;"-"&amp;Categorias[[#This Row],[Id_categoría]]</f>
        <v>Aguas salinas o salmueras-150104007</v>
      </c>
      <c r="K320" s="9" t="str">
        <f>+Categorias[[#This Row],[Descripcion]]&amp;" | "&amp;VLOOKUP(Categorias[[#This Row],[Id_producto]],Productos[[Id_producto]:[Auxiliar]],5,0)</f>
        <v>Aguas salinas o salmueras-150104007 | Prod: Agua-150104 | Sector: Agua-1501 | Industria: EN&amp;MA - 15</v>
      </c>
      <c r="L320" s="9" t="str">
        <f t="shared" si="31"/>
        <v>150104007aguas_salinas_o_salmueras</v>
      </c>
      <c r="M320" s="28" t="str">
        <f t="shared" si="25"/>
        <v>INSERT INTO categoria VALUES (150104007,'Aguas salinas o salmueras','Aguas salinas o salmueras-150104007','Aguas salinas o salmueras-150104007 | Prod: Agua-150104 | Sector: Agua-1501 | Industria: EN&amp;MA - 15',150104);</v>
      </c>
    </row>
    <row r="321" spans="1:13" ht="40.799999999999997" x14ac:dyDescent="0.3">
      <c r="A321" s="12">
        <f t="shared" si="32"/>
        <v>15</v>
      </c>
      <c r="B321" s="8" t="str">
        <f>+VLOOKUP(A321,Industria[],2,0)</f>
        <v>Energía y medio ambiente</v>
      </c>
      <c r="C321" s="12">
        <f t="shared" si="29"/>
        <v>1501</v>
      </c>
      <c r="D321" s="8" t="str">
        <f>+VLOOKUP(C321,Sector[[Id_sector]:[Codigo]],3,0)</f>
        <v>Agua y aguas residuales</v>
      </c>
      <c r="E321" s="12">
        <f t="shared" si="30"/>
        <v>150105</v>
      </c>
      <c r="F321" s="8" t="str">
        <f>+VLOOKUP(E321,Productos[[Id_producto]:[Codigo]],3,0)</f>
        <v>Aguas Urbanas</v>
      </c>
      <c r="G321" s="13">
        <f t="shared" si="26"/>
        <v>150105001</v>
      </c>
      <c r="H321" s="7">
        <v>1</v>
      </c>
      <c r="I321" s="8" t="s">
        <v>387</v>
      </c>
      <c r="J321" s="8" t="str">
        <f>+Categorias[[#This Row],[Categoría]]&amp;"-"&amp;Categorias[[#This Row],[Id_categoría]]</f>
        <v>Aguas residuales de la limpieza urbana-150105001</v>
      </c>
      <c r="K321" s="9" t="str">
        <f>+Categorias[[#This Row],[Descripcion]]&amp;" | "&amp;VLOOKUP(Categorias[[#This Row],[Id_producto]],Productos[[Id_producto]:[Auxiliar]],5,0)</f>
        <v>Aguas residuales de la limpieza urbana-150105001 | Prod: Agua-150105 | Sector: Agua-1501 | Industria: EN&amp;MA - 15</v>
      </c>
      <c r="L321" s="9" t="str">
        <f t="shared" si="31"/>
        <v>150105001aguas_residuales_de_la_limpieza_urbana</v>
      </c>
      <c r="M321" s="28" t="str">
        <f t="shared" si="25"/>
        <v>INSERT INTO categoria VALUES (150105001,'Aguas residuales de la limpieza urbana','Aguas residuales de la limpieza urbana-150105001','Aguas residuales de la limpieza urbana-150105001 | Prod: Agua-150105 | Sector: Agua-1501 | Industria: EN&amp;MA - 15',150105);</v>
      </c>
    </row>
    <row r="322" spans="1:13" ht="30.6" x14ac:dyDescent="0.3">
      <c r="A322" s="12">
        <f t="shared" si="32"/>
        <v>15</v>
      </c>
      <c r="B322" s="8" t="str">
        <f>+VLOOKUP(A322,Industria[],2,0)</f>
        <v>Energía y medio ambiente</v>
      </c>
      <c r="C322" s="12">
        <v>1502</v>
      </c>
      <c r="D322" s="8" t="str">
        <f>+VLOOKUP(C322,Sector[[Id_sector]:[Codigo]],3,0)</f>
        <v>Clima y tiempo</v>
      </c>
      <c r="E322" s="12">
        <v>150201</v>
      </c>
      <c r="F322" s="8" t="str">
        <f>+VLOOKUP(E322,Productos[[Id_producto]:[Codigo]],3,0)</f>
        <v>Tiempo Atmosférico</v>
      </c>
      <c r="G322" s="13">
        <f t="shared" si="26"/>
        <v>150201001</v>
      </c>
      <c r="H322" s="7">
        <v>1</v>
      </c>
      <c r="I322" s="8" t="s">
        <v>388</v>
      </c>
      <c r="J322" s="8" t="str">
        <f>+Categorias[[#This Row],[Categoría]]&amp;"-"&amp;Categorias[[#This Row],[Id_categoría]]</f>
        <v>Temperatura-150201001</v>
      </c>
      <c r="K322" s="9" t="str">
        <f>+Categorias[[#This Row],[Descripcion]]&amp;" | "&amp;VLOOKUP(Categorias[[#This Row],[Id_producto]],Productos[[Id_producto]:[Auxiliar]],5,0)</f>
        <v>Temperatura-150201001 | Prod: Clima-150201 | Sector: Clima-1502 | Industria: EN&amp;MA - 15</v>
      </c>
      <c r="L322" s="9" t="str">
        <f t="shared" si="31"/>
        <v>150201001temperatura</v>
      </c>
      <c r="M322" s="28" t="str">
        <f t="shared" si="25"/>
        <v>INSERT INTO categoria VALUES (150201001,'Temperatura','Temperatura-150201001','Temperatura-150201001 | Prod: Clima-150201 | Sector: Clima-1502 | Industria: EN&amp;MA - 15',150201);</v>
      </c>
    </row>
    <row r="323" spans="1:13" ht="30.6" x14ac:dyDescent="0.3">
      <c r="A323" s="12">
        <f t="shared" si="32"/>
        <v>15</v>
      </c>
      <c r="B323" s="8" t="str">
        <f>+VLOOKUP(A323,Industria[],2,0)</f>
        <v>Energía y medio ambiente</v>
      </c>
      <c r="C323" s="12">
        <f t="shared" si="29"/>
        <v>1502</v>
      </c>
      <c r="D323" s="8" t="str">
        <f>+VLOOKUP(C323,Sector[[Id_sector]:[Codigo]],3,0)</f>
        <v>Clima y tiempo</v>
      </c>
      <c r="E323" s="12">
        <f t="shared" si="30"/>
        <v>150201</v>
      </c>
      <c r="F323" s="8" t="str">
        <f>+VLOOKUP(E323,Productos[[Id_producto]:[Codigo]],3,0)</f>
        <v>Tiempo Atmosférico</v>
      </c>
      <c r="G323" s="13">
        <f t="shared" si="26"/>
        <v>150201002</v>
      </c>
      <c r="H323" s="7">
        <v>2</v>
      </c>
      <c r="I323" s="8" t="s">
        <v>389</v>
      </c>
      <c r="J323" s="8" t="str">
        <f>+Categorias[[#This Row],[Categoría]]&amp;"-"&amp;Categorias[[#This Row],[Id_categoría]]</f>
        <v>Precipitación-150201002</v>
      </c>
      <c r="K323" s="9" t="str">
        <f>+Categorias[[#This Row],[Descripcion]]&amp;" | "&amp;VLOOKUP(Categorias[[#This Row],[Id_producto]],Productos[[Id_producto]:[Auxiliar]],5,0)</f>
        <v>Precipitación-150201002 | Prod: Clima-150201 | Sector: Clima-1502 | Industria: EN&amp;MA - 15</v>
      </c>
      <c r="L323" s="9" t="str">
        <f t="shared" si="31"/>
        <v>150201002precipitacion</v>
      </c>
      <c r="M323" s="28" t="str">
        <f t="shared" si="25"/>
        <v>INSERT INTO categoria VALUES (150201002,'Precipitación','Precipitación-150201002','Precipitación-150201002 | Prod: Clima-150201 | Sector: Clima-1502 | Industria: EN&amp;MA - 15',150201);</v>
      </c>
    </row>
    <row r="324" spans="1:13" ht="30.6" x14ac:dyDescent="0.3">
      <c r="A324" s="12">
        <f t="shared" si="32"/>
        <v>15</v>
      </c>
      <c r="B324" s="8" t="str">
        <f>+VLOOKUP(A324,Industria[],2,0)</f>
        <v>Energía y medio ambiente</v>
      </c>
      <c r="C324" s="12">
        <f t="shared" si="29"/>
        <v>1502</v>
      </c>
      <c r="D324" s="8" t="str">
        <f>+VLOOKUP(C324,Sector[[Id_sector]:[Codigo]],3,0)</f>
        <v>Clima y tiempo</v>
      </c>
      <c r="E324" s="12">
        <f t="shared" si="30"/>
        <v>150201</v>
      </c>
      <c r="F324" s="8" t="str">
        <f>+VLOOKUP(E324,Productos[[Id_producto]:[Codigo]],3,0)</f>
        <v>Tiempo Atmosférico</v>
      </c>
      <c r="G324" s="13">
        <f t="shared" si="26"/>
        <v>150201003</v>
      </c>
      <c r="H324" s="7">
        <v>3</v>
      </c>
      <c r="I324" s="8" t="s">
        <v>390</v>
      </c>
      <c r="J324" s="8" t="str">
        <f>+Categorias[[#This Row],[Categoría]]&amp;"-"&amp;Categorias[[#This Row],[Id_categoría]]</f>
        <v>Humedad-150201003</v>
      </c>
      <c r="K324" s="9" t="str">
        <f>+Categorias[[#This Row],[Descripcion]]&amp;" | "&amp;VLOOKUP(Categorias[[#This Row],[Id_producto]],Productos[[Id_producto]:[Auxiliar]],5,0)</f>
        <v>Humedad-150201003 | Prod: Clima-150201 | Sector: Clima-1502 | Industria: EN&amp;MA - 15</v>
      </c>
      <c r="L324" s="9" t="str">
        <f t="shared" si="31"/>
        <v>150201003humedad</v>
      </c>
      <c r="M324" s="28" t="str">
        <f t="shared" si="25"/>
        <v>INSERT INTO categoria VALUES (150201003,'Humedad','Humedad-150201003','Humedad-150201003 | Prod: Clima-150201 | Sector: Clima-1502 | Industria: EN&amp;MA - 15',150201);</v>
      </c>
    </row>
    <row r="325" spans="1:13" ht="40.799999999999997" x14ac:dyDescent="0.3">
      <c r="A325" s="12">
        <f t="shared" si="32"/>
        <v>15</v>
      </c>
      <c r="B325" s="8" t="str">
        <f>+VLOOKUP(A325,Industria[],2,0)</f>
        <v>Energía y medio ambiente</v>
      </c>
      <c r="C325" s="12">
        <f t="shared" si="29"/>
        <v>1502</v>
      </c>
      <c r="D325" s="8" t="str">
        <f>+VLOOKUP(C325,Sector[[Id_sector]:[Codigo]],3,0)</f>
        <v>Clima y tiempo</v>
      </c>
      <c r="E325" s="12">
        <f t="shared" si="30"/>
        <v>150201</v>
      </c>
      <c r="F325" s="8" t="str">
        <f>+VLOOKUP(E325,Productos[[Id_producto]:[Codigo]],3,0)</f>
        <v>Tiempo Atmosférico</v>
      </c>
      <c r="G325" s="13">
        <f t="shared" si="26"/>
        <v>150201004</v>
      </c>
      <c r="H325" s="7">
        <v>4</v>
      </c>
      <c r="I325" s="8" t="s">
        <v>391</v>
      </c>
      <c r="J325" s="8" t="str">
        <f>+Categorias[[#This Row],[Categoría]]&amp;"-"&amp;Categorias[[#This Row],[Id_categoría]]</f>
        <v>Evapotranspiración-150201004</v>
      </c>
      <c r="K325" s="9" t="str">
        <f>+Categorias[[#This Row],[Descripcion]]&amp;" | "&amp;VLOOKUP(Categorias[[#This Row],[Id_producto]],Productos[[Id_producto]:[Auxiliar]],5,0)</f>
        <v>Evapotranspiración-150201004 | Prod: Clima-150201 | Sector: Clima-1502 | Industria: EN&amp;MA - 15</v>
      </c>
      <c r="L325" s="9" t="str">
        <f t="shared" si="31"/>
        <v>150201004evapotranspiracion</v>
      </c>
      <c r="M325" s="28" t="str">
        <f t="shared" si="25"/>
        <v>INSERT INTO categoria VALUES (150201004,'Evapotranspiración','Evapotranspiración-150201004','Evapotranspiración-150201004 | Prod: Clima-150201 | Sector: Clima-1502 | Industria: EN&amp;MA - 15',150201);</v>
      </c>
    </row>
    <row r="326" spans="1:13" ht="40.799999999999997" x14ac:dyDescent="0.3">
      <c r="A326" s="12">
        <f t="shared" si="32"/>
        <v>15</v>
      </c>
      <c r="B326" s="8" t="str">
        <f>+VLOOKUP(A326,Industria[],2,0)</f>
        <v>Energía y medio ambiente</v>
      </c>
      <c r="C326" s="12">
        <f t="shared" si="29"/>
        <v>1502</v>
      </c>
      <c r="D326" s="8" t="str">
        <f>+VLOOKUP(C326,Sector[[Id_sector]:[Codigo]],3,0)</f>
        <v>Clima y tiempo</v>
      </c>
      <c r="E326" s="12">
        <f t="shared" si="30"/>
        <v>150202</v>
      </c>
      <c r="F326" s="8" t="str">
        <f>+VLOOKUP(E326,Productos[[Id_producto]:[Codigo]],3,0)</f>
        <v>Cambio climático</v>
      </c>
      <c r="G326" s="13">
        <f t="shared" si="26"/>
        <v>150202001</v>
      </c>
      <c r="H326" s="7">
        <v>1</v>
      </c>
      <c r="I326" s="8" t="s">
        <v>392</v>
      </c>
      <c r="J326" s="8" t="str">
        <f>+Categorias[[#This Row],[Categoría]]&amp;"-"&amp;Categorias[[#This Row],[Id_categoría]]</f>
        <v>Acidificación del oceano-150202001</v>
      </c>
      <c r="K326" s="9" t="str">
        <f>+Categorias[[#This Row],[Descripcion]]&amp;" | "&amp;VLOOKUP(Categorias[[#This Row],[Id_producto]],Productos[[Id_producto]:[Auxiliar]],5,0)</f>
        <v>Acidificación del oceano-150202001 | Prod: Clima-150202 | Sector: Clima-1502 | Industria: EN&amp;MA - 15</v>
      </c>
      <c r="L326" s="9" t="str">
        <f t="shared" si="31"/>
        <v>150202001acidificacion_del_oceano</v>
      </c>
      <c r="M326" s="28" t="str">
        <f t="shared" si="25"/>
        <v>INSERT INTO categoria VALUES (150202001,'Acidificación del oceano','Acidificación del oceano-150202001','Acidificación del oceano-150202001 | Prod: Clima-150202 | Sector: Clima-1502 | Industria: EN&amp;MA - 15',150202);</v>
      </c>
    </row>
    <row r="327" spans="1:13" ht="30.6" x14ac:dyDescent="0.3">
      <c r="A327" s="12">
        <f t="shared" si="32"/>
        <v>15</v>
      </c>
      <c r="B327" s="8" t="str">
        <f>+VLOOKUP(A327,Industria[],2,0)</f>
        <v>Energía y medio ambiente</v>
      </c>
      <c r="C327" s="12">
        <f t="shared" si="29"/>
        <v>1502</v>
      </c>
      <c r="D327" s="8" t="str">
        <f>+VLOOKUP(C327,Sector[[Id_sector]:[Codigo]],3,0)</f>
        <v>Clima y tiempo</v>
      </c>
      <c r="E327" s="12">
        <f t="shared" si="30"/>
        <v>150202</v>
      </c>
      <c r="F327" s="8" t="str">
        <f>+VLOOKUP(E327,Productos[[Id_producto]:[Codigo]],3,0)</f>
        <v>Cambio climático</v>
      </c>
      <c r="G327" s="13">
        <f t="shared" si="26"/>
        <v>150202002</v>
      </c>
      <c r="H327" s="7">
        <v>2</v>
      </c>
      <c r="I327" s="8" t="s">
        <v>393</v>
      </c>
      <c r="J327" s="8" t="str">
        <f>+Categorias[[#This Row],[Categoría]]&amp;"-"&amp;Categorias[[#This Row],[Id_categoría]]</f>
        <v>Efecto Invernadero-150202002</v>
      </c>
      <c r="K327" s="9" t="str">
        <f>+Categorias[[#This Row],[Descripcion]]&amp;" | "&amp;VLOOKUP(Categorias[[#This Row],[Id_producto]],Productos[[Id_producto]:[Auxiliar]],5,0)</f>
        <v>Efecto Invernadero-150202002 | Prod: Clima-150202 | Sector: Clima-1502 | Industria: EN&amp;MA - 15</v>
      </c>
      <c r="L327" s="9" t="str">
        <f t="shared" si="31"/>
        <v>150202002efecto_invernadero</v>
      </c>
      <c r="M327" s="28" t="str">
        <f t="shared" si="25"/>
        <v>INSERT INTO categoria VALUES (150202002,'Efecto Invernadero','Efecto Invernadero-150202002','Efecto Invernadero-150202002 | Prod: Clima-150202 | Sector: Clima-1502 | Industria: EN&amp;MA - 15',150202);</v>
      </c>
    </row>
    <row r="328" spans="1:13" ht="40.799999999999997" x14ac:dyDescent="0.3">
      <c r="A328" s="12">
        <f t="shared" si="32"/>
        <v>15</v>
      </c>
      <c r="B328" s="8" t="str">
        <f>+VLOOKUP(A328,Industria[],2,0)</f>
        <v>Energía y medio ambiente</v>
      </c>
      <c r="C328" s="12">
        <f t="shared" si="29"/>
        <v>1502</v>
      </c>
      <c r="D328" s="8" t="str">
        <f>+VLOOKUP(C328,Sector[[Id_sector]:[Codigo]],3,0)</f>
        <v>Clima y tiempo</v>
      </c>
      <c r="E328" s="12">
        <f t="shared" si="30"/>
        <v>150202</v>
      </c>
      <c r="F328" s="8" t="str">
        <f>+VLOOKUP(E328,Productos[[Id_producto]:[Codigo]],3,0)</f>
        <v>Cambio climático</v>
      </c>
      <c r="G328" s="13">
        <f t="shared" si="26"/>
        <v>150202003</v>
      </c>
      <c r="H328" s="7">
        <v>3</v>
      </c>
      <c r="I328" s="8" t="s">
        <v>394</v>
      </c>
      <c r="J328" s="8" t="str">
        <f>+Categorias[[#This Row],[Categoría]]&amp;"-"&amp;Categorias[[#This Row],[Id_categoría]]</f>
        <v>Derretimiento de los Polos-150202003</v>
      </c>
      <c r="K328" s="9" t="str">
        <f>+Categorias[[#This Row],[Descripcion]]&amp;" | "&amp;VLOOKUP(Categorias[[#This Row],[Id_producto]],Productos[[Id_producto]:[Auxiliar]],5,0)</f>
        <v>Derretimiento de los Polos-150202003 | Prod: Clima-150202 | Sector: Clima-1502 | Industria: EN&amp;MA - 15</v>
      </c>
      <c r="L328" s="9" t="str">
        <f t="shared" si="31"/>
        <v>150202003derretimiento_de_los_polos</v>
      </c>
      <c r="M328" s="28" t="str">
        <f t="shared" si="25"/>
        <v>INSERT INTO categoria VALUES (150202003,'Derretimiento de los Polos','Derretimiento de los Polos-150202003','Derretimiento de los Polos-150202003 | Prod: Clima-150202 | Sector: Clima-1502 | Industria: EN&amp;MA - 15',150202);</v>
      </c>
    </row>
    <row r="329" spans="1:13" ht="40.799999999999997" x14ac:dyDescent="0.3">
      <c r="A329" s="12">
        <f t="shared" si="32"/>
        <v>15</v>
      </c>
      <c r="B329" s="8" t="str">
        <f>+VLOOKUP(A329,Industria[],2,0)</f>
        <v>Energía y medio ambiente</v>
      </c>
      <c r="C329" s="12">
        <f t="shared" si="29"/>
        <v>1502</v>
      </c>
      <c r="D329" s="8" t="str">
        <f>+VLOOKUP(C329,Sector[[Id_sector]:[Codigo]],3,0)</f>
        <v>Clima y tiempo</v>
      </c>
      <c r="E329" s="12">
        <f t="shared" si="30"/>
        <v>150202</v>
      </c>
      <c r="F329" s="8" t="str">
        <f>+VLOOKUP(E329,Productos[[Id_producto]:[Codigo]],3,0)</f>
        <v>Cambio climático</v>
      </c>
      <c r="G329" s="13">
        <f t="shared" si="26"/>
        <v>150202004</v>
      </c>
      <c r="H329" s="7">
        <v>4</v>
      </c>
      <c r="I329" s="8" t="s">
        <v>395</v>
      </c>
      <c r="J329" s="8" t="str">
        <f>+Categorias[[#This Row],[Categoría]]&amp;"-"&amp;Categorias[[#This Row],[Id_categoría]]</f>
        <v>Emisiones de gases de efecto de invernaderos-150202004</v>
      </c>
      <c r="K329" s="9" t="str">
        <f>+Categorias[[#This Row],[Descripcion]]&amp;" | "&amp;VLOOKUP(Categorias[[#This Row],[Id_producto]],Productos[[Id_producto]:[Auxiliar]],5,0)</f>
        <v>Emisiones de gases de efecto de invernaderos-150202004 | Prod: Clima-150202 | Sector: Clima-1502 | Industria: EN&amp;MA - 15</v>
      </c>
      <c r="L329" s="9" t="str">
        <f t="shared" si="31"/>
        <v>150202004emisiones_de_gases_de_efecto_de_invernaderos</v>
      </c>
      <c r="M329" s="28" t="str">
        <f t="shared" si="25"/>
        <v>INSERT INTO categoria VALUES (150202004,'Emisiones de gases de efecto de invernaderos','Emisiones de gases de efecto de invernaderos-150202004','Emisiones de gases de efecto de invernaderos-150202004 | Prod: Clima-150202 | Sector: Clima-1502 | Industria: EN&amp;MA - 15',150202);</v>
      </c>
    </row>
    <row r="330" spans="1:13" ht="30.6" x14ac:dyDescent="0.3">
      <c r="A330" s="12">
        <f t="shared" si="32"/>
        <v>15</v>
      </c>
      <c r="B330" s="8" t="str">
        <f>+VLOOKUP(A330,Industria[],2,0)</f>
        <v>Energía y medio ambiente</v>
      </c>
      <c r="C330" s="12">
        <f t="shared" si="29"/>
        <v>1502</v>
      </c>
      <c r="D330" s="8" t="str">
        <f>+VLOOKUP(C330,Sector[[Id_sector]:[Codigo]],3,0)</f>
        <v>Clima y tiempo</v>
      </c>
      <c r="E330" s="12">
        <f t="shared" si="30"/>
        <v>150202</v>
      </c>
      <c r="F330" s="8" t="str">
        <f>+VLOOKUP(E330,Productos[[Id_producto]:[Codigo]],3,0)</f>
        <v>Cambio climático</v>
      </c>
      <c r="G330" s="13">
        <f t="shared" si="26"/>
        <v>150202005</v>
      </c>
      <c r="H330" s="7">
        <v>5</v>
      </c>
      <c r="I330" s="8" t="s">
        <v>396</v>
      </c>
      <c r="J330" s="8" t="str">
        <f>+Categorias[[#This Row],[Categoría]]&amp;"-"&amp;Categorias[[#This Row],[Id_categoría]]</f>
        <v>Nivel del mar-150202005</v>
      </c>
      <c r="K330" s="9" t="str">
        <f>+Categorias[[#This Row],[Descripcion]]&amp;" | "&amp;VLOOKUP(Categorias[[#This Row],[Id_producto]],Productos[[Id_producto]:[Auxiliar]],5,0)</f>
        <v>Nivel del mar-150202005 | Prod: Clima-150202 | Sector: Clima-1502 | Industria: EN&amp;MA - 15</v>
      </c>
      <c r="L330" s="9" t="str">
        <f t="shared" si="31"/>
        <v>150202005nivel_del_mar</v>
      </c>
      <c r="M330" s="28" t="str">
        <f t="shared" ref="M330:M393" si="33">+"INSERT INTO categoria VALUES ("&amp;G330&amp;",'"&amp;I330&amp;"','"&amp;J330&amp;"','"&amp;K330&amp;"',"&amp;E330&amp;");"</f>
        <v>INSERT INTO categoria VALUES (150202005,'Nivel del mar','Nivel del mar-150202005','Nivel del mar-150202005 | Prod: Clima-150202 | Sector: Clima-1502 | Industria: EN&amp;MA - 15',150202);</v>
      </c>
    </row>
    <row r="331" spans="1:13" ht="30.6" x14ac:dyDescent="0.3">
      <c r="A331" s="12">
        <f t="shared" si="32"/>
        <v>15</v>
      </c>
      <c r="B331" s="8" t="str">
        <f>+VLOOKUP(A331,Industria[],2,0)</f>
        <v>Energía y medio ambiente</v>
      </c>
      <c r="C331" s="12">
        <f t="shared" si="29"/>
        <v>1502</v>
      </c>
      <c r="D331" s="8" t="str">
        <f>+VLOOKUP(C331,Sector[[Id_sector]:[Codigo]],3,0)</f>
        <v>Clima y tiempo</v>
      </c>
      <c r="E331" s="12">
        <f t="shared" si="30"/>
        <v>150202</v>
      </c>
      <c r="F331" s="8" t="str">
        <f>+VLOOKUP(E331,Productos[[Id_producto]:[Codigo]],3,0)</f>
        <v>Cambio climático</v>
      </c>
      <c r="G331" s="13">
        <f t="shared" ref="G331:G394" si="34">+E331*1000+H331</f>
        <v>150202006</v>
      </c>
      <c r="H331" s="7">
        <v>6</v>
      </c>
      <c r="I331" s="8" t="s">
        <v>274</v>
      </c>
      <c r="J331" s="8" t="str">
        <f>+Categorias[[#This Row],[Categoría]]&amp;"-"&amp;Categorias[[#This Row],[Id_categoría]]</f>
        <v>Biodiversidad-150202006</v>
      </c>
      <c r="K331" s="9" t="str">
        <f>+Categorias[[#This Row],[Descripcion]]&amp;" | "&amp;VLOOKUP(Categorias[[#This Row],[Id_producto]],Productos[[Id_producto]:[Auxiliar]],5,0)</f>
        <v>Biodiversidad-150202006 | Prod: Clima-150202 | Sector: Clima-1502 | Industria: EN&amp;MA - 15</v>
      </c>
      <c r="L331" s="9" t="str">
        <f t="shared" si="31"/>
        <v>150202006biodiversidad</v>
      </c>
      <c r="M331" s="28" t="str">
        <f t="shared" si="33"/>
        <v>INSERT INTO categoria VALUES (150202006,'Biodiversidad','Biodiversidad-150202006','Biodiversidad-150202006 | Prod: Clima-150202 | Sector: Clima-1502 | Industria: EN&amp;MA - 15',150202);</v>
      </c>
    </row>
    <row r="332" spans="1:13" ht="30.6" x14ac:dyDescent="0.3">
      <c r="A332" s="12">
        <f t="shared" si="32"/>
        <v>15</v>
      </c>
      <c r="B332" s="8" t="str">
        <f>+VLOOKUP(A332,Industria[],2,0)</f>
        <v>Energía y medio ambiente</v>
      </c>
      <c r="C332" s="12">
        <f t="shared" ref="C332:C395" si="35">+C331</f>
        <v>1502</v>
      </c>
      <c r="D332" s="8" t="str">
        <f>+VLOOKUP(C332,Sector[[Id_sector]:[Codigo]],3,0)</f>
        <v>Clima y tiempo</v>
      </c>
      <c r="E332" s="12">
        <f t="shared" si="30"/>
        <v>150202</v>
      </c>
      <c r="F332" s="8" t="str">
        <f>+VLOOKUP(E332,Productos[[Id_producto]:[Codigo]],3,0)</f>
        <v>Cambio climático</v>
      </c>
      <c r="G332" s="13">
        <f t="shared" si="34"/>
        <v>150202007</v>
      </c>
      <c r="H332" s="7">
        <v>7</v>
      </c>
      <c r="I332" s="8" t="s">
        <v>397</v>
      </c>
      <c r="J332" s="8" t="str">
        <f>+Categorias[[#This Row],[Categoría]]&amp;"-"&amp;Categorias[[#This Row],[Id_categoría]]</f>
        <v>Desastres naturales-150202007</v>
      </c>
      <c r="K332" s="9" t="str">
        <f>+Categorias[[#This Row],[Descripcion]]&amp;" | "&amp;VLOOKUP(Categorias[[#This Row],[Id_producto]],Productos[[Id_producto]:[Auxiliar]],5,0)</f>
        <v>Desastres naturales-150202007 | Prod: Clima-150202 | Sector: Clima-1502 | Industria: EN&amp;MA - 15</v>
      </c>
      <c r="L332" s="9" t="str">
        <f t="shared" si="31"/>
        <v>150202007desastres_naturales</v>
      </c>
      <c r="M332" s="28" t="str">
        <f t="shared" si="33"/>
        <v>INSERT INTO categoria VALUES (150202007,'Desastres naturales','Desastres naturales-150202007','Desastres naturales-150202007 | Prod: Clima-150202 | Sector: Clima-1502 | Industria: EN&amp;MA - 15',150202);</v>
      </c>
    </row>
    <row r="333" spans="1:13" ht="40.799999999999997" x14ac:dyDescent="0.3">
      <c r="A333" s="12">
        <f t="shared" si="32"/>
        <v>15</v>
      </c>
      <c r="B333" s="8" t="str">
        <f>+VLOOKUP(A333,Industria[],2,0)</f>
        <v>Energía y medio ambiente</v>
      </c>
      <c r="C333" s="12">
        <f t="shared" si="35"/>
        <v>1502</v>
      </c>
      <c r="D333" s="8" t="str">
        <f>+VLOOKUP(C333,Sector[[Id_sector]:[Codigo]],3,0)</f>
        <v>Clima y tiempo</v>
      </c>
      <c r="E333" s="12">
        <f t="shared" si="30"/>
        <v>150202</v>
      </c>
      <c r="F333" s="8" t="str">
        <f>+VLOOKUP(E333,Productos[[Id_producto]:[Codigo]],3,0)</f>
        <v>Cambio climático</v>
      </c>
      <c r="G333" s="13">
        <f t="shared" si="34"/>
        <v>150202008</v>
      </c>
      <c r="H333" s="7">
        <v>8</v>
      </c>
      <c r="I333" s="8" t="s">
        <v>398</v>
      </c>
      <c r="J333" s="8" t="str">
        <f>+Categorias[[#This Row],[Categoría]]&amp;"-"&amp;Categorias[[#This Row],[Id_categoría]]</f>
        <v>Temperatura oceánica-150202008</v>
      </c>
      <c r="K333" s="9" t="str">
        <f>+Categorias[[#This Row],[Descripcion]]&amp;" | "&amp;VLOOKUP(Categorias[[#This Row],[Id_producto]],Productos[[Id_producto]:[Auxiliar]],5,0)</f>
        <v>Temperatura oceánica-150202008 | Prod: Clima-150202 | Sector: Clima-1502 | Industria: EN&amp;MA - 15</v>
      </c>
      <c r="L333" s="9" t="str">
        <f t="shared" si="31"/>
        <v>150202008temperatura_oceanica</v>
      </c>
      <c r="M333" s="28" t="str">
        <f t="shared" si="33"/>
        <v>INSERT INTO categoria VALUES (150202008,'Temperatura oceánica','Temperatura oceánica-150202008','Temperatura oceánica-150202008 | Prod: Clima-150202 | Sector: Clima-1502 | Industria: EN&amp;MA - 15',150202);</v>
      </c>
    </row>
    <row r="334" spans="1:13" ht="40.799999999999997" x14ac:dyDescent="0.3">
      <c r="A334" s="12">
        <f t="shared" si="32"/>
        <v>15</v>
      </c>
      <c r="B334" s="8" t="str">
        <f>+VLOOKUP(A334,Industria[],2,0)</f>
        <v>Energía y medio ambiente</v>
      </c>
      <c r="C334" s="12">
        <f t="shared" si="35"/>
        <v>1502</v>
      </c>
      <c r="D334" s="8" t="str">
        <f>+VLOOKUP(C334,Sector[[Id_sector]:[Codigo]],3,0)</f>
        <v>Clima y tiempo</v>
      </c>
      <c r="E334" s="12">
        <f t="shared" si="30"/>
        <v>150202</v>
      </c>
      <c r="F334" s="8" t="str">
        <f>+VLOOKUP(E334,Productos[[Id_producto]:[Codigo]],3,0)</f>
        <v>Cambio climático</v>
      </c>
      <c r="G334" s="13">
        <f t="shared" si="34"/>
        <v>150202009</v>
      </c>
      <c r="H334" s="7">
        <v>9</v>
      </c>
      <c r="I334" s="8" t="s">
        <v>399</v>
      </c>
      <c r="J334" s="8" t="str">
        <f>+Categorias[[#This Row],[Categoría]]&amp;"-"&amp;Categorias[[#This Row],[Id_categoría]]</f>
        <v>Retroceso de los glaciares-150202009</v>
      </c>
      <c r="K334" s="9" t="str">
        <f>+Categorias[[#This Row],[Descripcion]]&amp;" | "&amp;VLOOKUP(Categorias[[#This Row],[Id_producto]],Productos[[Id_producto]:[Auxiliar]],5,0)</f>
        <v>Retroceso de los glaciares-150202009 | Prod: Clima-150202 | Sector: Clima-1502 | Industria: EN&amp;MA - 15</v>
      </c>
      <c r="L334" s="9" t="str">
        <f t="shared" si="31"/>
        <v>150202009retroceso_de_los_glaciares</v>
      </c>
      <c r="M334" s="28" t="str">
        <f t="shared" si="33"/>
        <v>INSERT INTO categoria VALUES (150202009,'Retroceso de los glaciares','Retroceso de los glaciares-150202009','Retroceso de los glaciares-150202009 | Prod: Clima-150202 | Sector: Clima-1502 | Industria: EN&amp;MA - 15',150202);</v>
      </c>
    </row>
    <row r="335" spans="1:13" ht="30.6" x14ac:dyDescent="0.3">
      <c r="A335" s="12">
        <f t="shared" si="32"/>
        <v>15</v>
      </c>
      <c r="B335" s="8" t="str">
        <f>+VLOOKUP(A335,Industria[],2,0)</f>
        <v>Energía y medio ambiente</v>
      </c>
      <c r="C335" s="12">
        <f t="shared" si="35"/>
        <v>1502</v>
      </c>
      <c r="D335" s="8" t="str">
        <f>+VLOOKUP(C335,Sector[[Id_sector]:[Codigo]],3,0)</f>
        <v>Clima y tiempo</v>
      </c>
      <c r="E335" s="12">
        <f t="shared" si="30"/>
        <v>150202</v>
      </c>
      <c r="F335" s="8" t="str">
        <f>+VLOOKUP(E335,Productos[[Id_producto]:[Codigo]],3,0)</f>
        <v>Cambio climático</v>
      </c>
      <c r="G335" s="13">
        <f t="shared" si="34"/>
        <v>150202010</v>
      </c>
      <c r="H335" s="7">
        <v>10</v>
      </c>
      <c r="I335" s="8" t="s">
        <v>400</v>
      </c>
      <c r="J335" s="8" t="str">
        <f>+Categorias[[#This Row],[Categoría]]&amp;"-"&amp;Categorias[[#This Row],[Id_categoría]]</f>
        <v>Deshielo ártico-150202010</v>
      </c>
      <c r="K335" s="9" t="str">
        <f>+Categorias[[#This Row],[Descripcion]]&amp;" | "&amp;VLOOKUP(Categorias[[#This Row],[Id_producto]],Productos[[Id_producto]:[Auxiliar]],5,0)</f>
        <v>Deshielo ártico-150202010 | Prod: Clima-150202 | Sector: Clima-1502 | Industria: EN&amp;MA - 15</v>
      </c>
      <c r="L335" s="9" t="str">
        <f t="shared" si="31"/>
        <v>150202010deshielo_artico</v>
      </c>
      <c r="M335" s="28" t="str">
        <f t="shared" si="33"/>
        <v>INSERT INTO categoria VALUES (150202010,'Deshielo ártico','Deshielo ártico-150202010','Deshielo ártico-150202010 | Prod: Clima-150202 | Sector: Clima-1502 | Industria: EN&amp;MA - 15',150202);</v>
      </c>
    </row>
    <row r="336" spans="1:13" ht="40.799999999999997" x14ac:dyDescent="0.3">
      <c r="A336" s="12">
        <f t="shared" si="32"/>
        <v>15</v>
      </c>
      <c r="B336" s="8" t="str">
        <f>+VLOOKUP(A336,Industria[],2,0)</f>
        <v>Energía y medio ambiente</v>
      </c>
      <c r="C336" s="12">
        <f t="shared" si="35"/>
        <v>1502</v>
      </c>
      <c r="D336" s="8" t="str">
        <f>+VLOOKUP(C336,Sector[[Id_sector]:[Codigo]],3,0)</f>
        <v>Clima y tiempo</v>
      </c>
      <c r="E336" s="12">
        <f t="shared" si="30"/>
        <v>150202</v>
      </c>
      <c r="F336" s="8" t="str">
        <f>+VLOOKUP(E336,Productos[[Id_producto]:[Codigo]],3,0)</f>
        <v>Cambio climático</v>
      </c>
      <c r="G336" s="13">
        <f t="shared" si="34"/>
        <v>150202011</v>
      </c>
      <c r="H336" s="7">
        <v>11</v>
      </c>
      <c r="I336" s="8" t="s">
        <v>401</v>
      </c>
      <c r="J336" s="8" t="str">
        <f>+Categorias[[#This Row],[Categoría]]&amp;"-"&amp;Categorias[[#This Row],[Id_categoría]]</f>
        <v>Parada de circulación oceánica-150202011</v>
      </c>
      <c r="K336" s="9" t="str">
        <f>+Categorias[[#This Row],[Descripcion]]&amp;" | "&amp;VLOOKUP(Categorias[[#This Row],[Id_producto]],Productos[[Id_producto]:[Auxiliar]],5,0)</f>
        <v>Parada de circulación oceánica-150202011 | Prod: Clima-150202 | Sector: Clima-1502 | Industria: EN&amp;MA - 15</v>
      </c>
      <c r="L336" s="9" t="str">
        <f t="shared" si="31"/>
        <v>150202011parada_de_circulacion_oceanica</v>
      </c>
      <c r="M336" s="28" t="str">
        <f t="shared" si="33"/>
        <v>INSERT INTO categoria VALUES (150202011,'Parada de circulación oceánica','Parada de circulación oceánica-150202011','Parada de circulación oceánica-150202011 | Prod: Clima-150202 | Sector: Clima-1502 | Industria: EN&amp;MA - 15',150202);</v>
      </c>
    </row>
    <row r="337" spans="1:13" ht="30.6" x14ac:dyDescent="0.3">
      <c r="A337" s="12">
        <f t="shared" si="32"/>
        <v>15</v>
      </c>
      <c r="B337" s="8" t="str">
        <f>+VLOOKUP(A337,Industria[],2,0)</f>
        <v>Energía y medio ambiente</v>
      </c>
      <c r="C337" s="12">
        <f t="shared" si="35"/>
        <v>1502</v>
      </c>
      <c r="D337" s="8" t="str">
        <f>+VLOOKUP(C337,Sector[[Id_sector]:[Codigo]],3,0)</f>
        <v>Clima y tiempo</v>
      </c>
      <c r="E337" s="12">
        <f t="shared" si="30"/>
        <v>150202</v>
      </c>
      <c r="F337" s="8" t="str">
        <f>+VLOOKUP(E337,Productos[[Id_producto]:[Codigo]],3,0)</f>
        <v>Cambio climático</v>
      </c>
      <c r="G337" s="13">
        <f t="shared" si="34"/>
        <v>150202012</v>
      </c>
      <c r="H337" s="7">
        <v>12</v>
      </c>
      <c r="I337" s="8" t="s">
        <v>402</v>
      </c>
      <c r="J337" s="8" t="str">
        <f>+Categorias[[#This Row],[Categoría]]&amp;"-"&amp;Categorias[[#This Row],[Id_categoría]]</f>
        <v>Extinciones masivas-150202012</v>
      </c>
      <c r="K337" s="9" t="str">
        <f>+Categorias[[#This Row],[Descripcion]]&amp;" | "&amp;VLOOKUP(Categorias[[#This Row],[Id_producto]],Productos[[Id_producto]:[Auxiliar]],5,0)</f>
        <v>Extinciones masivas-150202012 | Prod: Clima-150202 | Sector: Clima-1502 | Industria: EN&amp;MA - 15</v>
      </c>
      <c r="L337" s="9" t="str">
        <f t="shared" si="31"/>
        <v>150202012extinciones_masivas</v>
      </c>
      <c r="M337" s="28" t="str">
        <f t="shared" si="33"/>
        <v>INSERT INTO categoria VALUES (150202012,'Extinciones masivas','Extinciones masivas-150202012','Extinciones masivas-150202012 | Prod: Clima-150202 | Sector: Clima-1502 | Industria: EN&amp;MA - 15',150202);</v>
      </c>
    </row>
    <row r="338" spans="1:13" ht="30.6" x14ac:dyDescent="0.3">
      <c r="A338" s="12">
        <f t="shared" si="32"/>
        <v>15</v>
      </c>
      <c r="B338" s="8" t="str">
        <f>+VLOOKUP(A338,Industria[],2,0)</f>
        <v>Energía y medio ambiente</v>
      </c>
      <c r="C338" s="12">
        <f t="shared" si="35"/>
        <v>1502</v>
      </c>
      <c r="D338" s="8" t="str">
        <f>+VLOOKUP(C338,Sector[[Id_sector]:[Codigo]],3,0)</f>
        <v>Clima y tiempo</v>
      </c>
      <c r="E338" s="12">
        <f t="shared" si="30"/>
        <v>150202</v>
      </c>
      <c r="F338" s="8" t="str">
        <f>+VLOOKUP(E338,Productos[[Id_producto]:[Codigo]],3,0)</f>
        <v>Cambio climático</v>
      </c>
      <c r="G338" s="13">
        <f t="shared" si="34"/>
        <v>150202013</v>
      </c>
      <c r="H338" s="7">
        <v>13</v>
      </c>
      <c r="I338" s="8" t="s">
        <v>403</v>
      </c>
      <c r="J338" s="8" t="str">
        <f>+Categorias[[#This Row],[Categoría]]&amp;"-"&amp;Categorias[[#This Row],[Id_categoría]]</f>
        <v>Desertificación-150202013</v>
      </c>
      <c r="K338" s="9" t="str">
        <f>+Categorias[[#This Row],[Descripcion]]&amp;" | "&amp;VLOOKUP(Categorias[[#This Row],[Id_producto]],Productos[[Id_producto]:[Auxiliar]],5,0)</f>
        <v>Desertificación-150202013 | Prod: Clima-150202 | Sector: Clima-1502 | Industria: EN&amp;MA - 15</v>
      </c>
      <c r="L338" s="9" t="str">
        <f t="shared" si="31"/>
        <v>150202013desertificacion</v>
      </c>
      <c r="M338" s="28" t="str">
        <f t="shared" si="33"/>
        <v>INSERT INTO categoria VALUES (150202013,'Desertificación','Desertificación-150202013','Desertificación-150202013 | Prod: Clima-150202 | Sector: Clima-1502 | Industria: EN&amp;MA - 15',150202);</v>
      </c>
    </row>
    <row r="339" spans="1:13" ht="40.799999999999997" x14ac:dyDescent="0.3">
      <c r="A339" s="12">
        <f t="shared" si="32"/>
        <v>15</v>
      </c>
      <c r="B339" s="8" t="str">
        <f>+VLOOKUP(A339,Industria[],2,0)</f>
        <v>Energía y medio ambiente</v>
      </c>
      <c r="C339" s="12">
        <f t="shared" si="35"/>
        <v>1502</v>
      </c>
      <c r="D339" s="8" t="str">
        <f>+VLOOKUP(C339,Sector[[Id_sector]:[Codigo]],3,0)</f>
        <v>Clima y tiempo</v>
      </c>
      <c r="E339" s="12">
        <f t="shared" si="30"/>
        <v>150202</v>
      </c>
      <c r="F339" s="8" t="str">
        <f>+VLOOKUP(E339,Productos[[Id_producto]:[Codigo]],3,0)</f>
        <v>Cambio climático</v>
      </c>
      <c r="G339" s="13">
        <f t="shared" si="34"/>
        <v>150202014</v>
      </c>
      <c r="H339" s="7">
        <v>14</v>
      </c>
      <c r="I339" s="8" t="s">
        <v>404</v>
      </c>
      <c r="J339" s="8" t="str">
        <f>+Categorias[[#This Row],[Categoría]]&amp;"-"&amp;Categorias[[#This Row],[Id_categoría]]</f>
        <v>Fenómenos meteorológicos extremos-150202014</v>
      </c>
      <c r="K339" s="9" t="str">
        <f>+Categorias[[#This Row],[Descripcion]]&amp;" | "&amp;VLOOKUP(Categorias[[#This Row],[Id_producto]],Productos[[Id_producto]:[Auxiliar]],5,0)</f>
        <v>Fenómenos meteorológicos extremos-150202014 | Prod: Clima-150202 | Sector: Clima-1502 | Industria: EN&amp;MA - 15</v>
      </c>
      <c r="L339" s="9" t="str">
        <f t="shared" si="31"/>
        <v>150202014fenomenos_meteorologicos_extremos</v>
      </c>
      <c r="M339" s="28" t="str">
        <f t="shared" si="33"/>
        <v>INSERT INTO categoria VALUES (150202014,'Fenómenos meteorológicos extremos','Fenómenos meteorológicos extremos-150202014','Fenómenos meteorológicos extremos-150202014 | Prod: Clima-150202 | Sector: Clima-1502 | Industria: EN&amp;MA - 15',150202);</v>
      </c>
    </row>
    <row r="340" spans="1:13" ht="30.6" x14ac:dyDescent="0.3">
      <c r="A340" s="12">
        <f t="shared" si="32"/>
        <v>15</v>
      </c>
      <c r="B340" s="8" t="str">
        <f>+VLOOKUP(A340,Industria[],2,0)</f>
        <v>Energía y medio ambiente</v>
      </c>
      <c r="C340" s="12">
        <f t="shared" si="35"/>
        <v>1502</v>
      </c>
      <c r="D340" s="8" t="str">
        <f>+VLOOKUP(C340,Sector[[Id_sector]:[Codigo]],3,0)</f>
        <v>Clima y tiempo</v>
      </c>
      <c r="E340" s="12">
        <f t="shared" si="30"/>
        <v>150203</v>
      </c>
      <c r="F340" s="8" t="str">
        <f>+VLOOKUP(E340,Productos[[Id_producto]:[Codigo]],3,0)</f>
        <v>Tipos de Clima</v>
      </c>
      <c r="G340" s="13">
        <f t="shared" si="34"/>
        <v>150203001</v>
      </c>
      <c r="H340" s="7">
        <v>1</v>
      </c>
      <c r="I340" s="8" t="s">
        <v>405</v>
      </c>
      <c r="J340" s="8" t="str">
        <f>+Categorias[[#This Row],[Categoría]]&amp;"-"&amp;Categorias[[#This Row],[Id_categoría]]</f>
        <v>Tropical-150203001</v>
      </c>
      <c r="K340" s="9" t="str">
        <f>+Categorias[[#This Row],[Descripcion]]&amp;" | "&amp;VLOOKUP(Categorias[[#This Row],[Id_producto]],Productos[[Id_producto]:[Auxiliar]],5,0)</f>
        <v>Tropical-150203001 | Prod: Clima-150203 | Sector: Clima-1502 | Industria: EN&amp;MA - 15</v>
      </c>
      <c r="L340" s="9" t="str">
        <f t="shared" si="31"/>
        <v>150203001tropical</v>
      </c>
      <c r="M340" s="28" t="str">
        <f t="shared" si="33"/>
        <v>INSERT INTO categoria VALUES (150203001,'Tropical','Tropical-150203001','Tropical-150203001 | Prod: Clima-150203 | Sector: Clima-1502 | Industria: EN&amp;MA - 15',150203);</v>
      </c>
    </row>
    <row r="341" spans="1:13" ht="30.6" x14ac:dyDescent="0.3">
      <c r="A341" s="12">
        <f t="shared" si="32"/>
        <v>15</v>
      </c>
      <c r="B341" s="8" t="str">
        <f>+VLOOKUP(A341,Industria[],2,0)</f>
        <v>Energía y medio ambiente</v>
      </c>
      <c r="C341" s="12">
        <f t="shared" si="35"/>
        <v>1502</v>
      </c>
      <c r="D341" s="8" t="str">
        <f>+VLOOKUP(C341,Sector[[Id_sector]:[Codigo]],3,0)</f>
        <v>Clima y tiempo</v>
      </c>
      <c r="E341" s="12">
        <f t="shared" ref="E341:E404" si="36">+IF(H341=1,E340+1,E340)</f>
        <v>150203</v>
      </c>
      <c r="F341" s="8" t="str">
        <f>+VLOOKUP(E341,Productos[[Id_producto]:[Codigo]],3,0)</f>
        <v>Tipos de Clima</v>
      </c>
      <c r="G341" s="13">
        <f t="shared" si="34"/>
        <v>150203002</v>
      </c>
      <c r="H341" s="7">
        <v>2</v>
      </c>
      <c r="I341" s="8" t="s">
        <v>406</v>
      </c>
      <c r="J341" s="8" t="str">
        <f>+Categorias[[#This Row],[Categoría]]&amp;"-"&amp;Categorias[[#This Row],[Id_categoría]]</f>
        <v>Seco-150203002</v>
      </c>
      <c r="K341" s="9" t="str">
        <f>+Categorias[[#This Row],[Descripcion]]&amp;" | "&amp;VLOOKUP(Categorias[[#This Row],[Id_producto]],Productos[[Id_producto]:[Auxiliar]],5,0)</f>
        <v>Seco-150203002 | Prod: Clima-150203 | Sector: Clima-1502 | Industria: EN&amp;MA - 15</v>
      </c>
      <c r="L341" s="9" t="str">
        <f t="shared" si="31"/>
        <v>150203002seco</v>
      </c>
      <c r="M341" s="28" t="str">
        <f t="shared" si="33"/>
        <v>INSERT INTO categoria VALUES (150203002,'Seco','Seco-150203002','Seco-150203002 | Prod: Clima-150203 | Sector: Clima-1502 | Industria: EN&amp;MA - 15',150203);</v>
      </c>
    </row>
    <row r="342" spans="1:13" ht="30.6" x14ac:dyDescent="0.3">
      <c r="A342" s="12">
        <f t="shared" si="32"/>
        <v>15</v>
      </c>
      <c r="B342" s="8" t="str">
        <f>+VLOOKUP(A342,Industria[],2,0)</f>
        <v>Energía y medio ambiente</v>
      </c>
      <c r="C342" s="12">
        <f t="shared" si="35"/>
        <v>1502</v>
      </c>
      <c r="D342" s="8" t="str">
        <f>+VLOOKUP(C342,Sector[[Id_sector]:[Codigo]],3,0)</f>
        <v>Clima y tiempo</v>
      </c>
      <c r="E342" s="12">
        <f t="shared" si="36"/>
        <v>150203</v>
      </c>
      <c r="F342" s="8" t="str">
        <f>+VLOOKUP(E342,Productos[[Id_producto]:[Codigo]],3,0)</f>
        <v>Tipos de Clima</v>
      </c>
      <c r="G342" s="13">
        <f t="shared" si="34"/>
        <v>150203003</v>
      </c>
      <c r="H342" s="7">
        <v>3</v>
      </c>
      <c r="I342" s="8" t="s">
        <v>407</v>
      </c>
      <c r="J342" s="8" t="str">
        <f>+Categorias[[#This Row],[Categoría]]&amp;"-"&amp;Categorias[[#This Row],[Id_categoría]]</f>
        <v>Templado-150203003</v>
      </c>
      <c r="K342" s="9" t="str">
        <f>+Categorias[[#This Row],[Descripcion]]&amp;" | "&amp;VLOOKUP(Categorias[[#This Row],[Id_producto]],Productos[[Id_producto]:[Auxiliar]],5,0)</f>
        <v>Templado-150203003 | Prod: Clima-150203 | Sector: Clima-1502 | Industria: EN&amp;MA - 15</v>
      </c>
      <c r="L342" s="9" t="str">
        <f t="shared" si="31"/>
        <v>150203003templado</v>
      </c>
      <c r="M342" s="28" t="str">
        <f t="shared" si="33"/>
        <v>INSERT INTO categoria VALUES (150203003,'Templado','Templado-150203003','Templado-150203003 | Prod: Clima-150203 | Sector: Clima-1502 | Industria: EN&amp;MA - 15',150203);</v>
      </c>
    </row>
    <row r="343" spans="1:13" ht="30.6" x14ac:dyDescent="0.3">
      <c r="A343" s="12">
        <f t="shared" si="32"/>
        <v>15</v>
      </c>
      <c r="B343" s="8" t="str">
        <f>+VLOOKUP(A343,Industria[],2,0)</f>
        <v>Energía y medio ambiente</v>
      </c>
      <c r="C343" s="12">
        <f t="shared" si="35"/>
        <v>1502</v>
      </c>
      <c r="D343" s="8" t="str">
        <f>+VLOOKUP(C343,Sector[[Id_sector]:[Codigo]],3,0)</f>
        <v>Clima y tiempo</v>
      </c>
      <c r="E343" s="12">
        <f t="shared" si="36"/>
        <v>150203</v>
      </c>
      <c r="F343" s="8" t="str">
        <f>+VLOOKUP(E343,Productos[[Id_producto]:[Codigo]],3,0)</f>
        <v>Tipos de Clima</v>
      </c>
      <c r="G343" s="13">
        <f t="shared" si="34"/>
        <v>150203004</v>
      </c>
      <c r="H343" s="7">
        <v>4</v>
      </c>
      <c r="I343" s="8" t="s">
        <v>408</v>
      </c>
      <c r="J343" s="8" t="str">
        <f>+Categorias[[#This Row],[Categoría]]&amp;"-"&amp;Categorias[[#This Row],[Id_categoría]]</f>
        <v>Continental-150203004</v>
      </c>
      <c r="K343" s="9" t="str">
        <f>+Categorias[[#This Row],[Descripcion]]&amp;" | "&amp;VLOOKUP(Categorias[[#This Row],[Id_producto]],Productos[[Id_producto]:[Auxiliar]],5,0)</f>
        <v>Continental-150203004 | Prod: Clima-150203 | Sector: Clima-1502 | Industria: EN&amp;MA - 15</v>
      </c>
      <c r="L343" s="9" t="str">
        <f t="shared" si="31"/>
        <v>150203004continental</v>
      </c>
      <c r="M343" s="28" t="str">
        <f t="shared" si="33"/>
        <v>INSERT INTO categoria VALUES (150203004,'Continental','Continental-150203004','Continental-150203004 | Prod: Clima-150203 | Sector: Clima-1502 | Industria: EN&amp;MA - 15',150203);</v>
      </c>
    </row>
    <row r="344" spans="1:13" ht="30.6" x14ac:dyDescent="0.3">
      <c r="A344" s="12">
        <f t="shared" si="32"/>
        <v>15</v>
      </c>
      <c r="B344" s="8" t="str">
        <f>+VLOOKUP(A344,Industria[],2,0)</f>
        <v>Energía y medio ambiente</v>
      </c>
      <c r="C344" s="12">
        <f t="shared" si="35"/>
        <v>1502</v>
      </c>
      <c r="D344" s="8" t="str">
        <f>+VLOOKUP(C344,Sector[[Id_sector]:[Codigo]],3,0)</f>
        <v>Clima y tiempo</v>
      </c>
      <c r="E344" s="12">
        <f t="shared" si="36"/>
        <v>150203</v>
      </c>
      <c r="F344" s="8" t="str">
        <f>+VLOOKUP(E344,Productos[[Id_producto]:[Codigo]],3,0)</f>
        <v>Tipos de Clima</v>
      </c>
      <c r="G344" s="13">
        <f t="shared" si="34"/>
        <v>150203005</v>
      </c>
      <c r="H344" s="7">
        <v>5</v>
      </c>
      <c r="I344" s="8" t="s">
        <v>409</v>
      </c>
      <c r="J344" s="8" t="str">
        <f>+Categorias[[#This Row],[Categoría]]&amp;"-"&amp;Categorias[[#This Row],[Id_categoría]]</f>
        <v>Polar-150203005</v>
      </c>
      <c r="K344" s="9" t="str">
        <f>+Categorias[[#This Row],[Descripcion]]&amp;" | "&amp;VLOOKUP(Categorias[[#This Row],[Id_producto]],Productos[[Id_producto]:[Auxiliar]],5,0)</f>
        <v>Polar-150203005 | Prod: Clima-150203 | Sector: Clima-1502 | Industria: EN&amp;MA - 15</v>
      </c>
      <c r="L344" s="9" t="str">
        <f t="shared" si="31"/>
        <v>150203005polar</v>
      </c>
      <c r="M344" s="28" t="str">
        <f t="shared" si="33"/>
        <v>INSERT INTO categoria VALUES (150203005,'Polar','Polar-150203005','Polar-150203005 | Prod: Clima-150203 | Sector: Clima-1502 | Industria: EN&amp;MA - 15',150203);</v>
      </c>
    </row>
    <row r="345" spans="1:13" ht="30.6" x14ac:dyDescent="0.3">
      <c r="A345" s="12">
        <f t="shared" si="32"/>
        <v>15</v>
      </c>
      <c r="B345" s="8" t="str">
        <f>+VLOOKUP(A345,Industria[],2,0)</f>
        <v>Energía y medio ambiente</v>
      </c>
      <c r="C345" s="12">
        <f t="shared" si="35"/>
        <v>1502</v>
      </c>
      <c r="D345" s="8" t="str">
        <f>+VLOOKUP(C345,Sector[[Id_sector]:[Codigo]],3,0)</f>
        <v>Clima y tiempo</v>
      </c>
      <c r="E345" s="12">
        <f t="shared" si="36"/>
        <v>150203</v>
      </c>
      <c r="F345" s="8" t="str">
        <f>+VLOOKUP(E345,Productos[[Id_producto]:[Codigo]],3,0)</f>
        <v>Tipos de Clima</v>
      </c>
      <c r="G345" s="13">
        <f t="shared" si="34"/>
        <v>150203006</v>
      </c>
      <c r="H345" s="7">
        <v>6</v>
      </c>
      <c r="I345" s="8" t="s">
        <v>410</v>
      </c>
      <c r="J345" s="8" t="str">
        <f>+Categorias[[#This Row],[Categoría]]&amp;"-"&amp;Categorias[[#This Row],[Id_categoría]]</f>
        <v>Clima de montaña-150203006</v>
      </c>
      <c r="K345" s="9" t="str">
        <f>+Categorias[[#This Row],[Descripcion]]&amp;" | "&amp;VLOOKUP(Categorias[[#This Row],[Id_producto]],Productos[[Id_producto]:[Auxiliar]],5,0)</f>
        <v>Clima de montaña-150203006 | Prod: Clima-150203 | Sector: Clima-1502 | Industria: EN&amp;MA - 15</v>
      </c>
      <c r="L345" s="9" t="str">
        <f t="shared" si="31"/>
        <v>150203006clima_de_montaña</v>
      </c>
      <c r="M345" s="28" t="str">
        <f t="shared" si="33"/>
        <v>INSERT INTO categoria VALUES (150203006,'Clima de montaña','Clima de montaña-150203006','Clima de montaña-150203006 | Prod: Clima-150203 | Sector: Clima-1502 | Industria: EN&amp;MA - 15',150203);</v>
      </c>
    </row>
    <row r="346" spans="1:13" ht="30.6" x14ac:dyDescent="0.3">
      <c r="A346" s="12">
        <f t="shared" si="32"/>
        <v>15</v>
      </c>
      <c r="B346" s="8" t="str">
        <f>+VLOOKUP(A346,Industria[],2,0)</f>
        <v>Energía y medio ambiente</v>
      </c>
      <c r="C346" s="12">
        <v>1503</v>
      </c>
      <c r="D346" s="8" t="str">
        <f>+VLOOKUP(C346,Sector[[Id_sector]:[Codigo]],3,0)</f>
        <v>Emisiones</v>
      </c>
      <c r="E346" s="12">
        <v>150301</v>
      </c>
      <c r="F346" s="8" t="str">
        <f>+VLOOKUP(E346,Productos[[Id_producto]:[Codigo]],3,0)</f>
        <v>Emisiones procedentes de fuentes móviles</v>
      </c>
      <c r="G346" s="13">
        <f t="shared" si="34"/>
        <v>150301001</v>
      </c>
      <c r="H346" s="7">
        <v>1</v>
      </c>
      <c r="I346" s="8" t="s">
        <v>411</v>
      </c>
      <c r="J346" s="8" t="str">
        <f>+Categorias[[#This Row],[Categoría]]&amp;"-"&amp;Categorias[[#This Row],[Id_categoría]]</f>
        <v>CO2-150301001</v>
      </c>
      <c r="K346" s="9" t="str">
        <f>+Categorias[[#This Row],[Descripcion]]&amp;" | "&amp;VLOOKUP(Categorias[[#This Row],[Id_producto]],Productos[[Id_producto]:[Auxiliar]],5,0)</f>
        <v>CO2-150301001 | Prod: Móviles-150301 | Sector: Emision-1503 | Industria: EN&amp;MA - 15</v>
      </c>
      <c r="L346" s="9" t="str">
        <f t="shared" si="31"/>
        <v>150301001co2</v>
      </c>
      <c r="M346" s="28" t="str">
        <f t="shared" si="33"/>
        <v>INSERT INTO categoria VALUES (150301001,'CO2','CO2-150301001','CO2-150301001 | Prod: Móviles-150301 | Sector: Emision-1503 | Industria: EN&amp;MA - 15',150301);</v>
      </c>
    </row>
    <row r="347" spans="1:13" ht="30.6" x14ac:dyDescent="0.3">
      <c r="A347" s="12">
        <f t="shared" si="32"/>
        <v>15</v>
      </c>
      <c r="B347" s="8" t="str">
        <f>+VLOOKUP(A347,Industria[],2,0)</f>
        <v>Energía y medio ambiente</v>
      </c>
      <c r="C347" s="12">
        <f t="shared" si="35"/>
        <v>1503</v>
      </c>
      <c r="D347" s="8" t="str">
        <f>+VLOOKUP(C347,Sector[[Id_sector]:[Codigo]],3,0)</f>
        <v>Emisiones</v>
      </c>
      <c r="E347" s="12">
        <f t="shared" si="36"/>
        <v>150301</v>
      </c>
      <c r="F347" s="8" t="str">
        <f>+VLOOKUP(E347,Productos[[Id_producto]:[Codigo]],3,0)</f>
        <v>Emisiones procedentes de fuentes móviles</v>
      </c>
      <c r="G347" s="13">
        <f t="shared" si="34"/>
        <v>150301002</v>
      </c>
      <c r="H347" s="7">
        <v>2</v>
      </c>
      <c r="I347" s="8" t="s">
        <v>412</v>
      </c>
      <c r="J347" s="8" t="str">
        <f>+Categorias[[#This Row],[Categoría]]&amp;"-"&amp;Categorias[[#This Row],[Id_categoría]]</f>
        <v>NOx-150301002</v>
      </c>
      <c r="K347" s="9" t="str">
        <f>+Categorias[[#This Row],[Descripcion]]&amp;" | "&amp;VLOOKUP(Categorias[[#This Row],[Id_producto]],Productos[[Id_producto]:[Auxiliar]],5,0)</f>
        <v>NOx-150301002 | Prod: Móviles-150301 | Sector: Emision-1503 | Industria: EN&amp;MA - 15</v>
      </c>
      <c r="L347" s="9" t="str">
        <f t="shared" si="31"/>
        <v>150301002nox</v>
      </c>
      <c r="M347" s="28" t="str">
        <f t="shared" si="33"/>
        <v>INSERT INTO categoria VALUES (150301002,'NOx','NOx-150301002','NOx-150301002 | Prod: Móviles-150301 | Sector: Emision-1503 | Industria: EN&amp;MA - 15',150301);</v>
      </c>
    </row>
    <row r="348" spans="1:13" ht="30.6" x14ac:dyDescent="0.3">
      <c r="A348" s="12">
        <f t="shared" si="32"/>
        <v>15</v>
      </c>
      <c r="B348" s="8" t="str">
        <f>+VLOOKUP(A348,Industria[],2,0)</f>
        <v>Energía y medio ambiente</v>
      </c>
      <c r="C348" s="12">
        <f t="shared" si="35"/>
        <v>1503</v>
      </c>
      <c r="D348" s="8" t="str">
        <f>+VLOOKUP(C348,Sector[[Id_sector]:[Codigo]],3,0)</f>
        <v>Emisiones</v>
      </c>
      <c r="E348" s="12">
        <f t="shared" si="36"/>
        <v>150301</v>
      </c>
      <c r="F348" s="8" t="str">
        <f>+VLOOKUP(E348,Productos[[Id_producto]:[Codigo]],3,0)</f>
        <v>Emisiones procedentes de fuentes móviles</v>
      </c>
      <c r="G348" s="13">
        <f t="shared" si="34"/>
        <v>150301003</v>
      </c>
      <c r="H348" s="7">
        <v>3</v>
      </c>
      <c r="I348" s="8" t="s">
        <v>413</v>
      </c>
      <c r="J348" s="8" t="str">
        <f>+Categorias[[#This Row],[Categoría]]&amp;"-"&amp;Categorias[[#This Row],[Id_categoría]]</f>
        <v>CO-150301003</v>
      </c>
      <c r="K348" s="9" t="str">
        <f>+Categorias[[#This Row],[Descripcion]]&amp;" | "&amp;VLOOKUP(Categorias[[#This Row],[Id_producto]],Productos[[Id_producto]:[Auxiliar]],5,0)</f>
        <v>CO-150301003 | Prod: Móviles-150301 | Sector: Emision-1503 | Industria: EN&amp;MA - 15</v>
      </c>
      <c r="L348" s="9" t="str">
        <f t="shared" si="31"/>
        <v>150301003co</v>
      </c>
      <c r="M348" s="28" t="str">
        <f t="shared" si="33"/>
        <v>INSERT INTO categoria VALUES (150301003,'CO','CO-150301003','CO-150301003 | Prod: Móviles-150301 | Sector: Emision-1503 | Industria: EN&amp;MA - 15',150301);</v>
      </c>
    </row>
    <row r="349" spans="1:13" ht="30.6" x14ac:dyDescent="0.3">
      <c r="A349" s="12">
        <f t="shared" si="32"/>
        <v>15</v>
      </c>
      <c r="B349" s="8" t="str">
        <f>+VLOOKUP(A349,Industria[],2,0)</f>
        <v>Energía y medio ambiente</v>
      </c>
      <c r="C349" s="12">
        <f t="shared" si="35"/>
        <v>1503</v>
      </c>
      <c r="D349" s="8" t="str">
        <f>+VLOOKUP(C349,Sector[[Id_sector]:[Codigo]],3,0)</f>
        <v>Emisiones</v>
      </c>
      <c r="E349" s="12">
        <f t="shared" si="36"/>
        <v>150301</v>
      </c>
      <c r="F349" s="8" t="str">
        <f>+VLOOKUP(E349,Productos[[Id_producto]:[Codigo]],3,0)</f>
        <v>Emisiones procedentes de fuentes móviles</v>
      </c>
      <c r="G349" s="13">
        <f t="shared" si="34"/>
        <v>150301004</v>
      </c>
      <c r="H349" s="7">
        <v>4</v>
      </c>
      <c r="I349" s="8" t="s">
        <v>414</v>
      </c>
      <c r="J349" s="8" t="str">
        <f>+Categorias[[#This Row],[Categoría]]&amp;"-"&amp;Categorias[[#This Row],[Id_categoría]]</f>
        <v>HC volátiles-150301004</v>
      </c>
      <c r="K349" s="9" t="str">
        <f>+Categorias[[#This Row],[Descripcion]]&amp;" | "&amp;VLOOKUP(Categorias[[#This Row],[Id_producto]],Productos[[Id_producto]:[Auxiliar]],5,0)</f>
        <v>HC volátiles-150301004 | Prod: Móviles-150301 | Sector: Emision-1503 | Industria: EN&amp;MA - 15</v>
      </c>
      <c r="L349" s="9" t="str">
        <f t="shared" si="31"/>
        <v>150301004hc_volatiles</v>
      </c>
      <c r="M349" s="28" t="str">
        <f t="shared" si="33"/>
        <v>INSERT INTO categoria VALUES (150301004,'HC volátiles','HC volátiles-150301004','HC volátiles-150301004 | Prod: Móviles-150301 | Sector: Emision-1503 | Industria: EN&amp;MA - 15',150301);</v>
      </c>
    </row>
    <row r="350" spans="1:13" ht="30.6" x14ac:dyDescent="0.3">
      <c r="A350" s="12">
        <f t="shared" si="32"/>
        <v>15</v>
      </c>
      <c r="B350" s="8" t="str">
        <f>+VLOOKUP(A350,Industria[],2,0)</f>
        <v>Energía y medio ambiente</v>
      </c>
      <c r="C350" s="12">
        <f t="shared" si="35"/>
        <v>1503</v>
      </c>
      <c r="D350" s="8" t="str">
        <f>+VLOOKUP(C350,Sector[[Id_sector]:[Codigo]],3,0)</f>
        <v>Emisiones</v>
      </c>
      <c r="E350" s="12">
        <f t="shared" si="36"/>
        <v>150301</v>
      </c>
      <c r="F350" s="8" t="str">
        <f>+VLOOKUP(E350,Productos[[Id_producto]:[Codigo]],3,0)</f>
        <v>Emisiones procedentes de fuentes móviles</v>
      </c>
      <c r="G350" s="13">
        <f t="shared" si="34"/>
        <v>150301005</v>
      </c>
      <c r="H350" s="7">
        <v>5</v>
      </c>
      <c r="I350" s="8" t="s">
        <v>415</v>
      </c>
      <c r="J350" s="8" t="str">
        <f>+Categorias[[#This Row],[Categoría]]&amp;"-"&amp;Categorias[[#This Row],[Id_categoría]]</f>
        <v>HC no volátiles-150301005</v>
      </c>
      <c r="K350" s="9" t="str">
        <f>+Categorias[[#This Row],[Descripcion]]&amp;" | "&amp;VLOOKUP(Categorias[[#This Row],[Id_producto]],Productos[[Id_producto]:[Auxiliar]],5,0)</f>
        <v>HC no volátiles-150301005 | Prod: Móviles-150301 | Sector: Emision-1503 | Industria: EN&amp;MA - 15</v>
      </c>
      <c r="L350" s="9" t="str">
        <f t="shared" si="31"/>
        <v>150301005hc_no_volatiles</v>
      </c>
      <c r="M350" s="28" t="str">
        <f t="shared" si="33"/>
        <v>INSERT INTO categoria VALUES (150301005,'HC no volátiles','HC no volátiles-150301005','HC no volátiles-150301005 | Prod: Móviles-150301 | Sector: Emision-1503 | Industria: EN&amp;MA - 15',150301);</v>
      </c>
    </row>
    <row r="351" spans="1:13" ht="30.6" x14ac:dyDescent="0.3">
      <c r="A351" s="12">
        <f t="shared" si="32"/>
        <v>15</v>
      </c>
      <c r="B351" s="8" t="str">
        <f>+VLOOKUP(A351,Industria[],2,0)</f>
        <v>Energía y medio ambiente</v>
      </c>
      <c r="C351" s="12">
        <f t="shared" si="35"/>
        <v>1503</v>
      </c>
      <c r="D351" s="8" t="str">
        <f>+VLOOKUP(C351,Sector[[Id_sector]:[Codigo]],3,0)</f>
        <v>Emisiones</v>
      </c>
      <c r="E351" s="12">
        <f t="shared" si="36"/>
        <v>150301</v>
      </c>
      <c r="F351" s="8" t="str">
        <f>+VLOOKUP(E351,Productos[[Id_producto]:[Codigo]],3,0)</f>
        <v>Emisiones procedentes de fuentes móviles</v>
      </c>
      <c r="G351" s="13">
        <f t="shared" si="34"/>
        <v>150301006</v>
      </c>
      <c r="H351" s="7">
        <v>6</v>
      </c>
      <c r="I351" s="8" t="s">
        <v>416</v>
      </c>
      <c r="J351" s="8" t="str">
        <f>+Categorias[[#This Row],[Categoría]]&amp;"-"&amp;Categorias[[#This Row],[Id_categoría]]</f>
        <v>O3-150301006</v>
      </c>
      <c r="K351" s="9" t="str">
        <f>+Categorias[[#This Row],[Descripcion]]&amp;" | "&amp;VLOOKUP(Categorias[[#This Row],[Id_producto]],Productos[[Id_producto]:[Auxiliar]],5,0)</f>
        <v>O3-150301006 | Prod: Móviles-150301 | Sector: Emision-1503 | Industria: EN&amp;MA - 15</v>
      </c>
      <c r="L351" s="9" t="str">
        <f t="shared" si="31"/>
        <v>150301006o3</v>
      </c>
      <c r="M351" s="28" t="str">
        <f t="shared" si="33"/>
        <v>INSERT INTO categoria VALUES (150301006,'O3','O3-150301006','O3-150301006 | Prod: Móviles-150301 | Sector: Emision-1503 | Industria: EN&amp;MA - 15',150301);</v>
      </c>
    </row>
    <row r="352" spans="1:13" ht="30.6" x14ac:dyDescent="0.3">
      <c r="A352" s="12">
        <f t="shared" si="32"/>
        <v>15</v>
      </c>
      <c r="B352" s="8" t="str">
        <f>+VLOOKUP(A352,Industria[],2,0)</f>
        <v>Energía y medio ambiente</v>
      </c>
      <c r="C352" s="12">
        <f t="shared" si="35"/>
        <v>1503</v>
      </c>
      <c r="D352" s="8" t="str">
        <f>+VLOOKUP(C352,Sector[[Id_sector]:[Codigo]],3,0)</f>
        <v>Emisiones</v>
      </c>
      <c r="E352" s="12">
        <f t="shared" si="36"/>
        <v>150302</v>
      </c>
      <c r="F352" s="8" t="str">
        <f>+VLOOKUP(E352,Productos[[Id_producto]:[Codigo]],3,0)</f>
        <v>Emisiones procedentes de fuentes fijas</v>
      </c>
      <c r="G352" s="13">
        <f t="shared" si="34"/>
        <v>150302001</v>
      </c>
      <c r="H352" s="7">
        <v>1</v>
      </c>
      <c r="I352" s="8" t="s">
        <v>417</v>
      </c>
      <c r="J352" s="8" t="str">
        <f>+Categorias[[#This Row],[Categoría]]&amp;"-"&amp;Categorias[[#This Row],[Id_categoría]]</f>
        <v>SF6-150302001</v>
      </c>
      <c r="K352" s="9" t="str">
        <f>+Categorias[[#This Row],[Descripcion]]&amp;" | "&amp;VLOOKUP(Categorias[[#This Row],[Id_producto]],Productos[[Id_producto]:[Auxiliar]],5,0)</f>
        <v>SF6-150302001 | Prod: Fijas-150302 | Sector: Emision-1503 | Industria: EN&amp;MA - 15</v>
      </c>
      <c r="L352" s="9" t="str">
        <f t="shared" si="31"/>
        <v>150302001sf6</v>
      </c>
      <c r="M352" s="28" t="str">
        <f t="shared" si="33"/>
        <v>INSERT INTO categoria VALUES (150302001,'SF6','SF6-150302001','SF6-150302001 | Prod: Fijas-150302 | Sector: Emision-1503 | Industria: EN&amp;MA - 15',150302);</v>
      </c>
    </row>
    <row r="353" spans="1:13" ht="30.6" x14ac:dyDescent="0.3">
      <c r="A353" s="12">
        <f t="shared" si="32"/>
        <v>15</v>
      </c>
      <c r="B353" s="8" t="str">
        <f>+VLOOKUP(A353,Industria[],2,0)</f>
        <v>Energía y medio ambiente</v>
      </c>
      <c r="C353" s="12">
        <f t="shared" si="35"/>
        <v>1503</v>
      </c>
      <c r="D353" s="8" t="str">
        <f>+VLOOKUP(C353,Sector[[Id_sector]:[Codigo]],3,0)</f>
        <v>Emisiones</v>
      </c>
      <c r="E353" s="12">
        <f t="shared" si="36"/>
        <v>150302</v>
      </c>
      <c r="F353" s="8" t="str">
        <f>+VLOOKUP(E353,Productos[[Id_producto]:[Codigo]],3,0)</f>
        <v>Emisiones procedentes de fuentes fijas</v>
      </c>
      <c r="G353" s="13">
        <f t="shared" si="34"/>
        <v>150302002</v>
      </c>
      <c r="H353" s="7">
        <v>2</v>
      </c>
      <c r="I353" s="8" t="s">
        <v>418</v>
      </c>
      <c r="J353" s="8" t="str">
        <f>+Categorias[[#This Row],[Categoría]]&amp;"-"&amp;Categorias[[#This Row],[Id_categoría]]</f>
        <v>CH4-150302002</v>
      </c>
      <c r="K353" s="9" t="str">
        <f>+Categorias[[#This Row],[Descripcion]]&amp;" | "&amp;VLOOKUP(Categorias[[#This Row],[Id_producto]],Productos[[Id_producto]:[Auxiliar]],5,0)</f>
        <v>CH4-150302002 | Prod: Fijas-150302 | Sector: Emision-1503 | Industria: EN&amp;MA - 15</v>
      </c>
      <c r="L353" s="9" t="str">
        <f t="shared" ref="L353:L416" si="37">+SUBSTITUTE(G353&amp;LOWER(SUBSTITUTE( SUBSTITUTE( SUBSTITUTE( SUBSTITUTE( SUBSTITUTE( SUBSTITUTE( SUBSTITUTE( SUBSTITUTE( SUBSTITUTE( SUBSTITUTE(I353, "á", "a"), "é", "e"), "í", "i"), "ó", "o"), "ú", "u"), "Á", "A"), "É", "E"), "Í", "I"), "Ó", "O"), "Ú", "U"))," ","_")</f>
        <v>150302002ch4</v>
      </c>
      <c r="M353" s="28" t="str">
        <f t="shared" si="33"/>
        <v>INSERT INTO categoria VALUES (150302002,'CH4','CH4-150302002','CH4-150302002 | Prod: Fijas-150302 | Sector: Emision-1503 | Industria: EN&amp;MA - 15',150302);</v>
      </c>
    </row>
    <row r="354" spans="1:13" ht="30.6" x14ac:dyDescent="0.3">
      <c r="A354" s="12">
        <f t="shared" si="32"/>
        <v>15</v>
      </c>
      <c r="B354" s="8" t="str">
        <f>+VLOOKUP(A354,Industria[],2,0)</f>
        <v>Energía y medio ambiente</v>
      </c>
      <c r="C354" s="12">
        <f t="shared" si="35"/>
        <v>1503</v>
      </c>
      <c r="D354" s="8" t="str">
        <f>+VLOOKUP(C354,Sector[[Id_sector]:[Codigo]],3,0)</f>
        <v>Emisiones</v>
      </c>
      <c r="E354" s="12">
        <f t="shared" si="36"/>
        <v>150302</v>
      </c>
      <c r="F354" s="8" t="str">
        <f>+VLOOKUP(E354,Productos[[Id_producto]:[Codigo]],3,0)</f>
        <v>Emisiones procedentes de fuentes fijas</v>
      </c>
      <c r="G354" s="13">
        <f t="shared" si="34"/>
        <v>150302003</v>
      </c>
      <c r="H354" s="7">
        <v>3</v>
      </c>
      <c r="I354" s="8" t="s">
        <v>411</v>
      </c>
      <c r="J354" s="8" t="str">
        <f>+Categorias[[#This Row],[Categoría]]&amp;"-"&amp;Categorias[[#This Row],[Id_categoría]]</f>
        <v>CO2-150302003</v>
      </c>
      <c r="K354" s="9" t="str">
        <f>+Categorias[[#This Row],[Descripcion]]&amp;" | "&amp;VLOOKUP(Categorias[[#This Row],[Id_producto]],Productos[[Id_producto]:[Auxiliar]],5,0)</f>
        <v>CO2-150302003 | Prod: Fijas-150302 | Sector: Emision-1503 | Industria: EN&amp;MA - 15</v>
      </c>
      <c r="L354" s="9" t="str">
        <f t="shared" si="37"/>
        <v>150302003co2</v>
      </c>
      <c r="M354" s="28" t="str">
        <f t="shared" si="33"/>
        <v>INSERT INTO categoria VALUES (150302003,'CO2','CO2-150302003','CO2-150302003 | Prod: Fijas-150302 | Sector: Emision-1503 | Industria: EN&amp;MA - 15',150302);</v>
      </c>
    </row>
    <row r="355" spans="1:13" ht="30.6" x14ac:dyDescent="0.3">
      <c r="A355" s="12">
        <f t="shared" ref="A355:A418" si="38">+A354</f>
        <v>15</v>
      </c>
      <c r="B355" s="8" t="str">
        <f>+VLOOKUP(A355,Industria[],2,0)</f>
        <v>Energía y medio ambiente</v>
      </c>
      <c r="C355" s="12">
        <f t="shared" si="35"/>
        <v>1503</v>
      </c>
      <c r="D355" s="8" t="str">
        <f>+VLOOKUP(C355,Sector[[Id_sector]:[Codigo]],3,0)</f>
        <v>Emisiones</v>
      </c>
      <c r="E355" s="12">
        <f t="shared" si="36"/>
        <v>150302</v>
      </c>
      <c r="F355" s="8" t="str">
        <f>+VLOOKUP(E355,Productos[[Id_producto]:[Codigo]],3,0)</f>
        <v>Emisiones procedentes de fuentes fijas</v>
      </c>
      <c r="G355" s="13">
        <f t="shared" si="34"/>
        <v>150302004</v>
      </c>
      <c r="H355" s="7">
        <v>4</v>
      </c>
      <c r="I355" s="8" t="s">
        <v>412</v>
      </c>
      <c r="J355" s="8" t="str">
        <f>+Categorias[[#This Row],[Categoría]]&amp;"-"&amp;Categorias[[#This Row],[Id_categoría]]</f>
        <v>NOx-150302004</v>
      </c>
      <c r="K355" s="9" t="str">
        <f>+Categorias[[#This Row],[Descripcion]]&amp;" | "&amp;VLOOKUP(Categorias[[#This Row],[Id_producto]],Productos[[Id_producto]:[Auxiliar]],5,0)</f>
        <v>NOx-150302004 | Prod: Fijas-150302 | Sector: Emision-1503 | Industria: EN&amp;MA - 15</v>
      </c>
      <c r="L355" s="9" t="str">
        <f t="shared" si="37"/>
        <v>150302004nox</v>
      </c>
      <c r="M355" s="28" t="str">
        <f t="shared" si="33"/>
        <v>INSERT INTO categoria VALUES (150302004,'NOx','NOx-150302004','NOx-150302004 | Prod: Fijas-150302 | Sector: Emision-1503 | Industria: EN&amp;MA - 15',150302);</v>
      </c>
    </row>
    <row r="356" spans="1:13" ht="30.6" x14ac:dyDescent="0.3">
      <c r="A356" s="12">
        <f t="shared" si="38"/>
        <v>15</v>
      </c>
      <c r="B356" s="8" t="str">
        <f>+VLOOKUP(A356,Industria[],2,0)</f>
        <v>Energía y medio ambiente</v>
      </c>
      <c r="C356" s="12">
        <f t="shared" si="35"/>
        <v>1503</v>
      </c>
      <c r="D356" s="8" t="str">
        <f>+VLOOKUP(C356,Sector[[Id_sector]:[Codigo]],3,0)</f>
        <v>Emisiones</v>
      </c>
      <c r="E356" s="12">
        <f t="shared" si="36"/>
        <v>150302</v>
      </c>
      <c r="F356" s="8" t="str">
        <f>+VLOOKUP(E356,Productos[[Id_producto]:[Codigo]],3,0)</f>
        <v>Emisiones procedentes de fuentes fijas</v>
      </c>
      <c r="G356" s="13">
        <f t="shared" si="34"/>
        <v>150302005</v>
      </c>
      <c r="H356" s="7">
        <v>5</v>
      </c>
      <c r="I356" s="8" t="s">
        <v>419</v>
      </c>
      <c r="J356" s="8" t="str">
        <f>+Categorias[[#This Row],[Categoría]]&amp;"-"&amp;Categorias[[#This Row],[Id_categoría]]</f>
        <v>SO2-150302005</v>
      </c>
      <c r="K356" s="9" t="str">
        <f>+Categorias[[#This Row],[Descripcion]]&amp;" | "&amp;VLOOKUP(Categorias[[#This Row],[Id_producto]],Productos[[Id_producto]:[Auxiliar]],5,0)</f>
        <v>SO2-150302005 | Prod: Fijas-150302 | Sector: Emision-1503 | Industria: EN&amp;MA - 15</v>
      </c>
      <c r="L356" s="9" t="str">
        <f t="shared" si="37"/>
        <v>150302005so2</v>
      </c>
      <c r="M356" s="28" t="str">
        <f t="shared" si="33"/>
        <v>INSERT INTO categoria VALUES (150302005,'SO2','SO2-150302005','SO2-150302005 | Prod: Fijas-150302 | Sector: Emision-1503 | Industria: EN&amp;MA - 15',150302);</v>
      </c>
    </row>
    <row r="357" spans="1:13" ht="30.6" x14ac:dyDescent="0.3">
      <c r="A357" s="12">
        <f t="shared" si="38"/>
        <v>15</v>
      </c>
      <c r="B357" s="8" t="str">
        <f>+VLOOKUP(A357,Industria[],2,0)</f>
        <v>Energía y medio ambiente</v>
      </c>
      <c r="C357" s="12">
        <f t="shared" si="35"/>
        <v>1503</v>
      </c>
      <c r="D357" s="8" t="str">
        <f>+VLOOKUP(C357,Sector[[Id_sector]:[Codigo]],3,0)</f>
        <v>Emisiones</v>
      </c>
      <c r="E357" s="12">
        <f t="shared" si="36"/>
        <v>150302</v>
      </c>
      <c r="F357" s="8" t="str">
        <f>+VLOOKUP(E357,Productos[[Id_producto]:[Codigo]],3,0)</f>
        <v>Emisiones procedentes de fuentes fijas</v>
      </c>
      <c r="G357" s="13">
        <f t="shared" si="34"/>
        <v>150302006</v>
      </c>
      <c r="H357" s="7">
        <v>6</v>
      </c>
      <c r="I357" s="8" t="s">
        <v>420</v>
      </c>
      <c r="J357" s="8" t="str">
        <f>+Categorias[[#This Row],[Categoría]]&amp;"-"&amp;Categorias[[#This Row],[Id_categoría]]</f>
        <v>HC-150302006</v>
      </c>
      <c r="K357" s="9" t="str">
        <f>+Categorias[[#This Row],[Descripcion]]&amp;" | "&amp;VLOOKUP(Categorias[[#This Row],[Id_producto]],Productos[[Id_producto]:[Auxiliar]],5,0)</f>
        <v>HC-150302006 | Prod: Fijas-150302 | Sector: Emision-1503 | Industria: EN&amp;MA - 15</v>
      </c>
      <c r="L357" s="9" t="str">
        <f t="shared" si="37"/>
        <v>150302006hc</v>
      </c>
      <c r="M357" s="28" t="str">
        <f t="shared" si="33"/>
        <v>INSERT INTO categoria VALUES (150302006,'HC','HC-150302006','HC-150302006 | Prod: Fijas-150302 | Sector: Emision-1503 | Industria: EN&amp;MA - 15',150302);</v>
      </c>
    </row>
    <row r="358" spans="1:13" ht="30.6" x14ac:dyDescent="0.3">
      <c r="A358" s="12">
        <f t="shared" si="38"/>
        <v>15</v>
      </c>
      <c r="B358" s="8" t="str">
        <f>+VLOOKUP(A358,Industria[],2,0)</f>
        <v>Energía y medio ambiente</v>
      </c>
      <c r="C358" s="12">
        <f t="shared" si="35"/>
        <v>1503</v>
      </c>
      <c r="D358" s="8" t="str">
        <f>+VLOOKUP(C358,Sector[[Id_sector]:[Codigo]],3,0)</f>
        <v>Emisiones</v>
      </c>
      <c r="E358" s="12">
        <f t="shared" si="36"/>
        <v>150302</v>
      </c>
      <c r="F358" s="8" t="str">
        <f>+VLOOKUP(E358,Productos[[Id_producto]:[Codigo]],3,0)</f>
        <v>Emisiones procedentes de fuentes fijas</v>
      </c>
      <c r="G358" s="13">
        <f t="shared" si="34"/>
        <v>150302007</v>
      </c>
      <c r="H358" s="7">
        <v>7</v>
      </c>
      <c r="I358" s="8" t="s">
        <v>421</v>
      </c>
      <c r="J358" s="8" t="str">
        <f>+Categorias[[#This Row],[Categoría]]&amp;"-"&amp;Categorias[[#This Row],[Id_categoría]]</f>
        <v>Hollín-150302007</v>
      </c>
      <c r="K358" s="9" t="str">
        <f>+Categorias[[#This Row],[Descripcion]]&amp;" | "&amp;VLOOKUP(Categorias[[#This Row],[Id_producto]],Productos[[Id_producto]:[Auxiliar]],5,0)</f>
        <v>Hollín-150302007 | Prod: Fijas-150302 | Sector: Emision-1503 | Industria: EN&amp;MA - 15</v>
      </c>
      <c r="L358" s="9" t="str">
        <f t="shared" si="37"/>
        <v>150302007hollin</v>
      </c>
      <c r="M358" s="28" t="str">
        <f t="shared" si="33"/>
        <v>INSERT INTO categoria VALUES (150302007,'Hollín','Hollín-150302007','Hollín-150302007 | Prod: Fijas-150302 | Sector: Emision-1503 | Industria: EN&amp;MA - 15',150302);</v>
      </c>
    </row>
    <row r="359" spans="1:13" ht="30.6" x14ac:dyDescent="0.3">
      <c r="A359" s="12">
        <f t="shared" si="38"/>
        <v>15</v>
      </c>
      <c r="B359" s="8" t="str">
        <f>+VLOOKUP(A359,Industria[],2,0)</f>
        <v>Energía y medio ambiente</v>
      </c>
      <c r="C359" s="12">
        <f t="shared" si="35"/>
        <v>1503</v>
      </c>
      <c r="D359" s="8" t="str">
        <f>+VLOOKUP(C359,Sector[[Id_sector]:[Codigo]],3,0)</f>
        <v>Emisiones</v>
      </c>
      <c r="E359" s="12">
        <f t="shared" si="36"/>
        <v>150302</v>
      </c>
      <c r="F359" s="8" t="str">
        <f>+VLOOKUP(E359,Productos[[Id_producto]:[Codigo]],3,0)</f>
        <v>Emisiones procedentes de fuentes fijas</v>
      </c>
      <c r="G359" s="13">
        <f t="shared" si="34"/>
        <v>150302008</v>
      </c>
      <c r="H359" s="7">
        <v>8</v>
      </c>
      <c r="I359" s="8" t="s">
        <v>422</v>
      </c>
      <c r="J359" s="8" t="str">
        <f>+Categorias[[#This Row],[Categoría]]&amp;"-"&amp;Categorias[[#This Row],[Id_categoría]]</f>
        <v>Metales pesados-150302008</v>
      </c>
      <c r="K359" s="9" t="str">
        <f>+Categorias[[#This Row],[Descripcion]]&amp;" | "&amp;VLOOKUP(Categorias[[#This Row],[Id_producto]],Productos[[Id_producto]:[Auxiliar]],5,0)</f>
        <v>Metales pesados-150302008 | Prod: Fijas-150302 | Sector: Emision-1503 | Industria: EN&amp;MA - 15</v>
      </c>
      <c r="L359" s="9" t="str">
        <f t="shared" si="37"/>
        <v>150302008metales_pesados</v>
      </c>
      <c r="M359" s="28" t="str">
        <f t="shared" si="33"/>
        <v>INSERT INTO categoria VALUES (150302008,'Metales pesados','Metales pesados-150302008','Metales pesados-150302008 | Prod: Fijas-150302 | Sector: Emision-1503 | Industria: EN&amp;MA - 15',150302);</v>
      </c>
    </row>
    <row r="360" spans="1:13" ht="30.6" x14ac:dyDescent="0.3">
      <c r="A360" s="12">
        <f t="shared" si="38"/>
        <v>15</v>
      </c>
      <c r="B360" s="8" t="str">
        <f>+VLOOKUP(A360,Industria[],2,0)</f>
        <v>Energía y medio ambiente</v>
      </c>
      <c r="C360" s="12">
        <f t="shared" si="35"/>
        <v>1503</v>
      </c>
      <c r="D360" s="8" t="str">
        <f>+VLOOKUP(C360,Sector[[Id_sector]:[Codigo]],3,0)</f>
        <v>Emisiones</v>
      </c>
      <c r="E360" s="12">
        <f t="shared" si="36"/>
        <v>150302</v>
      </c>
      <c r="F360" s="8" t="str">
        <f>+VLOOKUP(E360,Productos[[Id_producto]:[Codigo]],3,0)</f>
        <v>Emisiones procedentes de fuentes fijas</v>
      </c>
      <c r="G360" s="13">
        <f t="shared" si="34"/>
        <v>150302009</v>
      </c>
      <c r="H360" s="7">
        <v>9</v>
      </c>
      <c r="I360" s="8" t="s">
        <v>423</v>
      </c>
      <c r="J360" s="8" t="str">
        <f>+Categorias[[#This Row],[Categoría]]&amp;"-"&amp;Categorias[[#This Row],[Id_categoría]]</f>
        <v>CFC-150302009</v>
      </c>
      <c r="K360" s="9" t="str">
        <f>+Categorias[[#This Row],[Descripcion]]&amp;" | "&amp;VLOOKUP(Categorias[[#This Row],[Id_producto]],Productos[[Id_producto]:[Auxiliar]],5,0)</f>
        <v>CFC-150302009 | Prod: Fijas-150302 | Sector: Emision-1503 | Industria: EN&amp;MA - 15</v>
      </c>
      <c r="L360" s="9" t="str">
        <f t="shared" si="37"/>
        <v>150302009cfc</v>
      </c>
      <c r="M360" s="28" t="str">
        <f t="shared" si="33"/>
        <v>INSERT INTO categoria VALUES (150302009,'CFC','CFC-150302009','CFC-150302009 | Prod: Fijas-150302 | Sector: Emision-1503 | Industria: EN&amp;MA - 15',150302);</v>
      </c>
    </row>
    <row r="361" spans="1:13" ht="30.6" x14ac:dyDescent="0.3">
      <c r="A361" s="12">
        <f t="shared" si="38"/>
        <v>15</v>
      </c>
      <c r="B361" s="8" t="str">
        <f>+VLOOKUP(A361,Industria[],2,0)</f>
        <v>Energía y medio ambiente</v>
      </c>
      <c r="C361" s="12">
        <f t="shared" si="35"/>
        <v>1503</v>
      </c>
      <c r="D361" s="8" t="str">
        <f>+VLOOKUP(C361,Sector[[Id_sector]:[Codigo]],3,0)</f>
        <v>Emisiones</v>
      </c>
      <c r="E361" s="12">
        <f t="shared" si="36"/>
        <v>150302</v>
      </c>
      <c r="F361" s="8" t="str">
        <f>+VLOOKUP(E361,Productos[[Id_producto]:[Codigo]],3,0)</f>
        <v>Emisiones procedentes de fuentes fijas</v>
      </c>
      <c r="G361" s="13">
        <f t="shared" si="34"/>
        <v>150302010</v>
      </c>
      <c r="H361" s="7">
        <v>10</v>
      </c>
      <c r="I361" s="8" t="s">
        <v>424</v>
      </c>
      <c r="J361" s="8" t="str">
        <f>+Categorias[[#This Row],[Categoría]]&amp;"-"&amp;Categorias[[#This Row],[Id_categoría]]</f>
        <v>Material particulado-150302010</v>
      </c>
      <c r="K361" s="9" t="str">
        <f>+Categorias[[#This Row],[Descripcion]]&amp;" | "&amp;VLOOKUP(Categorias[[#This Row],[Id_producto]],Productos[[Id_producto]:[Auxiliar]],5,0)</f>
        <v>Material particulado-150302010 | Prod: Fijas-150302 | Sector: Emision-1503 | Industria: EN&amp;MA - 15</v>
      </c>
      <c r="L361" s="9" t="str">
        <f t="shared" si="37"/>
        <v>150302010material_particulado</v>
      </c>
      <c r="M361" s="28" t="str">
        <f t="shared" si="33"/>
        <v>INSERT INTO categoria VALUES (150302010,'Material particulado','Material particulado-150302010','Material particulado-150302010 | Prod: Fijas-150302 | Sector: Emision-1503 | Industria: EN&amp;MA - 15',150302);</v>
      </c>
    </row>
    <row r="362" spans="1:13" ht="30.6" x14ac:dyDescent="0.3">
      <c r="A362" s="12">
        <f t="shared" si="38"/>
        <v>15</v>
      </c>
      <c r="B362" s="8" t="str">
        <f>+VLOOKUP(A362,Industria[],2,0)</f>
        <v>Energía y medio ambiente</v>
      </c>
      <c r="C362" s="12">
        <f t="shared" si="35"/>
        <v>1503</v>
      </c>
      <c r="D362" s="8" t="str">
        <f>+VLOOKUP(C362,Sector[[Id_sector]:[Codigo]],3,0)</f>
        <v>Emisiones</v>
      </c>
      <c r="E362" s="12">
        <f t="shared" si="36"/>
        <v>150303</v>
      </c>
      <c r="F362" s="8" t="str">
        <f>+VLOOKUP(E362,Productos[[Id_producto]:[Codigo]],3,0)</f>
        <v>Emisiones procedentes de producción de energía</v>
      </c>
      <c r="G362" s="13">
        <f t="shared" si="34"/>
        <v>150303001</v>
      </c>
      <c r="H362" s="7">
        <v>1</v>
      </c>
      <c r="I362" s="8" t="s">
        <v>411</v>
      </c>
      <c r="J362" s="8" t="str">
        <f>+Categorias[[#This Row],[Categoría]]&amp;"-"&amp;Categorias[[#This Row],[Id_categoría]]</f>
        <v>CO2-150303001</v>
      </c>
      <c r="K362" s="9" t="str">
        <f>+Categorias[[#This Row],[Descripcion]]&amp;" | "&amp;VLOOKUP(Categorias[[#This Row],[Id_producto]],Productos[[Id_producto]:[Auxiliar]],5,0)</f>
        <v>CO2-150303001 | Prod: Generación-150303 | Sector: Emision-1503 | Industria: EN&amp;MA - 15</v>
      </c>
      <c r="L362" s="9" t="str">
        <f t="shared" si="37"/>
        <v>150303001co2</v>
      </c>
      <c r="M362" s="28" t="str">
        <f t="shared" si="33"/>
        <v>INSERT INTO categoria VALUES (150303001,'CO2','CO2-150303001','CO2-150303001 | Prod: Generación-150303 | Sector: Emision-1503 | Industria: EN&amp;MA - 15',150303);</v>
      </c>
    </row>
    <row r="363" spans="1:13" ht="30.6" x14ac:dyDescent="0.3">
      <c r="A363" s="12">
        <f t="shared" si="38"/>
        <v>15</v>
      </c>
      <c r="B363" s="8" t="str">
        <f>+VLOOKUP(A363,Industria[],2,0)</f>
        <v>Energía y medio ambiente</v>
      </c>
      <c r="C363" s="12">
        <f t="shared" si="35"/>
        <v>1503</v>
      </c>
      <c r="D363" s="8" t="str">
        <f>+VLOOKUP(C363,Sector[[Id_sector]:[Codigo]],3,0)</f>
        <v>Emisiones</v>
      </c>
      <c r="E363" s="12">
        <f t="shared" si="36"/>
        <v>150303</v>
      </c>
      <c r="F363" s="8" t="str">
        <f>+VLOOKUP(E363,Productos[[Id_producto]:[Codigo]],3,0)</f>
        <v>Emisiones procedentes de producción de energía</v>
      </c>
      <c r="G363" s="13">
        <f t="shared" si="34"/>
        <v>150303002</v>
      </c>
      <c r="H363" s="7">
        <v>2</v>
      </c>
      <c r="I363" s="8" t="s">
        <v>419</v>
      </c>
      <c r="J363" s="8" t="str">
        <f>+Categorias[[#This Row],[Categoría]]&amp;"-"&amp;Categorias[[#This Row],[Id_categoría]]</f>
        <v>SO2-150303002</v>
      </c>
      <c r="K363" s="9" t="str">
        <f>+Categorias[[#This Row],[Descripcion]]&amp;" | "&amp;VLOOKUP(Categorias[[#This Row],[Id_producto]],Productos[[Id_producto]:[Auxiliar]],5,0)</f>
        <v>SO2-150303002 | Prod: Generación-150303 | Sector: Emision-1503 | Industria: EN&amp;MA - 15</v>
      </c>
      <c r="L363" s="9" t="str">
        <f t="shared" si="37"/>
        <v>150303002so2</v>
      </c>
      <c r="M363" s="28" t="str">
        <f t="shared" si="33"/>
        <v>INSERT INTO categoria VALUES (150303002,'SO2','SO2-150303002','SO2-150303002 | Prod: Generación-150303 | Sector: Emision-1503 | Industria: EN&amp;MA - 15',150303);</v>
      </c>
    </row>
    <row r="364" spans="1:13" ht="30.6" x14ac:dyDescent="0.3">
      <c r="A364" s="12">
        <f t="shared" si="38"/>
        <v>15</v>
      </c>
      <c r="B364" s="8" t="str">
        <f>+VLOOKUP(A364,Industria[],2,0)</f>
        <v>Energía y medio ambiente</v>
      </c>
      <c r="C364" s="12">
        <f t="shared" si="35"/>
        <v>1503</v>
      </c>
      <c r="D364" s="8" t="str">
        <f>+VLOOKUP(C364,Sector[[Id_sector]:[Codigo]],3,0)</f>
        <v>Emisiones</v>
      </c>
      <c r="E364" s="12">
        <f t="shared" si="36"/>
        <v>150303</v>
      </c>
      <c r="F364" s="8" t="str">
        <f>+VLOOKUP(E364,Productos[[Id_producto]:[Codigo]],3,0)</f>
        <v>Emisiones procedentes de producción de energía</v>
      </c>
      <c r="G364" s="13">
        <f t="shared" si="34"/>
        <v>150303003</v>
      </c>
      <c r="H364" s="7">
        <v>3</v>
      </c>
      <c r="I364" s="8" t="s">
        <v>421</v>
      </c>
      <c r="J364" s="8" t="str">
        <f>+Categorias[[#This Row],[Categoría]]&amp;"-"&amp;Categorias[[#This Row],[Id_categoría]]</f>
        <v>Hollín-150303003</v>
      </c>
      <c r="K364" s="9" t="str">
        <f>+Categorias[[#This Row],[Descripcion]]&amp;" | "&amp;VLOOKUP(Categorias[[#This Row],[Id_producto]],Productos[[Id_producto]:[Auxiliar]],5,0)</f>
        <v>Hollín-150303003 | Prod: Generación-150303 | Sector: Emision-1503 | Industria: EN&amp;MA - 15</v>
      </c>
      <c r="L364" s="9" t="str">
        <f t="shared" si="37"/>
        <v>150303003hollin</v>
      </c>
      <c r="M364" s="28" t="str">
        <f t="shared" si="33"/>
        <v>INSERT INTO categoria VALUES (150303003,'Hollín','Hollín-150303003','Hollín-150303003 | Prod: Generación-150303 | Sector: Emision-1503 | Industria: EN&amp;MA - 15',150303);</v>
      </c>
    </row>
    <row r="365" spans="1:13" ht="30.6" x14ac:dyDescent="0.3">
      <c r="A365" s="12">
        <f t="shared" si="38"/>
        <v>15</v>
      </c>
      <c r="B365" s="8" t="str">
        <f>+VLOOKUP(A365,Industria[],2,0)</f>
        <v>Energía y medio ambiente</v>
      </c>
      <c r="C365" s="12">
        <f t="shared" si="35"/>
        <v>1503</v>
      </c>
      <c r="D365" s="8" t="str">
        <f>+VLOOKUP(C365,Sector[[Id_sector]:[Codigo]],3,0)</f>
        <v>Emisiones</v>
      </c>
      <c r="E365" s="12">
        <f t="shared" si="36"/>
        <v>150303</v>
      </c>
      <c r="F365" s="8" t="str">
        <f>+VLOOKUP(E365,Productos[[Id_producto]:[Codigo]],3,0)</f>
        <v>Emisiones procedentes de producción de energía</v>
      </c>
      <c r="G365" s="13">
        <f t="shared" si="34"/>
        <v>150303004</v>
      </c>
      <c r="H365" s="7">
        <v>4</v>
      </c>
      <c r="I365" s="8" t="s">
        <v>425</v>
      </c>
      <c r="J365" s="8" t="str">
        <f>+Categorias[[#This Row],[Categoría]]&amp;"-"&amp;Categorias[[#This Row],[Id_categoría]]</f>
        <v>SO4-150303004</v>
      </c>
      <c r="K365" s="9" t="str">
        <f>+Categorias[[#This Row],[Descripcion]]&amp;" | "&amp;VLOOKUP(Categorias[[#This Row],[Id_producto]],Productos[[Id_producto]:[Auxiliar]],5,0)</f>
        <v>SO4-150303004 | Prod: Generación-150303 | Sector: Emision-1503 | Industria: EN&amp;MA - 15</v>
      </c>
      <c r="L365" s="9" t="str">
        <f t="shared" si="37"/>
        <v>150303004so4</v>
      </c>
      <c r="M365" s="28" t="str">
        <f t="shared" si="33"/>
        <v>INSERT INTO categoria VALUES (150303004,'SO4','SO4-150303004','SO4-150303004 | Prod: Generación-150303 | Sector: Emision-1503 | Industria: EN&amp;MA - 15',150303);</v>
      </c>
    </row>
    <row r="366" spans="1:13" ht="30.6" x14ac:dyDescent="0.3">
      <c r="A366" s="12">
        <f t="shared" si="38"/>
        <v>15</v>
      </c>
      <c r="B366" s="8" t="str">
        <f>+VLOOKUP(A366,Industria[],2,0)</f>
        <v>Energía y medio ambiente</v>
      </c>
      <c r="C366" s="12">
        <f t="shared" si="35"/>
        <v>1503</v>
      </c>
      <c r="D366" s="8" t="str">
        <f>+VLOOKUP(C366,Sector[[Id_sector]:[Codigo]],3,0)</f>
        <v>Emisiones</v>
      </c>
      <c r="E366" s="12">
        <f t="shared" si="36"/>
        <v>150303</v>
      </c>
      <c r="F366" s="8" t="str">
        <f>+VLOOKUP(E366,Productos[[Id_producto]:[Codigo]],3,0)</f>
        <v>Emisiones procedentes de producción de energía</v>
      </c>
      <c r="G366" s="13">
        <f t="shared" si="34"/>
        <v>150303005</v>
      </c>
      <c r="H366" s="7">
        <v>5</v>
      </c>
      <c r="I366" s="8" t="s">
        <v>424</v>
      </c>
      <c r="J366" s="8" t="str">
        <f>+Categorias[[#This Row],[Categoría]]&amp;"-"&amp;Categorias[[#This Row],[Id_categoría]]</f>
        <v>Material particulado-150303005</v>
      </c>
      <c r="K366" s="9" t="str">
        <f>+Categorias[[#This Row],[Descripcion]]&amp;" | "&amp;VLOOKUP(Categorias[[#This Row],[Id_producto]],Productos[[Id_producto]:[Auxiliar]],5,0)</f>
        <v>Material particulado-150303005 | Prod: Generación-150303 | Sector: Emision-1503 | Industria: EN&amp;MA - 15</v>
      </c>
      <c r="L366" s="9" t="str">
        <f t="shared" si="37"/>
        <v>150303005material_particulado</v>
      </c>
      <c r="M366" s="28" t="str">
        <f t="shared" si="33"/>
        <v>INSERT INTO categoria VALUES (150303005,'Material particulado','Material particulado-150303005','Material particulado-150303005 | Prod: Generación-150303 | Sector: Emision-1503 | Industria: EN&amp;MA - 15',150303);</v>
      </c>
    </row>
    <row r="367" spans="1:13" ht="40.799999999999997" x14ac:dyDescent="0.3">
      <c r="A367" s="12">
        <f t="shared" si="38"/>
        <v>15</v>
      </c>
      <c r="B367" s="8" t="str">
        <f>+VLOOKUP(A367,Industria[],2,0)</f>
        <v>Energía y medio ambiente</v>
      </c>
      <c r="C367" s="12">
        <f t="shared" si="35"/>
        <v>1503</v>
      </c>
      <c r="D367" s="8" t="str">
        <f>+VLOOKUP(C367,Sector[[Id_sector]:[Codigo]],3,0)</f>
        <v>Emisiones</v>
      </c>
      <c r="E367" s="12">
        <f t="shared" si="36"/>
        <v>150303</v>
      </c>
      <c r="F367" s="8" t="str">
        <f>+VLOOKUP(E367,Productos[[Id_producto]:[Codigo]],3,0)</f>
        <v>Emisiones procedentes de producción de energía</v>
      </c>
      <c r="G367" s="13">
        <f t="shared" si="34"/>
        <v>150303006</v>
      </c>
      <c r="H367" s="7">
        <v>6</v>
      </c>
      <c r="I367" s="8" t="s">
        <v>426</v>
      </c>
      <c r="J367" s="8" t="str">
        <f>+Categorias[[#This Row],[Categoría]]&amp;"-"&amp;Categorias[[#This Row],[Id_categoría]]</f>
        <v>Compuestos orgánicos volátiles-150303006</v>
      </c>
      <c r="K367" s="9" t="str">
        <f>+Categorias[[#This Row],[Descripcion]]&amp;" | "&amp;VLOOKUP(Categorias[[#This Row],[Id_producto]],Productos[[Id_producto]:[Auxiliar]],5,0)</f>
        <v>Compuestos orgánicos volátiles-150303006 | Prod: Generación-150303 | Sector: Emision-1503 | Industria: EN&amp;MA - 15</v>
      </c>
      <c r="L367" s="9" t="str">
        <f t="shared" si="37"/>
        <v>150303006compuestos_organicos_volatiles</v>
      </c>
      <c r="M367" s="28" t="str">
        <f t="shared" si="33"/>
        <v>INSERT INTO categoria VALUES (150303006,'Compuestos orgánicos volátiles','Compuestos orgánicos volátiles-150303006','Compuestos orgánicos volátiles-150303006 | Prod: Generación-150303 | Sector: Emision-1503 | Industria: EN&amp;MA - 15',150303);</v>
      </c>
    </row>
    <row r="368" spans="1:13" ht="30.6" x14ac:dyDescent="0.3">
      <c r="A368" s="12">
        <f t="shared" si="38"/>
        <v>15</v>
      </c>
      <c r="B368" s="8" t="str">
        <f>+VLOOKUP(A368,Industria[],2,0)</f>
        <v>Energía y medio ambiente</v>
      </c>
      <c r="C368" s="12">
        <f t="shared" si="35"/>
        <v>1503</v>
      </c>
      <c r="D368" s="8" t="str">
        <f>+VLOOKUP(C368,Sector[[Id_sector]:[Codigo]],3,0)</f>
        <v>Emisiones</v>
      </c>
      <c r="E368" s="12">
        <f t="shared" si="36"/>
        <v>150303</v>
      </c>
      <c r="F368" s="8" t="str">
        <f>+VLOOKUP(E368,Productos[[Id_producto]:[Codigo]],3,0)</f>
        <v>Emisiones procedentes de producción de energía</v>
      </c>
      <c r="G368" s="13">
        <f t="shared" si="34"/>
        <v>150303007</v>
      </c>
      <c r="H368" s="7">
        <v>7</v>
      </c>
      <c r="I368" s="8" t="s">
        <v>412</v>
      </c>
      <c r="J368" s="8" t="str">
        <f>+Categorias[[#This Row],[Categoría]]&amp;"-"&amp;Categorias[[#This Row],[Id_categoría]]</f>
        <v>NOx-150303007</v>
      </c>
      <c r="K368" s="9" t="str">
        <f>+Categorias[[#This Row],[Descripcion]]&amp;" | "&amp;VLOOKUP(Categorias[[#This Row],[Id_producto]],Productos[[Id_producto]:[Auxiliar]],5,0)</f>
        <v>NOx-150303007 | Prod: Generación-150303 | Sector: Emision-1503 | Industria: EN&amp;MA - 15</v>
      </c>
      <c r="L368" s="9" t="str">
        <f t="shared" si="37"/>
        <v>150303007nox</v>
      </c>
      <c r="M368" s="28" t="str">
        <f t="shared" si="33"/>
        <v>INSERT INTO categoria VALUES (150303007,'NOx','NOx-150303007','NOx-150303007 | Prod: Generación-150303 | Sector: Emision-1503 | Industria: EN&amp;MA - 15',150303);</v>
      </c>
    </row>
    <row r="369" spans="1:13" ht="30.6" x14ac:dyDescent="0.3">
      <c r="A369" s="12">
        <f t="shared" si="38"/>
        <v>15</v>
      </c>
      <c r="B369" s="8" t="str">
        <f>+VLOOKUP(A369,Industria[],2,0)</f>
        <v>Energía y medio ambiente</v>
      </c>
      <c r="C369" s="12">
        <v>1504</v>
      </c>
      <c r="D369" s="8" t="str">
        <f>+VLOOKUP(C369,Sector[[Id_sector]:[Codigo]],3,0)</f>
        <v>Energía</v>
      </c>
      <c r="E369" s="12">
        <v>150401</v>
      </c>
      <c r="F369" s="8" t="str">
        <f>+VLOOKUP(E369,Productos[[Id_producto]:[Codigo]],3,0)</f>
        <v>Renovables</v>
      </c>
      <c r="G369" s="13">
        <f t="shared" si="34"/>
        <v>150401001</v>
      </c>
      <c r="H369" s="7">
        <v>1</v>
      </c>
      <c r="I369" s="8" t="s">
        <v>427</v>
      </c>
      <c r="J369" s="8" t="str">
        <f>+Categorias[[#This Row],[Categoría]]&amp;"-"&amp;Categorias[[#This Row],[Id_categoría]]</f>
        <v>Eólica-150401001</v>
      </c>
      <c r="K369" s="9" t="str">
        <f>+Categorias[[#This Row],[Descripcion]]&amp;" | "&amp;VLOOKUP(Categorias[[#This Row],[Id_producto]],Productos[[Id_producto]:[Auxiliar]],5,0)</f>
        <v>Eólica-150401001 | Prod: ERNC-150401 | Sector: Energia-1504 | Industria: EN&amp;MA - 15</v>
      </c>
      <c r="L369" s="9" t="str">
        <f t="shared" si="37"/>
        <v>150401001eolica</v>
      </c>
      <c r="M369" s="28" t="str">
        <f t="shared" si="33"/>
        <v>INSERT INTO categoria VALUES (150401001,'Eólica','Eólica-150401001','Eólica-150401001 | Prod: ERNC-150401 | Sector: Energia-1504 | Industria: EN&amp;MA - 15',150401);</v>
      </c>
    </row>
    <row r="370" spans="1:13" ht="30.6" x14ac:dyDescent="0.3">
      <c r="A370" s="12">
        <f t="shared" si="38"/>
        <v>15</v>
      </c>
      <c r="B370" s="8" t="str">
        <f>+VLOOKUP(A370,Industria[],2,0)</f>
        <v>Energía y medio ambiente</v>
      </c>
      <c r="C370" s="12">
        <f t="shared" si="35"/>
        <v>1504</v>
      </c>
      <c r="D370" s="8" t="str">
        <f>+VLOOKUP(C370,Sector[[Id_sector]:[Codigo]],3,0)</f>
        <v>Energía</v>
      </c>
      <c r="E370" s="12">
        <f t="shared" si="36"/>
        <v>150401</v>
      </c>
      <c r="F370" s="8" t="str">
        <f>+VLOOKUP(E370,Productos[[Id_producto]:[Codigo]],3,0)</f>
        <v>Renovables</v>
      </c>
      <c r="G370" s="13">
        <f t="shared" si="34"/>
        <v>150401002</v>
      </c>
      <c r="H370" s="7">
        <v>2</v>
      </c>
      <c r="I370" s="8" t="s">
        <v>428</v>
      </c>
      <c r="J370" s="8" t="str">
        <f>+Categorias[[#This Row],[Categoría]]&amp;"-"&amp;Categorias[[#This Row],[Id_categoría]]</f>
        <v>Solar-150401002</v>
      </c>
      <c r="K370" s="9" t="str">
        <f>+Categorias[[#This Row],[Descripcion]]&amp;" | "&amp;VLOOKUP(Categorias[[#This Row],[Id_producto]],Productos[[Id_producto]:[Auxiliar]],5,0)</f>
        <v>Solar-150401002 | Prod: ERNC-150401 | Sector: Energia-1504 | Industria: EN&amp;MA - 15</v>
      </c>
      <c r="L370" s="9" t="str">
        <f t="shared" si="37"/>
        <v>150401002solar</v>
      </c>
      <c r="M370" s="28" t="str">
        <f t="shared" si="33"/>
        <v>INSERT INTO categoria VALUES (150401002,'Solar','Solar-150401002','Solar-150401002 | Prod: ERNC-150401 | Sector: Energia-1504 | Industria: EN&amp;MA - 15',150401);</v>
      </c>
    </row>
    <row r="371" spans="1:13" ht="30.6" x14ac:dyDescent="0.3">
      <c r="A371" s="12">
        <f t="shared" si="38"/>
        <v>15</v>
      </c>
      <c r="B371" s="8" t="str">
        <f>+VLOOKUP(A371,Industria[],2,0)</f>
        <v>Energía y medio ambiente</v>
      </c>
      <c r="C371" s="12">
        <f t="shared" si="35"/>
        <v>1504</v>
      </c>
      <c r="D371" s="8" t="str">
        <f>+VLOOKUP(C371,Sector[[Id_sector]:[Codigo]],3,0)</f>
        <v>Energía</v>
      </c>
      <c r="E371" s="12">
        <f t="shared" si="36"/>
        <v>150401</v>
      </c>
      <c r="F371" s="8" t="str">
        <f>+VLOOKUP(E371,Productos[[Id_producto]:[Codigo]],3,0)</f>
        <v>Renovables</v>
      </c>
      <c r="G371" s="13">
        <f t="shared" si="34"/>
        <v>150401003</v>
      </c>
      <c r="H371" s="7">
        <v>3</v>
      </c>
      <c r="I371" s="8" t="s">
        <v>429</v>
      </c>
      <c r="J371" s="8" t="str">
        <f>+Categorias[[#This Row],[Categoría]]&amp;"-"&amp;Categorias[[#This Row],[Id_categoría]]</f>
        <v>Hidráulica-150401003</v>
      </c>
      <c r="K371" s="9" t="str">
        <f>+Categorias[[#This Row],[Descripcion]]&amp;" | "&amp;VLOOKUP(Categorias[[#This Row],[Id_producto]],Productos[[Id_producto]:[Auxiliar]],5,0)</f>
        <v>Hidráulica-150401003 | Prod: ERNC-150401 | Sector: Energia-1504 | Industria: EN&amp;MA - 15</v>
      </c>
      <c r="L371" s="9" t="str">
        <f t="shared" si="37"/>
        <v>150401003hidraulica</v>
      </c>
      <c r="M371" s="28" t="str">
        <f t="shared" si="33"/>
        <v>INSERT INTO categoria VALUES (150401003,'Hidráulica','Hidráulica-150401003','Hidráulica-150401003 | Prod: ERNC-150401 | Sector: Energia-1504 | Industria: EN&amp;MA - 15',150401);</v>
      </c>
    </row>
    <row r="372" spans="1:13" ht="30.6" x14ac:dyDescent="0.3">
      <c r="A372" s="12">
        <f t="shared" si="38"/>
        <v>15</v>
      </c>
      <c r="B372" s="8" t="str">
        <f>+VLOOKUP(A372,Industria[],2,0)</f>
        <v>Energía y medio ambiente</v>
      </c>
      <c r="C372" s="12">
        <f t="shared" si="35"/>
        <v>1504</v>
      </c>
      <c r="D372" s="8" t="str">
        <f>+VLOOKUP(C372,Sector[[Id_sector]:[Codigo]],3,0)</f>
        <v>Energía</v>
      </c>
      <c r="E372" s="12">
        <f t="shared" si="36"/>
        <v>150401</v>
      </c>
      <c r="F372" s="8" t="str">
        <f>+VLOOKUP(E372,Productos[[Id_producto]:[Codigo]],3,0)</f>
        <v>Renovables</v>
      </c>
      <c r="G372" s="13">
        <f t="shared" si="34"/>
        <v>150401004</v>
      </c>
      <c r="H372" s="7">
        <v>4</v>
      </c>
      <c r="I372" s="8" t="s">
        <v>430</v>
      </c>
      <c r="J372" s="8" t="str">
        <f>+Categorias[[#This Row],[Categoría]]&amp;"-"&amp;Categorias[[#This Row],[Id_categoría]]</f>
        <v>Biomasa-150401004</v>
      </c>
      <c r="K372" s="9" t="str">
        <f>+Categorias[[#This Row],[Descripcion]]&amp;" | "&amp;VLOOKUP(Categorias[[#This Row],[Id_producto]],Productos[[Id_producto]:[Auxiliar]],5,0)</f>
        <v>Biomasa-150401004 | Prod: ERNC-150401 | Sector: Energia-1504 | Industria: EN&amp;MA - 15</v>
      </c>
      <c r="L372" s="9" t="str">
        <f t="shared" si="37"/>
        <v>150401004biomasa</v>
      </c>
      <c r="M372" s="28" t="str">
        <f t="shared" si="33"/>
        <v>INSERT INTO categoria VALUES (150401004,'Biomasa','Biomasa-150401004','Biomasa-150401004 | Prod: ERNC-150401 | Sector: Energia-1504 | Industria: EN&amp;MA - 15',150401);</v>
      </c>
    </row>
    <row r="373" spans="1:13" ht="30.6" x14ac:dyDescent="0.3">
      <c r="A373" s="12">
        <f t="shared" si="38"/>
        <v>15</v>
      </c>
      <c r="B373" s="8" t="str">
        <f>+VLOOKUP(A373,Industria[],2,0)</f>
        <v>Energía y medio ambiente</v>
      </c>
      <c r="C373" s="12">
        <f t="shared" si="35"/>
        <v>1504</v>
      </c>
      <c r="D373" s="8" t="str">
        <f>+VLOOKUP(C373,Sector[[Id_sector]:[Codigo]],3,0)</f>
        <v>Energía</v>
      </c>
      <c r="E373" s="12">
        <f t="shared" si="36"/>
        <v>150401</v>
      </c>
      <c r="F373" s="8" t="str">
        <f>+VLOOKUP(E373,Productos[[Id_producto]:[Codigo]],3,0)</f>
        <v>Renovables</v>
      </c>
      <c r="G373" s="13">
        <f t="shared" si="34"/>
        <v>150401005</v>
      </c>
      <c r="H373" s="7">
        <v>5</v>
      </c>
      <c r="I373" s="8" t="s">
        <v>431</v>
      </c>
      <c r="J373" s="8" t="str">
        <f>+Categorias[[#This Row],[Categoría]]&amp;"-"&amp;Categorias[[#This Row],[Id_categoría]]</f>
        <v>Geotérmica-150401005</v>
      </c>
      <c r="K373" s="9" t="str">
        <f>+Categorias[[#This Row],[Descripcion]]&amp;" | "&amp;VLOOKUP(Categorias[[#This Row],[Id_producto]],Productos[[Id_producto]:[Auxiliar]],5,0)</f>
        <v>Geotérmica-150401005 | Prod: ERNC-150401 | Sector: Energia-1504 | Industria: EN&amp;MA - 15</v>
      </c>
      <c r="L373" s="9" t="str">
        <f t="shared" si="37"/>
        <v>150401005geotermica</v>
      </c>
      <c r="M373" s="28" t="str">
        <f t="shared" si="33"/>
        <v>INSERT INTO categoria VALUES (150401005,'Geotérmica','Geotérmica-150401005','Geotérmica-150401005 | Prod: ERNC-150401 | Sector: Energia-1504 | Industria: EN&amp;MA - 15',150401);</v>
      </c>
    </row>
    <row r="374" spans="1:13" ht="30.6" x14ac:dyDescent="0.3">
      <c r="A374" s="12">
        <f t="shared" si="38"/>
        <v>15</v>
      </c>
      <c r="B374" s="8" t="str">
        <f>+VLOOKUP(A374,Industria[],2,0)</f>
        <v>Energía y medio ambiente</v>
      </c>
      <c r="C374" s="12">
        <f t="shared" si="35"/>
        <v>1504</v>
      </c>
      <c r="D374" s="8" t="str">
        <f>+VLOOKUP(C374,Sector[[Id_sector]:[Codigo]],3,0)</f>
        <v>Energía</v>
      </c>
      <c r="E374" s="12">
        <f t="shared" si="36"/>
        <v>150401</v>
      </c>
      <c r="F374" s="8" t="str">
        <f>+VLOOKUP(E374,Productos[[Id_producto]:[Codigo]],3,0)</f>
        <v>Renovables</v>
      </c>
      <c r="G374" s="13">
        <f t="shared" si="34"/>
        <v>150401006</v>
      </c>
      <c r="H374" s="7">
        <v>6</v>
      </c>
      <c r="I374" s="8" t="s">
        <v>432</v>
      </c>
      <c r="J374" s="8" t="str">
        <f>+Categorias[[#This Row],[Categoría]]&amp;"-"&amp;Categorias[[#This Row],[Id_categoría]]</f>
        <v>Maremotriz-150401006</v>
      </c>
      <c r="K374" s="9" t="str">
        <f>+Categorias[[#This Row],[Descripcion]]&amp;" | "&amp;VLOOKUP(Categorias[[#This Row],[Id_producto]],Productos[[Id_producto]:[Auxiliar]],5,0)</f>
        <v>Maremotriz-150401006 | Prod: ERNC-150401 | Sector: Energia-1504 | Industria: EN&amp;MA - 15</v>
      </c>
      <c r="L374" s="9" t="str">
        <f t="shared" si="37"/>
        <v>150401006maremotriz</v>
      </c>
      <c r="M374" s="28" t="str">
        <f t="shared" si="33"/>
        <v>INSERT INTO categoria VALUES (150401006,'Maremotriz','Maremotriz-150401006','Maremotriz-150401006 | Prod: ERNC-150401 | Sector: Energia-1504 | Industria: EN&amp;MA - 15',150401);</v>
      </c>
    </row>
    <row r="375" spans="1:13" ht="30.6" x14ac:dyDescent="0.3">
      <c r="A375" s="12">
        <f t="shared" si="38"/>
        <v>15</v>
      </c>
      <c r="B375" s="8" t="str">
        <f>+VLOOKUP(A375,Industria[],2,0)</f>
        <v>Energía y medio ambiente</v>
      </c>
      <c r="C375" s="12">
        <f t="shared" si="35"/>
        <v>1504</v>
      </c>
      <c r="D375" s="8" t="str">
        <f>+VLOOKUP(C375,Sector[[Id_sector]:[Codigo]],3,0)</f>
        <v>Energía</v>
      </c>
      <c r="E375" s="12">
        <f t="shared" si="36"/>
        <v>150401</v>
      </c>
      <c r="F375" s="8" t="str">
        <f>+VLOOKUP(E375,Productos[[Id_producto]:[Codigo]],3,0)</f>
        <v>Renovables</v>
      </c>
      <c r="G375" s="13">
        <f t="shared" si="34"/>
        <v>150401007</v>
      </c>
      <c r="H375" s="7">
        <v>7</v>
      </c>
      <c r="I375" s="8" t="s">
        <v>433</v>
      </c>
      <c r="J375" s="8" t="str">
        <f>+Categorias[[#This Row],[Categoría]]&amp;"-"&amp;Categorias[[#This Row],[Id_categoría]]</f>
        <v>Hidrógeno Verde-150401007</v>
      </c>
      <c r="K375" s="9" t="str">
        <f>+Categorias[[#This Row],[Descripcion]]&amp;" | "&amp;VLOOKUP(Categorias[[#This Row],[Id_producto]],Productos[[Id_producto]:[Auxiliar]],5,0)</f>
        <v>Hidrógeno Verde-150401007 | Prod: ERNC-150401 | Sector: Energia-1504 | Industria: EN&amp;MA - 15</v>
      </c>
      <c r="L375" s="9" t="str">
        <f t="shared" si="37"/>
        <v>150401007hidrogeno_verde</v>
      </c>
      <c r="M375" s="28" t="str">
        <f t="shared" si="33"/>
        <v>INSERT INTO categoria VALUES (150401007,'Hidrógeno Verde','Hidrógeno Verde-150401007','Hidrógeno Verde-150401007 | Prod: ERNC-150401 | Sector: Energia-1504 | Industria: EN&amp;MA - 15',150401);</v>
      </c>
    </row>
    <row r="376" spans="1:13" ht="30.6" x14ac:dyDescent="0.3">
      <c r="A376" s="12">
        <f t="shared" si="38"/>
        <v>15</v>
      </c>
      <c r="B376" s="8" t="str">
        <f>+VLOOKUP(A376,Industria[],2,0)</f>
        <v>Energía y medio ambiente</v>
      </c>
      <c r="C376" s="12">
        <f t="shared" si="35"/>
        <v>1504</v>
      </c>
      <c r="D376" s="8" t="str">
        <f>+VLOOKUP(C376,Sector[[Id_sector]:[Codigo]],3,0)</f>
        <v>Energía</v>
      </c>
      <c r="E376" s="12">
        <f t="shared" si="36"/>
        <v>150401</v>
      </c>
      <c r="F376" s="8" t="str">
        <f>+VLOOKUP(E376,Productos[[Id_producto]:[Codigo]],3,0)</f>
        <v>Renovables</v>
      </c>
      <c r="G376" s="13">
        <f t="shared" si="34"/>
        <v>150401008</v>
      </c>
      <c r="H376" s="7">
        <v>8</v>
      </c>
      <c r="I376" s="8" t="s">
        <v>434</v>
      </c>
      <c r="J376" s="8" t="str">
        <f>+Categorias[[#This Row],[Categoría]]&amp;"-"&amp;Categorias[[#This Row],[Id_categoría]]</f>
        <v>Biogas-150401008</v>
      </c>
      <c r="K376" s="9" t="str">
        <f>+Categorias[[#This Row],[Descripcion]]&amp;" | "&amp;VLOOKUP(Categorias[[#This Row],[Id_producto]],Productos[[Id_producto]:[Auxiliar]],5,0)</f>
        <v>Biogas-150401008 | Prod: ERNC-150401 | Sector: Energia-1504 | Industria: EN&amp;MA - 15</v>
      </c>
      <c r="L376" s="9" t="str">
        <f t="shared" si="37"/>
        <v>150401008biogas</v>
      </c>
      <c r="M376" s="28" t="str">
        <f t="shared" si="33"/>
        <v>INSERT INTO categoria VALUES (150401008,'Biogas','Biogas-150401008','Biogas-150401008 | Prod: ERNC-150401 | Sector: Energia-1504 | Industria: EN&amp;MA - 15',150401);</v>
      </c>
    </row>
    <row r="377" spans="1:13" ht="30.6" x14ac:dyDescent="0.3">
      <c r="A377" s="12">
        <f t="shared" si="38"/>
        <v>15</v>
      </c>
      <c r="B377" s="8" t="str">
        <f>+VLOOKUP(A377,Industria[],2,0)</f>
        <v>Energía y medio ambiente</v>
      </c>
      <c r="C377" s="12">
        <f t="shared" si="35"/>
        <v>1504</v>
      </c>
      <c r="D377" s="8" t="str">
        <f>+VLOOKUP(C377,Sector[[Id_sector]:[Codigo]],3,0)</f>
        <v>Energía</v>
      </c>
      <c r="E377" s="12">
        <f t="shared" si="36"/>
        <v>150402</v>
      </c>
      <c r="F377" s="8" t="str">
        <f>+VLOOKUP(E377,Productos[[Id_producto]:[Codigo]],3,0)</f>
        <v>No Renovables</v>
      </c>
      <c r="G377" s="13">
        <f t="shared" si="34"/>
        <v>150402001</v>
      </c>
      <c r="H377" s="7">
        <v>1</v>
      </c>
      <c r="I377" s="8" t="s">
        <v>435</v>
      </c>
      <c r="J377" s="8" t="str">
        <f>+Categorias[[#This Row],[Categoría]]&amp;"-"&amp;Categorias[[#This Row],[Id_categoría]]</f>
        <v>Petróleo-150402001</v>
      </c>
      <c r="K377" s="9" t="str">
        <f>+Categorias[[#This Row],[Descripcion]]&amp;" | "&amp;VLOOKUP(Categorias[[#This Row],[Id_producto]],Productos[[Id_producto]:[Auxiliar]],5,0)</f>
        <v>Petróleo-150402001 | Prod: ENR-150402 | Sector: Energia-1504 | Industria: EN&amp;MA - 15</v>
      </c>
      <c r="L377" s="9" t="str">
        <f t="shared" si="37"/>
        <v>150402001petroleo</v>
      </c>
      <c r="M377" s="28" t="str">
        <f t="shared" si="33"/>
        <v>INSERT INTO categoria VALUES (150402001,'Petróleo','Petróleo-150402001','Petróleo-150402001 | Prod: ENR-150402 | Sector: Energia-1504 | Industria: EN&amp;MA - 15',150402);</v>
      </c>
    </row>
    <row r="378" spans="1:13" ht="30.6" x14ac:dyDescent="0.3">
      <c r="A378" s="12">
        <f t="shared" si="38"/>
        <v>15</v>
      </c>
      <c r="B378" s="8" t="str">
        <f>+VLOOKUP(A378,Industria[],2,0)</f>
        <v>Energía y medio ambiente</v>
      </c>
      <c r="C378" s="12">
        <f t="shared" si="35"/>
        <v>1504</v>
      </c>
      <c r="D378" s="8" t="str">
        <f>+VLOOKUP(C378,Sector[[Id_sector]:[Codigo]],3,0)</f>
        <v>Energía</v>
      </c>
      <c r="E378" s="12">
        <f t="shared" si="36"/>
        <v>150402</v>
      </c>
      <c r="F378" s="8" t="str">
        <f>+VLOOKUP(E378,Productos[[Id_producto]:[Codigo]],3,0)</f>
        <v>No Renovables</v>
      </c>
      <c r="G378" s="13">
        <f t="shared" si="34"/>
        <v>150402002</v>
      </c>
      <c r="H378" s="7">
        <v>2</v>
      </c>
      <c r="I378" s="8" t="s">
        <v>436</v>
      </c>
      <c r="J378" s="8" t="str">
        <f>+Categorias[[#This Row],[Categoría]]&amp;"-"&amp;Categorias[[#This Row],[Id_categoría]]</f>
        <v>Nuclear-150402002</v>
      </c>
      <c r="K378" s="9" t="str">
        <f>+Categorias[[#This Row],[Descripcion]]&amp;" | "&amp;VLOOKUP(Categorias[[#This Row],[Id_producto]],Productos[[Id_producto]:[Auxiliar]],5,0)</f>
        <v>Nuclear-150402002 | Prod: ENR-150402 | Sector: Energia-1504 | Industria: EN&amp;MA - 15</v>
      </c>
      <c r="L378" s="9" t="str">
        <f t="shared" si="37"/>
        <v>150402002nuclear</v>
      </c>
      <c r="M378" s="28" t="str">
        <f t="shared" si="33"/>
        <v>INSERT INTO categoria VALUES (150402002,'Nuclear','Nuclear-150402002','Nuclear-150402002 | Prod: ENR-150402 | Sector: Energia-1504 | Industria: EN&amp;MA - 15',150402);</v>
      </c>
    </row>
    <row r="379" spans="1:13" ht="30.6" x14ac:dyDescent="0.3">
      <c r="A379" s="12">
        <f t="shared" si="38"/>
        <v>15</v>
      </c>
      <c r="B379" s="8" t="str">
        <f>+VLOOKUP(A379,Industria[],2,0)</f>
        <v>Energía y medio ambiente</v>
      </c>
      <c r="C379" s="12">
        <f t="shared" si="35"/>
        <v>1504</v>
      </c>
      <c r="D379" s="8" t="str">
        <f>+VLOOKUP(C379,Sector[[Id_sector]:[Codigo]],3,0)</f>
        <v>Energía</v>
      </c>
      <c r="E379" s="12">
        <f t="shared" si="36"/>
        <v>150402</v>
      </c>
      <c r="F379" s="8" t="str">
        <f>+VLOOKUP(E379,Productos[[Id_producto]:[Codigo]],3,0)</f>
        <v>No Renovables</v>
      </c>
      <c r="G379" s="13">
        <f t="shared" si="34"/>
        <v>150402003</v>
      </c>
      <c r="H379" s="7">
        <v>3</v>
      </c>
      <c r="I379" s="8" t="s">
        <v>437</v>
      </c>
      <c r="J379" s="8" t="str">
        <f>+Categorias[[#This Row],[Categoría]]&amp;"-"&amp;Categorias[[#This Row],[Id_categoría]]</f>
        <v>Gas Natural-150402003</v>
      </c>
      <c r="K379" s="9" t="str">
        <f>+Categorias[[#This Row],[Descripcion]]&amp;" | "&amp;VLOOKUP(Categorias[[#This Row],[Id_producto]],Productos[[Id_producto]:[Auxiliar]],5,0)</f>
        <v>Gas Natural-150402003 | Prod: ENR-150402 | Sector: Energia-1504 | Industria: EN&amp;MA - 15</v>
      </c>
      <c r="L379" s="9" t="str">
        <f t="shared" si="37"/>
        <v>150402003gas_natural</v>
      </c>
      <c r="M379" s="28" t="str">
        <f t="shared" si="33"/>
        <v>INSERT INTO categoria VALUES (150402003,'Gas Natural','Gas Natural-150402003','Gas Natural-150402003 | Prod: ENR-150402 | Sector: Energia-1504 | Industria: EN&amp;MA - 15',150402);</v>
      </c>
    </row>
    <row r="380" spans="1:13" ht="30.6" x14ac:dyDescent="0.3">
      <c r="A380" s="12">
        <f t="shared" si="38"/>
        <v>15</v>
      </c>
      <c r="B380" s="8" t="str">
        <f>+VLOOKUP(A380,Industria[],2,0)</f>
        <v>Energía y medio ambiente</v>
      </c>
      <c r="C380" s="12">
        <f t="shared" si="35"/>
        <v>1504</v>
      </c>
      <c r="D380" s="8" t="str">
        <f>+VLOOKUP(C380,Sector[[Id_sector]:[Codigo]],3,0)</f>
        <v>Energía</v>
      </c>
      <c r="E380" s="12">
        <f t="shared" si="36"/>
        <v>150402</v>
      </c>
      <c r="F380" s="8" t="str">
        <f>+VLOOKUP(E380,Productos[[Id_producto]:[Codigo]],3,0)</f>
        <v>No Renovables</v>
      </c>
      <c r="G380" s="13">
        <f t="shared" si="34"/>
        <v>150402004</v>
      </c>
      <c r="H380" s="7">
        <v>4</v>
      </c>
      <c r="I380" s="8" t="s">
        <v>438</v>
      </c>
      <c r="J380" s="8" t="str">
        <f>+Categorias[[#This Row],[Categoría]]&amp;"-"&amp;Categorias[[#This Row],[Id_categoría]]</f>
        <v>Carbón-150402004</v>
      </c>
      <c r="K380" s="9" t="str">
        <f>+Categorias[[#This Row],[Descripcion]]&amp;" | "&amp;VLOOKUP(Categorias[[#This Row],[Id_producto]],Productos[[Id_producto]:[Auxiliar]],5,0)</f>
        <v>Carbón-150402004 | Prod: ENR-150402 | Sector: Energia-1504 | Industria: EN&amp;MA - 15</v>
      </c>
      <c r="L380" s="9" t="str">
        <f t="shared" si="37"/>
        <v>150402004carbon</v>
      </c>
      <c r="M380" s="28" t="str">
        <f t="shared" si="33"/>
        <v>INSERT INTO categoria VALUES (150402004,'Carbón','Carbón-150402004','Carbón-150402004 | Prod: ENR-150402 | Sector: Energia-1504 | Industria: EN&amp;MA - 15',150402);</v>
      </c>
    </row>
    <row r="381" spans="1:13" x14ac:dyDescent="0.3">
      <c r="A381" s="12">
        <f t="shared" si="38"/>
        <v>15</v>
      </c>
      <c r="B381" s="8" t="str">
        <f>+VLOOKUP(A381,Industria[],2,0)</f>
        <v>Energía y medio ambiente</v>
      </c>
      <c r="C381" s="12">
        <f t="shared" si="35"/>
        <v>1504</v>
      </c>
      <c r="D381" s="10" t="str">
        <f>+VLOOKUP(C381,Sector[[Id_sector]:[Codigo]],3,0)</f>
        <v>Energía</v>
      </c>
      <c r="E381" s="12">
        <f t="shared" si="36"/>
        <v>150403</v>
      </c>
      <c r="F381" s="10" t="e">
        <f>+VLOOKUP(E381,Productos[[Id_producto]:[Codigo]],3,0)</f>
        <v>#N/A</v>
      </c>
      <c r="G381" s="13">
        <f t="shared" si="34"/>
        <v>150403001</v>
      </c>
      <c r="H381" s="7">
        <v>1</v>
      </c>
      <c r="I381" s="8" t="s">
        <v>439</v>
      </c>
      <c r="J381" s="8" t="str">
        <f>+Categorias[[#This Row],[Categoría]]&amp;"-"&amp;Categorias[[#This Row],[Id_categoría]]</f>
        <v>Reutilización-150403001</v>
      </c>
      <c r="K381" s="9" t="e">
        <f>+Categorias[[#This Row],[Descripcion]]&amp;" | "&amp;VLOOKUP(Categorias[[#This Row],[Id_producto]],Productos[[Id_producto]:[Auxiliar]],5,0)</f>
        <v>#N/A</v>
      </c>
      <c r="L381" s="9" t="str">
        <f t="shared" si="37"/>
        <v>150403001reutilizacion</v>
      </c>
      <c r="M381" s="28" t="e">
        <f t="shared" si="33"/>
        <v>#N/A</v>
      </c>
    </row>
    <row r="382" spans="1:13" x14ac:dyDescent="0.3">
      <c r="A382" s="12">
        <f t="shared" si="38"/>
        <v>15</v>
      </c>
      <c r="B382" s="8" t="str">
        <f>+VLOOKUP(A382,Industria[],2,0)</f>
        <v>Energía y medio ambiente</v>
      </c>
      <c r="C382" s="12">
        <f t="shared" si="35"/>
        <v>1504</v>
      </c>
      <c r="D382" s="10" t="str">
        <f>+VLOOKUP(C382,Sector[[Id_sector]:[Codigo]],3,0)</f>
        <v>Energía</v>
      </c>
      <c r="E382" s="12">
        <f t="shared" si="36"/>
        <v>150403</v>
      </c>
      <c r="F382" s="10" t="e">
        <f>+VLOOKUP(E382,Productos[[Id_producto]:[Codigo]],3,0)</f>
        <v>#N/A</v>
      </c>
      <c r="G382" s="13">
        <f t="shared" si="34"/>
        <v>150403002</v>
      </c>
      <c r="H382" s="7">
        <v>2</v>
      </c>
      <c r="I382" s="8" t="s">
        <v>440</v>
      </c>
      <c r="J382" s="8" t="str">
        <f>+Categorias[[#This Row],[Categoría]]&amp;"-"&amp;Categorias[[#This Row],[Id_categoría]]</f>
        <v>Compostaje-150403002</v>
      </c>
      <c r="K382" s="9" t="e">
        <f>+Categorias[[#This Row],[Descripcion]]&amp;" | "&amp;VLOOKUP(Categorias[[#This Row],[Id_producto]],Productos[[Id_producto]:[Auxiliar]],5,0)</f>
        <v>#N/A</v>
      </c>
      <c r="L382" s="9" t="str">
        <f t="shared" si="37"/>
        <v>150403002compostaje</v>
      </c>
      <c r="M382" s="28" t="e">
        <f t="shared" si="33"/>
        <v>#N/A</v>
      </c>
    </row>
    <row r="383" spans="1:13" x14ac:dyDescent="0.3">
      <c r="A383" s="12">
        <f t="shared" si="38"/>
        <v>15</v>
      </c>
      <c r="B383" s="8" t="str">
        <f>+VLOOKUP(A383,Industria[],2,0)</f>
        <v>Energía y medio ambiente</v>
      </c>
      <c r="C383" s="12">
        <f>+C382</f>
        <v>1504</v>
      </c>
      <c r="D383" s="10" t="str">
        <f>+VLOOKUP(C383,Sector[[Id_sector]:[Codigo]],3,0)</f>
        <v>Energía</v>
      </c>
      <c r="E383" s="12">
        <f t="shared" si="36"/>
        <v>150403</v>
      </c>
      <c r="F383" s="10" t="e">
        <f>+VLOOKUP(E383,Productos[[Id_producto]:[Codigo]],3,0)</f>
        <v>#N/A</v>
      </c>
      <c r="G383" s="13">
        <f t="shared" si="34"/>
        <v>150403003</v>
      </c>
      <c r="H383" s="7">
        <v>3</v>
      </c>
      <c r="I383" s="8" t="s">
        <v>434</v>
      </c>
      <c r="J383" s="8" t="str">
        <f>+Categorias[[#This Row],[Categoría]]&amp;"-"&amp;Categorias[[#This Row],[Id_categoría]]</f>
        <v>Biogas-150403003</v>
      </c>
      <c r="K383" s="9" t="e">
        <f>+Categorias[[#This Row],[Descripcion]]&amp;" | "&amp;VLOOKUP(Categorias[[#This Row],[Id_producto]],Productos[[Id_producto]:[Auxiliar]],5,0)</f>
        <v>#N/A</v>
      </c>
      <c r="L383" s="9" t="str">
        <f t="shared" si="37"/>
        <v>150403003biogas</v>
      </c>
      <c r="M383" s="28" t="e">
        <f t="shared" si="33"/>
        <v>#N/A</v>
      </c>
    </row>
    <row r="384" spans="1:13" ht="30.6" x14ac:dyDescent="0.3">
      <c r="A384" s="12">
        <f t="shared" si="38"/>
        <v>15</v>
      </c>
      <c r="B384" s="8" t="str">
        <f>+VLOOKUP(A384,Industria[],2,0)</f>
        <v>Energía y medio ambiente</v>
      </c>
      <c r="C384" s="12">
        <v>1505</v>
      </c>
      <c r="D384" s="8" t="str">
        <f>+VLOOKUP(C384,Sector[[Id_sector]:[Codigo]],3,0)</f>
        <v>Gestión de residuos</v>
      </c>
      <c r="E384" s="12">
        <v>150501</v>
      </c>
      <c r="F384" s="8" t="str">
        <f>+VLOOKUP(E384,Productos[[Id_producto]:[Codigo]],3,0)</f>
        <v>Tipos de Residuos</v>
      </c>
      <c r="G384" s="13">
        <f t="shared" si="34"/>
        <v>150501001</v>
      </c>
      <c r="H384" s="7">
        <v>1</v>
      </c>
      <c r="I384" s="8" t="s">
        <v>441</v>
      </c>
      <c r="J384" s="8" t="str">
        <f>+Categorias[[#This Row],[Categoría]]&amp;"-"&amp;Categorias[[#This Row],[Id_categoría]]</f>
        <v>Domésticos-150501001</v>
      </c>
      <c r="K384" s="9" t="str">
        <f>+Categorias[[#This Row],[Descripcion]]&amp;" | "&amp;VLOOKUP(Categorias[[#This Row],[Id_producto]],Productos[[Id_producto]:[Auxiliar]],5,0)</f>
        <v>Domésticos-150501001 | Prod: Residuos-150501 | Sector: Residuos-1505 | Industria: EN&amp;MA - 15</v>
      </c>
      <c r="L384" s="9" t="str">
        <f t="shared" si="37"/>
        <v>150501001domesticos</v>
      </c>
      <c r="M384" s="28" t="str">
        <f t="shared" si="33"/>
        <v>INSERT INTO categoria VALUES (150501001,'Domésticos','Domésticos-150501001','Domésticos-150501001 | Prod: Residuos-150501 | Sector: Residuos-1505 | Industria: EN&amp;MA - 15',150501);</v>
      </c>
    </row>
    <row r="385" spans="1:13" ht="30.6" x14ac:dyDescent="0.3">
      <c r="A385" s="12">
        <f t="shared" si="38"/>
        <v>15</v>
      </c>
      <c r="B385" s="8" t="str">
        <f>+VLOOKUP(A385,Industria[],2,0)</f>
        <v>Energía y medio ambiente</v>
      </c>
      <c r="C385" s="12">
        <f t="shared" si="35"/>
        <v>1505</v>
      </c>
      <c r="D385" s="8" t="str">
        <f>+VLOOKUP(C385,Sector[[Id_sector]:[Codigo]],3,0)</f>
        <v>Gestión de residuos</v>
      </c>
      <c r="E385" s="12">
        <f t="shared" si="36"/>
        <v>150501</v>
      </c>
      <c r="F385" s="8" t="str">
        <f>+VLOOKUP(E385,Productos[[Id_producto]:[Codigo]],3,0)</f>
        <v>Tipos de Residuos</v>
      </c>
      <c r="G385" s="13">
        <f t="shared" si="34"/>
        <v>150501002</v>
      </c>
      <c r="H385" s="7">
        <v>2</v>
      </c>
      <c r="I385" s="8" t="s">
        <v>442</v>
      </c>
      <c r="J385" s="8" t="str">
        <f>+Categorias[[#This Row],[Categoría]]&amp;"-"&amp;Categorias[[#This Row],[Id_categoría]]</f>
        <v>Comerciales-150501002</v>
      </c>
      <c r="K385" s="9" t="str">
        <f>+Categorias[[#This Row],[Descripcion]]&amp;" | "&amp;VLOOKUP(Categorias[[#This Row],[Id_producto]],Productos[[Id_producto]:[Auxiliar]],5,0)</f>
        <v>Comerciales-150501002 | Prod: Residuos-150501 | Sector: Residuos-1505 | Industria: EN&amp;MA - 15</v>
      </c>
      <c r="L385" s="9" t="str">
        <f t="shared" si="37"/>
        <v>150501002comerciales</v>
      </c>
      <c r="M385" s="28" t="str">
        <f t="shared" si="33"/>
        <v>INSERT INTO categoria VALUES (150501002,'Comerciales','Comerciales-150501002','Comerciales-150501002 | Prod: Residuos-150501 | Sector: Residuos-1505 | Industria: EN&amp;MA - 15',150501);</v>
      </c>
    </row>
    <row r="386" spans="1:13" ht="30.6" x14ac:dyDescent="0.3">
      <c r="A386" s="12">
        <f t="shared" si="38"/>
        <v>15</v>
      </c>
      <c r="B386" s="8" t="str">
        <f>+VLOOKUP(A386,Industria[],2,0)</f>
        <v>Energía y medio ambiente</v>
      </c>
      <c r="C386" s="12">
        <f t="shared" si="35"/>
        <v>1505</v>
      </c>
      <c r="D386" s="8" t="str">
        <f>+VLOOKUP(C386,Sector[[Id_sector]:[Codigo]],3,0)</f>
        <v>Gestión de residuos</v>
      </c>
      <c r="E386" s="12">
        <f t="shared" si="36"/>
        <v>150501</v>
      </c>
      <c r="F386" s="8" t="str">
        <f>+VLOOKUP(E386,Productos[[Id_producto]:[Codigo]],3,0)</f>
        <v>Tipos de Residuos</v>
      </c>
      <c r="G386" s="13">
        <f t="shared" si="34"/>
        <v>150501003</v>
      </c>
      <c r="H386" s="7">
        <v>3</v>
      </c>
      <c r="I386" s="8" t="s">
        <v>152</v>
      </c>
      <c r="J386" s="8" t="str">
        <f>+Categorias[[#This Row],[Categoría]]&amp;"-"&amp;Categorias[[#This Row],[Id_categoría]]</f>
        <v>Industriales-150501003</v>
      </c>
      <c r="K386" s="9" t="str">
        <f>+Categorias[[#This Row],[Descripcion]]&amp;" | "&amp;VLOOKUP(Categorias[[#This Row],[Id_producto]],Productos[[Id_producto]:[Auxiliar]],5,0)</f>
        <v>Industriales-150501003 | Prod: Residuos-150501 | Sector: Residuos-1505 | Industria: EN&amp;MA - 15</v>
      </c>
      <c r="L386" s="9" t="str">
        <f t="shared" si="37"/>
        <v>150501003industriales</v>
      </c>
      <c r="M386" s="28" t="str">
        <f t="shared" si="33"/>
        <v>INSERT INTO categoria VALUES (150501003,'Industriales','Industriales-150501003','Industriales-150501003 | Prod: Residuos-150501 | Sector: Residuos-1505 | Industria: EN&amp;MA - 15',150501);</v>
      </c>
    </row>
    <row r="387" spans="1:13" ht="30.6" x14ac:dyDescent="0.3">
      <c r="A387" s="12">
        <f t="shared" si="38"/>
        <v>15</v>
      </c>
      <c r="B387" s="8" t="str">
        <f>+VLOOKUP(A387,Industria[],2,0)</f>
        <v>Energía y medio ambiente</v>
      </c>
      <c r="C387" s="12">
        <f t="shared" si="35"/>
        <v>1505</v>
      </c>
      <c r="D387" s="8" t="str">
        <f>+VLOOKUP(C387,Sector[[Id_sector]:[Codigo]],3,0)</f>
        <v>Gestión de residuos</v>
      </c>
      <c r="E387" s="12">
        <f t="shared" si="36"/>
        <v>150501</v>
      </c>
      <c r="F387" s="8" t="str">
        <f>+VLOOKUP(E387,Productos[[Id_producto]:[Codigo]],3,0)</f>
        <v>Tipos de Residuos</v>
      </c>
      <c r="G387" s="13">
        <f t="shared" si="34"/>
        <v>150501004</v>
      </c>
      <c r="H387" s="7">
        <v>4</v>
      </c>
      <c r="I387" s="8" t="s">
        <v>443</v>
      </c>
      <c r="J387" s="8" t="str">
        <f>+Categorias[[#This Row],[Categoría]]&amp;"-"&amp;Categorias[[#This Row],[Id_categoría]]</f>
        <v>Biorresiduos-150501004</v>
      </c>
      <c r="K387" s="9" t="str">
        <f>+Categorias[[#This Row],[Descripcion]]&amp;" | "&amp;VLOOKUP(Categorias[[#This Row],[Id_producto]],Productos[[Id_producto]:[Auxiliar]],5,0)</f>
        <v>Biorresiduos-150501004 | Prod: Residuos-150501 | Sector: Residuos-1505 | Industria: EN&amp;MA - 15</v>
      </c>
      <c r="L387" s="9" t="str">
        <f t="shared" si="37"/>
        <v>150501004biorresiduos</v>
      </c>
      <c r="M387" s="28" t="str">
        <f t="shared" si="33"/>
        <v>INSERT INTO categoria VALUES (150501004,'Biorresiduos','Biorresiduos-150501004','Biorresiduos-150501004 | Prod: Residuos-150501 | Sector: Residuos-1505 | Industria: EN&amp;MA - 15',150501);</v>
      </c>
    </row>
    <row r="388" spans="1:13" ht="30.6" x14ac:dyDescent="0.3">
      <c r="A388" s="12">
        <f t="shared" si="38"/>
        <v>15</v>
      </c>
      <c r="B388" s="8" t="str">
        <f>+VLOOKUP(A388,Industria[],2,0)</f>
        <v>Energía y medio ambiente</v>
      </c>
      <c r="C388" s="12">
        <f t="shared" si="35"/>
        <v>1505</v>
      </c>
      <c r="D388" s="8" t="str">
        <f>+VLOOKUP(C388,Sector[[Id_sector]:[Codigo]],3,0)</f>
        <v>Gestión de residuos</v>
      </c>
      <c r="E388" s="12">
        <f t="shared" si="36"/>
        <v>150501</v>
      </c>
      <c r="F388" s="8" t="str">
        <f>+VLOOKUP(E388,Productos[[Id_producto]:[Codigo]],3,0)</f>
        <v>Tipos de Residuos</v>
      </c>
      <c r="G388" s="13">
        <f t="shared" si="34"/>
        <v>150501005</v>
      </c>
      <c r="H388" s="7">
        <v>5</v>
      </c>
      <c r="I388" s="8" t="s">
        <v>444</v>
      </c>
      <c r="J388" s="8" t="str">
        <f>+Categorias[[#This Row],[Categoría]]&amp;"-"&amp;Categorias[[#This Row],[Id_categoría]]</f>
        <v>De la construcción-150501005</v>
      </c>
      <c r="K388" s="9" t="str">
        <f>+Categorias[[#This Row],[Descripcion]]&amp;" | "&amp;VLOOKUP(Categorias[[#This Row],[Id_producto]],Productos[[Id_producto]:[Auxiliar]],5,0)</f>
        <v>De la construcción-150501005 | Prod: Residuos-150501 | Sector: Residuos-1505 | Industria: EN&amp;MA - 15</v>
      </c>
      <c r="L388" s="9" t="str">
        <f t="shared" si="37"/>
        <v>150501005de_la_construccion</v>
      </c>
      <c r="M388" s="28" t="str">
        <f t="shared" si="33"/>
        <v>INSERT INTO categoria VALUES (150501005,'De la construcción','De la construcción-150501005','De la construcción-150501005 | Prod: Residuos-150501 | Sector: Residuos-1505 | Industria: EN&amp;MA - 15',150501);</v>
      </c>
    </row>
    <row r="389" spans="1:13" ht="30.6" x14ac:dyDescent="0.3">
      <c r="A389" s="12">
        <f t="shared" si="38"/>
        <v>15</v>
      </c>
      <c r="B389" s="8" t="str">
        <f>+VLOOKUP(A389,Industria[],2,0)</f>
        <v>Energía y medio ambiente</v>
      </c>
      <c r="C389" s="12">
        <f t="shared" si="35"/>
        <v>1505</v>
      </c>
      <c r="D389" s="8" t="str">
        <f>+VLOOKUP(C389,Sector[[Id_sector]:[Codigo]],3,0)</f>
        <v>Gestión de residuos</v>
      </c>
      <c r="E389" s="12">
        <f t="shared" si="36"/>
        <v>150501</v>
      </c>
      <c r="F389" s="8" t="str">
        <f>+VLOOKUP(E389,Productos[[Id_producto]:[Codigo]],3,0)</f>
        <v>Tipos de Residuos</v>
      </c>
      <c r="G389" s="13">
        <f t="shared" si="34"/>
        <v>150501006</v>
      </c>
      <c r="H389" s="7">
        <v>6</v>
      </c>
      <c r="I389" s="8" t="s">
        <v>445</v>
      </c>
      <c r="J389" s="8" t="str">
        <f>+Categorias[[#This Row],[Categoría]]&amp;"-"&amp;Categorias[[#This Row],[Id_categoría]]</f>
        <v>Sanitarios-150501006</v>
      </c>
      <c r="K389" s="9" t="str">
        <f>+Categorias[[#This Row],[Descripcion]]&amp;" | "&amp;VLOOKUP(Categorias[[#This Row],[Id_producto]],Productos[[Id_producto]:[Auxiliar]],5,0)</f>
        <v>Sanitarios-150501006 | Prod: Residuos-150501 | Sector: Residuos-1505 | Industria: EN&amp;MA - 15</v>
      </c>
      <c r="L389" s="9" t="str">
        <f t="shared" si="37"/>
        <v>150501006sanitarios</v>
      </c>
      <c r="M389" s="28" t="str">
        <f t="shared" si="33"/>
        <v>INSERT INTO categoria VALUES (150501006,'Sanitarios','Sanitarios-150501006','Sanitarios-150501006 | Prod: Residuos-150501 | Sector: Residuos-1505 | Industria: EN&amp;MA - 15',150501);</v>
      </c>
    </row>
    <row r="390" spans="1:13" ht="30.6" x14ac:dyDescent="0.3">
      <c r="A390" s="12">
        <f t="shared" si="38"/>
        <v>15</v>
      </c>
      <c r="B390" s="8" t="str">
        <f>+VLOOKUP(A390,Industria[],2,0)</f>
        <v>Energía y medio ambiente</v>
      </c>
      <c r="C390" s="12">
        <f t="shared" si="35"/>
        <v>1505</v>
      </c>
      <c r="D390" s="8" t="str">
        <f>+VLOOKUP(C390,Sector[[Id_sector]:[Codigo]],3,0)</f>
        <v>Gestión de residuos</v>
      </c>
      <c r="E390" s="12">
        <f t="shared" si="36"/>
        <v>150501</v>
      </c>
      <c r="F390" s="8" t="str">
        <f>+VLOOKUP(E390,Productos[[Id_producto]:[Codigo]],3,0)</f>
        <v>Tipos de Residuos</v>
      </c>
      <c r="G390" s="13">
        <f t="shared" si="34"/>
        <v>150501007</v>
      </c>
      <c r="H390" s="7">
        <v>7</v>
      </c>
      <c r="I390" s="8" t="s">
        <v>446</v>
      </c>
      <c r="J390" s="8" t="str">
        <f>+Categorias[[#This Row],[Categoría]]&amp;"-"&amp;Categorias[[#This Row],[Id_categoría]]</f>
        <v>Mineros-150501007</v>
      </c>
      <c r="K390" s="9" t="str">
        <f>+Categorias[[#This Row],[Descripcion]]&amp;" | "&amp;VLOOKUP(Categorias[[#This Row],[Id_producto]],Productos[[Id_producto]:[Auxiliar]],5,0)</f>
        <v>Mineros-150501007 | Prod: Residuos-150501 | Sector: Residuos-1505 | Industria: EN&amp;MA - 15</v>
      </c>
      <c r="L390" s="9" t="str">
        <f t="shared" si="37"/>
        <v>150501007mineros</v>
      </c>
      <c r="M390" s="28" t="str">
        <f t="shared" si="33"/>
        <v>INSERT INTO categoria VALUES (150501007,'Mineros','Mineros-150501007','Mineros-150501007 | Prod: Residuos-150501 | Sector: Residuos-1505 | Industria: EN&amp;MA - 15',150501);</v>
      </c>
    </row>
    <row r="391" spans="1:13" ht="30.6" x14ac:dyDescent="0.3">
      <c r="A391" s="12">
        <f t="shared" si="38"/>
        <v>15</v>
      </c>
      <c r="B391" s="8" t="str">
        <f>+VLOOKUP(A391,Industria[],2,0)</f>
        <v>Energía y medio ambiente</v>
      </c>
      <c r="C391" s="12">
        <f t="shared" si="35"/>
        <v>1505</v>
      </c>
      <c r="D391" s="8" t="str">
        <f>+VLOOKUP(C391,Sector[[Id_sector]:[Codigo]],3,0)</f>
        <v>Gestión de residuos</v>
      </c>
      <c r="E391" s="12">
        <f t="shared" si="36"/>
        <v>150501</v>
      </c>
      <c r="F391" s="8" t="str">
        <f>+VLOOKUP(E391,Productos[[Id_producto]:[Codigo]],3,0)</f>
        <v>Tipos de Residuos</v>
      </c>
      <c r="G391" s="13">
        <f t="shared" si="34"/>
        <v>150501008</v>
      </c>
      <c r="H391" s="7">
        <v>8</v>
      </c>
      <c r="I391" s="8" t="s">
        <v>447</v>
      </c>
      <c r="J391" s="8" t="str">
        <f>+Categorias[[#This Row],[Categoría]]&amp;"-"&amp;Categorias[[#This Row],[Id_categoría]]</f>
        <v>Radioactivos-150501008</v>
      </c>
      <c r="K391" s="9" t="str">
        <f>+Categorias[[#This Row],[Descripcion]]&amp;" | "&amp;VLOOKUP(Categorias[[#This Row],[Id_producto]],Productos[[Id_producto]:[Auxiliar]],5,0)</f>
        <v>Radioactivos-150501008 | Prod: Residuos-150501 | Sector: Residuos-1505 | Industria: EN&amp;MA - 15</v>
      </c>
      <c r="L391" s="9" t="str">
        <f t="shared" si="37"/>
        <v>150501008radioactivos</v>
      </c>
      <c r="M391" s="28" t="str">
        <f t="shared" si="33"/>
        <v>INSERT INTO categoria VALUES (150501008,'Radioactivos','Radioactivos-150501008','Radioactivos-150501008 | Prod: Residuos-150501 | Sector: Residuos-1505 | Industria: EN&amp;MA - 15',150501);</v>
      </c>
    </row>
    <row r="392" spans="1:13" ht="30.6" x14ac:dyDescent="0.3">
      <c r="A392" s="12">
        <f t="shared" si="38"/>
        <v>15</v>
      </c>
      <c r="B392" s="8" t="str">
        <f>+VLOOKUP(A392,Industria[],2,0)</f>
        <v>Energía y medio ambiente</v>
      </c>
      <c r="C392" s="12">
        <f t="shared" si="35"/>
        <v>1505</v>
      </c>
      <c r="D392" s="8" t="str">
        <f>+VLOOKUP(C392,Sector[[Id_sector]:[Codigo]],3,0)</f>
        <v>Gestión de residuos</v>
      </c>
      <c r="E392" s="12">
        <f t="shared" si="36"/>
        <v>150502</v>
      </c>
      <c r="F392" s="8" t="str">
        <f>+VLOOKUP(E392,Productos[[Id_producto]:[Codigo]],3,0)</f>
        <v>Técnicas de Gestión de Residuos</v>
      </c>
      <c r="G392" s="13">
        <f t="shared" si="34"/>
        <v>150502001</v>
      </c>
      <c r="H392" s="7">
        <v>1</v>
      </c>
      <c r="I392" s="8" t="s">
        <v>448</v>
      </c>
      <c r="J392" s="8" t="str">
        <f>+Categorias[[#This Row],[Categoría]]&amp;"-"&amp;Categorias[[#This Row],[Id_categoría]]</f>
        <v>Vertederos-150502001</v>
      </c>
      <c r="K392" s="9" t="str">
        <f>+Categorias[[#This Row],[Descripcion]]&amp;" | "&amp;VLOOKUP(Categorias[[#This Row],[Id_producto]],Productos[[Id_producto]:[Auxiliar]],5,0)</f>
        <v>Vertederos-150502001 | Prod: TECH Residuos-150502 | Sector: Residuos-1505 | Industria: EN&amp;MA - 15</v>
      </c>
      <c r="L392" s="9" t="str">
        <f t="shared" si="37"/>
        <v>150502001vertederos</v>
      </c>
      <c r="M392" s="28" t="str">
        <f t="shared" si="33"/>
        <v>INSERT INTO categoria VALUES (150502001,'Vertederos','Vertederos-150502001','Vertederos-150502001 | Prod: TECH Residuos-150502 | Sector: Residuos-1505 | Industria: EN&amp;MA - 15',150502);</v>
      </c>
    </row>
    <row r="393" spans="1:13" ht="30.6" x14ac:dyDescent="0.3">
      <c r="A393" s="12">
        <f t="shared" si="38"/>
        <v>15</v>
      </c>
      <c r="B393" s="8" t="str">
        <f>+VLOOKUP(A393,Industria[],2,0)</f>
        <v>Energía y medio ambiente</v>
      </c>
      <c r="C393" s="12">
        <f t="shared" si="35"/>
        <v>1505</v>
      </c>
      <c r="D393" s="8" t="str">
        <f>+VLOOKUP(C393,Sector[[Id_sector]:[Codigo]],3,0)</f>
        <v>Gestión de residuos</v>
      </c>
      <c r="E393" s="12">
        <f t="shared" si="36"/>
        <v>150502</v>
      </c>
      <c r="F393" s="8" t="str">
        <f>+VLOOKUP(E393,Productos[[Id_producto]:[Codigo]],3,0)</f>
        <v>Técnicas de Gestión de Residuos</v>
      </c>
      <c r="G393" s="13">
        <f t="shared" si="34"/>
        <v>150502002</v>
      </c>
      <c r="H393" s="7">
        <v>2</v>
      </c>
      <c r="I393" s="8" t="s">
        <v>449</v>
      </c>
      <c r="J393" s="8" t="str">
        <f>+Categorias[[#This Row],[Categoría]]&amp;"-"&amp;Categorias[[#This Row],[Id_categoría]]</f>
        <v>Incineración-150502002</v>
      </c>
      <c r="K393" s="9" t="str">
        <f>+Categorias[[#This Row],[Descripcion]]&amp;" | "&amp;VLOOKUP(Categorias[[#This Row],[Id_producto]],Productos[[Id_producto]:[Auxiliar]],5,0)</f>
        <v>Incineración-150502002 | Prod: TECH Residuos-150502 | Sector: Residuos-1505 | Industria: EN&amp;MA - 15</v>
      </c>
      <c r="L393" s="9" t="str">
        <f t="shared" si="37"/>
        <v>150502002incineracion</v>
      </c>
      <c r="M393" s="28" t="str">
        <f t="shared" si="33"/>
        <v>INSERT INTO categoria VALUES (150502002,'Incineración','Incineración-150502002','Incineración-150502002 | Prod: TECH Residuos-150502 | Sector: Residuos-1505 | Industria: EN&amp;MA - 15',150502);</v>
      </c>
    </row>
    <row r="394" spans="1:13" ht="30.6" x14ac:dyDescent="0.3">
      <c r="A394" s="12">
        <f t="shared" si="38"/>
        <v>15</v>
      </c>
      <c r="B394" s="8" t="str">
        <f>+VLOOKUP(A394,Industria[],2,0)</f>
        <v>Energía y medio ambiente</v>
      </c>
      <c r="C394" s="12">
        <f t="shared" si="35"/>
        <v>1505</v>
      </c>
      <c r="D394" s="8" t="str">
        <f>+VLOOKUP(C394,Sector[[Id_sector]:[Codigo]],3,0)</f>
        <v>Gestión de residuos</v>
      </c>
      <c r="E394" s="12">
        <f t="shared" si="36"/>
        <v>150502</v>
      </c>
      <c r="F394" s="8" t="str">
        <f>+VLOOKUP(E394,Productos[[Id_producto]:[Codigo]],3,0)</f>
        <v>Técnicas de Gestión de Residuos</v>
      </c>
      <c r="G394" s="13">
        <f t="shared" si="34"/>
        <v>150502003</v>
      </c>
      <c r="H394" s="7">
        <v>3</v>
      </c>
      <c r="I394" s="8" t="s">
        <v>450</v>
      </c>
      <c r="J394" s="8" t="str">
        <f>+Categorias[[#This Row],[Categoría]]&amp;"-"&amp;Categorias[[#This Row],[Id_categoría]]</f>
        <v>Tecnología Residuo 0-150502003</v>
      </c>
      <c r="K394" s="9" t="str">
        <f>+Categorias[[#This Row],[Descripcion]]&amp;" | "&amp;VLOOKUP(Categorias[[#This Row],[Id_producto]],Productos[[Id_producto]:[Auxiliar]],5,0)</f>
        <v>Tecnología Residuo 0-150502003 | Prod: TECH Residuos-150502 | Sector: Residuos-1505 | Industria: EN&amp;MA - 15</v>
      </c>
      <c r="L394" s="9" t="str">
        <f t="shared" si="37"/>
        <v>150502003tecnologia_residuo_0</v>
      </c>
      <c r="M394" s="28" t="str">
        <f t="shared" ref="M394:M451" si="39">+"INSERT INTO categoria VALUES ("&amp;G394&amp;",'"&amp;I394&amp;"','"&amp;J394&amp;"','"&amp;K394&amp;"',"&amp;E394&amp;");"</f>
        <v>INSERT INTO categoria VALUES (150502003,'Tecnología Residuo 0','Tecnología Residuo 0-150502003','Tecnología Residuo 0-150502003 | Prod: TECH Residuos-150502 | Sector: Residuos-1505 | Industria: EN&amp;MA - 15',150502);</v>
      </c>
    </row>
    <row r="395" spans="1:13" ht="40.799999999999997" x14ac:dyDescent="0.3">
      <c r="A395" s="12">
        <f t="shared" si="38"/>
        <v>15</v>
      </c>
      <c r="B395" s="8" t="str">
        <f>+VLOOKUP(A395,Industria[],2,0)</f>
        <v>Energía y medio ambiente</v>
      </c>
      <c r="C395" s="12">
        <f t="shared" si="35"/>
        <v>1505</v>
      </c>
      <c r="D395" s="8" t="str">
        <f>+VLOOKUP(C395,Sector[[Id_sector]:[Codigo]],3,0)</f>
        <v>Gestión de residuos</v>
      </c>
      <c r="E395" s="12">
        <f t="shared" si="36"/>
        <v>150502</v>
      </c>
      <c r="F395" s="8" t="str">
        <f>+VLOOKUP(E395,Productos[[Id_producto]:[Codigo]],3,0)</f>
        <v>Técnicas de Gestión de Residuos</v>
      </c>
      <c r="G395" s="13">
        <f t="shared" ref="G395:G451" si="40">+E395*1000+H395</f>
        <v>150502004</v>
      </c>
      <c r="H395" s="7">
        <v>4</v>
      </c>
      <c r="I395" s="8" t="s">
        <v>451</v>
      </c>
      <c r="J395" s="8" t="str">
        <f>+Categorias[[#This Row],[Categoría]]&amp;"-"&amp;Categorias[[#This Row],[Id_categoría]]</f>
        <v>Compostaje y Digestión Anaerobia-150502004</v>
      </c>
      <c r="K395" s="9" t="str">
        <f>+Categorias[[#This Row],[Descripcion]]&amp;" | "&amp;VLOOKUP(Categorias[[#This Row],[Id_producto]],Productos[[Id_producto]:[Auxiliar]],5,0)</f>
        <v>Compostaje y Digestión Anaerobia-150502004 | Prod: TECH Residuos-150502 | Sector: Residuos-1505 | Industria: EN&amp;MA - 15</v>
      </c>
      <c r="L395" s="9" t="str">
        <f t="shared" si="37"/>
        <v>150502004compostaje_y_digestion_anaerobia</v>
      </c>
      <c r="M395" s="28" t="str">
        <f t="shared" si="39"/>
        <v>INSERT INTO categoria VALUES (150502004,'Compostaje y Digestión Anaerobia','Compostaje y Digestión Anaerobia-150502004','Compostaje y Digestión Anaerobia-150502004 | Prod: TECH Residuos-150502 | Sector: Residuos-1505 | Industria: EN&amp;MA - 15',150502);</v>
      </c>
    </row>
    <row r="396" spans="1:13" ht="40.799999999999997" x14ac:dyDescent="0.3">
      <c r="A396" s="12">
        <f t="shared" si="38"/>
        <v>15</v>
      </c>
      <c r="B396" s="8" t="str">
        <f>+VLOOKUP(A396,Industria[],2,0)</f>
        <v>Energía y medio ambiente</v>
      </c>
      <c r="C396" s="12">
        <f t="shared" ref="C396" si="41">+C395</f>
        <v>1505</v>
      </c>
      <c r="D396" s="8" t="str">
        <f>+VLOOKUP(C396,Sector[[Id_sector]:[Codigo]],3,0)</f>
        <v>Gestión de residuos</v>
      </c>
      <c r="E396" s="12">
        <f t="shared" si="36"/>
        <v>150502</v>
      </c>
      <c r="F396" s="8" t="str">
        <f>+VLOOKUP(E396,Productos[[Id_producto]:[Codigo]],3,0)</f>
        <v>Técnicas de Gestión de Residuos</v>
      </c>
      <c r="G396" s="13">
        <f t="shared" si="40"/>
        <v>150502005</v>
      </c>
      <c r="H396" s="7">
        <v>5</v>
      </c>
      <c r="I396" s="8" t="s">
        <v>452</v>
      </c>
      <c r="J396" s="8" t="str">
        <f>+Categorias[[#This Row],[Categoría]]&amp;"-"&amp;Categorias[[#This Row],[Id_categoría]]</f>
        <v>Tratamiento mecánico biológico-150502005</v>
      </c>
      <c r="K396" s="9" t="str">
        <f>+Categorias[[#This Row],[Descripcion]]&amp;" | "&amp;VLOOKUP(Categorias[[#This Row],[Id_producto]],Productos[[Id_producto]:[Auxiliar]],5,0)</f>
        <v>Tratamiento mecánico biológico-150502005 | Prod: TECH Residuos-150502 | Sector: Residuos-1505 | Industria: EN&amp;MA - 15</v>
      </c>
      <c r="L396" s="9" t="str">
        <f t="shared" si="37"/>
        <v>150502005tratamiento_mecanico_biologico</v>
      </c>
      <c r="M396" s="28" t="str">
        <f t="shared" si="39"/>
        <v>INSERT INTO categoria VALUES (150502005,'Tratamiento mecánico biológico','Tratamiento mecánico biológico-150502005','Tratamiento mecánico biológico-150502005 | Prod: TECH Residuos-150502 | Sector: Residuos-1505 | Industria: EN&amp;MA - 15',150502);</v>
      </c>
    </row>
    <row r="397" spans="1:13" ht="30.6" x14ac:dyDescent="0.3">
      <c r="A397" s="12">
        <f t="shared" si="38"/>
        <v>15</v>
      </c>
      <c r="B397" s="8" t="str">
        <f>+VLOOKUP(A397,Industria[],2,0)</f>
        <v>Energía y medio ambiente</v>
      </c>
      <c r="C397" s="12">
        <f t="shared" ref="C396:C451" si="42">+C396</f>
        <v>1505</v>
      </c>
      <c r="D397" s="8" t="str">
        <f>+VLOOKUP(C397,Sector[[Id_sector]:[Codigo]],3,0)</f>
        <v>Gestión de residuos</v>
      </c>
      <c r="E397" s="12">
        <f t="shared" si="36"/>
        <v>150502</v>
      </c>
      <c r="F397" s="8" t="str">
        <f>+VLOOKUP(E397,Productos[[Id_producto]:[Codigo]],3,0)</f>
        <v>Técnicas de Gestión de Residuos</v>
      </c>
      <c r="G397" s="13">
        <f t="shared" si="40"/>
        <v>150502006</v>
      </c>
      <c r="H397" s="7">
        <v>6</v>
      </c>
      <c r="I397" s="8" t="s">
        <v>453</v>
      </c>
      <c r="J397" s="8" t="str">
        <f>+Categorias[[#This Row],[Categoría]]&amp;"-"&amp;Categorias[[#This Row],[Id_categoría]]</f>
        <v>Pirólisis y Gasificación-150502006</v>
      </c>
      <c r="K397" s="9" t="str">
        <f>+Categorias[[#This Row],[Descripcion]]&amp;" | "&amp;VLOOKUP(Categorias[[#This Row],[Id_producto]],Productos[[Id_producto]:[Auxiliar]],5,0)</f>
        <v>Pirólisis y Gasificación-150502006 | Prod: TECH Residuos-150502 | Sector: Residuos-1505 | Industria: EN&amp;MA - 15</v>
      </c>
      <c r="L397" s="9" t="str">
        <f t="shared" si="37"/>
        <v>150502006pirolisis_y_gasificacion</v>
      </c>
      <c r="M397" s="28" t="str">
        <f t="shared" si="39"/>
        <v>INSERT INTO categoria VALUES (150502006,'Pirólisis y Gasificación','Pirólisis y Gasificación-150502006','Pirólisis y Gasificación-150502006 | Prod: TECH Residuos-150502 | Sector: Residuos-1505 | Industria: EN&amp;MA - 15',150502);</v>
      </c>
    </row>
    <row r="398" spans="1:13" ht="40.799999999999997" x14ac:dyDescent="0.3">
      <c r="A398" s="12">
        <f t="shared" si="38"/>
        <v>15</v>
      </c>
      <c r="B398" s="8" t="str">
        <f>+VLOOKUP(A398,Industria[],2,0)</f>
        <v>Energía y medio ambiente</v>
      </c>
      <c r="C398" s="12">
        <f t="shared" si="42"/>
        <v>1505</v>
      </c>
      <c r="D398" s="8" t="str">
        <f>+VLOOKUP(C398,Sector[[Id_sector]:[Codigo]],3,0)</f>
        <v>Gestión de residuos</v>
      </c>
      <c r="E398" s="12">
        <f t="shared" si="36"/>
        <v>150502</v>
      </c>
      <c r="F398" s="8" t="str">
        <f>+VLOOKUP(E398,Productos[[Id_producto]:[Codigo]],3,0)</f>
        <v>Técnicas de Gestión de Residuos</v>
      </c>
      <c r="G398" s="13">
        <f t="shared" si="40"/>
        <v>150502007</v>
      </c>
      <c r="H398" s="7">
        <v>7</v>
      </c>
      <c r="I398" s="8" t="s">
        <v>454</v>
      </c>
      <c r="J398" s="8" t="str">
        <f>+Categorias[[#This Row],[Categoría]]&amp;"-"&amp;Categorias[[#This Row],[Id_categoría]]</f>
        <v>Reciclaje o Reutilización-150502007</v>
      </c>
      <c r="K398" s="9" t="str">
        <f>+Categorias[[#This Row],[Descripcion]]&amp;" | "&amp;VLOOKUP(Categorias[[#This Row],[Id_producto]],Productos[[Id_producto]:[Auxiliar]],5,0)</f>
        <v>Reciclaje o Reutilización-150502007 | Prod: TECH Residuos-150502 | Sector: Residuos-1505 | Industria: EN&amp;MA - 15</v>
      </c>
      <c r="L398" s="9" t="str">
        <f t="shared" si="37"/>
        <v>150502007reciclaje_o_reutilizacion</v>
      </c>
      <c r="M398" s="28" t="str">
        <f t="shared" si="39"/>
        <v>INSERT INTO categoria VALUES (150502007,'Reciclaje o Reutilización','Reciclaje o Reutilización-150502007','Reciclaje o Reutilización-150502007 | Prod: TECH Residuos-150502 | Sector: Residuos-1505 | Industria: EN&amp;MA - 15',150502);</v>
      </c>
    </row>
    <row r="399" spans="1:13" ht="30.6" x14ac:dyDescent="0.3">
      <c r="A399" s="12">
        <f t="shared" si="38"/>
        <v>15</v>
      </c>
      <c r="B399" s="8" t="str">
        <f>+VLOOKUP(A399,Industria[],2,0)</f>
        <v>Energía y medio ambiente</v>
      </c>
      <c r="C399" s="12">
        <v>1506</v>
      </c>
      <c r="D399" s="8" t="str">
        <f>+VLOOKUP(C399,Sector[[Id_sector]:[Codigo]],3,0)</f>
        <v>Tecnología medioambiental y tecnología ecológica</v>
      </c>
      <c r="E399" s="12">
        <v>150601</v>
      </c>
      <c r="F399" s="8" t="str">
        <f>+VLOOKUP(E399,Productos[[Id_producto]:[Codigo]],3,0)</f>
        <v>Transporte</v>
      </c>
      <c r="G399" s="13">
        <f t="shared" si="40"/>
        <v>150601001</v>
      </c>
      <c r="H399" s="7">
        <v>1</v>
      </c>
      <c r="I399" s="8" t="s">
        <v>455</v>
      </c>
      <c r="J399" s="8" t="str">
        <f>+Categorias[[#This Row],[Categoría]]&amp;"-"&amp;Categorias[[#This Row],[Id_categoría]]</f>
        <v>Transporte Eléctricos-150601001</v>
      </c>
      <c r="K399" s="9" t="str">
        <f>+Categorias[[#This Row],[Descripcion]]&amp;" | "&amp;VLOOKUP(Categorias[[#This Row],[Id_producto]],Productos[[Id_producto]:[Auxiliar]],5,0)</f>
        <v>Transporte Eléctricos-150601001 | Prod: TECH MA-150601 | Sector: TechMA-1506 | Industria: EN&amp;MA - 15</v>
      </c>
      <c r="L399" s="9" t="str">
        <f t="shared" si="37"/>
        <v>150601001transporte_electricos</v>
      </c>
      <c r="M399" s="28" t="str">
        <f t="shared" si="39"/>
        <v>INSERT INTO categoria VALUES (150601001,'Transporte Eléctricos','Transporte Eléctricos-150601001','Transporte Eléctricos-150601001 | Prod: TECH MA-150601 | Sector: TechMA-1506 | Industria: EN&amp;MA - 15',150601);</v>
      </c>
    </row>
    <row r="400" spans="1:13" ht="30.6" x14ac:dyDescent="0.3">
      <c r="A400" s="12">
        <f t="shared" si="38"/>
        <v>15</v>
      </c>
      <c r="B400" s="8" t="str">
        <f>+VLOOKUP(A400,Industria[],2,0)</f>
        <v>Energía y medio ambiente</v>
      </c>
      <c r="C400" s="12">
        <f t="shared" si="42"/>
        <v>1506</v>
      </c>
      <c r="D400" s="8" t="str">
        <f>+VLOOKUP(C400,Sector[[Id_sector]:[Codigo]],3,0)</f>
        <v>Tecnología medioambiental y tecnología ecológica</v>
      </c>
      <c r="E400" s="12">
        <f t="shared" si="36"/>
        <v>150601</v>
      </c>
      <c r="F400" s="8" t="str">
        <f>+VLOOKUP(E400,Productos[[Id_producto]:[Codigo]],3,0)</f>
        <v>Transporte</v>
      </c>
      <c r="G400" s="13">
        <f t="shared" si="40"/>
        <v>150601002</v>
      </c>
      <c r="H400" s="7">
        <v>2</v>
      </c>
      <c r="I400" s="8" t="s">
        <v>456</v>
      </c>
      <c r="J400" s="8" t="str">
        <f>+Categorias[[#This Row],[Categoría]]&amp;"-"&amp;Categorias[[#This Row],[Id_categoría]]</f>
        <v>Transporte Híbridos-150601002</v>
      </c>
      <c r="K400" s="9" t="str">
        <f>+Categorias[[#This Row],[Descripcion]]&amp;" | "&amp;VLOOKUP(Categorias[[#This Row],[Id_producto]],Productos[[Id_producto]:[Auxiliar]],5,0)</f>
        <v>Transporte Híbridos-150601002 | Prod: TECH MA-150601 | Sector: TechMA-1506 | Industria: EN&amp;MA - 15</v>
      </c>
      <c r="L400" s="9" t="str">
        <f t="shared" si="37"/>
        <v>150601002transporte_hibridos</v>
      </c>
      <c r="M400" s="28" t="str">
        <f t="shared" si="39"/>
        <v>INSERT INTO categoria VALUES (150601002,'Transporte Híbridos','Transporte Híbridos-150601002','Transporte Híbridos-150601002 | Prod: TECH MA-150601 | Sector: TechMA-1506 | Industria: EN&amp;MA - 15',150601);</v>
      </c>
    </row>
    <row r="401" spans="1:13" ht="40.799999999999997" x14ac:dyDescent="0.3">
      <c r="A401" s="12">
        <f t="shared" si="38"/>
        <v>15</v>
      </c>
      <c r="B401" s="8" t="str">
        <f>+VLOOKUP(A401,Industria[],2,0)</f>
        <v>Energía y medio ambiente</v>
      </c>
      <c r="C401" s="12">
        <f t="shared" si="42"/>
        <v>1506</v>
      </c>
      <c r="D401" s="8" t="str">
        <f>+VLOOKUP(C401,Sector[[Id_sector]:[Codigo]],3,0)</f>
        <v>Tecnología medioambiental y tecnología ecológica</v>
      </c>
      <c r="E401" s="12">
        <f t="shared" si="36"/>
        <v>150601</v>
      </c>
      <c r="F401" s="8" t="str">
        <f>+VLOOKUP(E401,Productos[[Id_producto]:[Codigo]],3,0)</f>
        <v>Transporte</v>
      </c>
      <c r="G401" s="13">
        <f t="shared" si="40"/>
        <v>150601003</v>
      </c>
      <c r="H401" s="7">
        <v>3</v>
      </c>
      <c r="I401" s="8" t="s">
        <v>457</v>
      </c>
      <c r="J401" s="8" t="str">
        <f>+Categorias[[#This Row],[Categoría]]&amp;"-"&amp;Categorias[[#This Row],[Id_categoría]]</f>
        <v>Transporte Hidrógeno Verde-150601003</v>
      </c>
      <c r="K401" s="9" t="str">
        <f>+Categorias[[#This Row],[Descripcion]]&amp;" | "&amp;VLOOKUP(Categorias[[#This Row],[Id_producto]],Productos[[Id_producto]:[Auxiliar]],5,0)</f>
        <v>Transporte Hidrógeno Verde-150601003 | Prod: TECH MA-150601 | Sector: TechMA-1506 | Industria: EN&amp;MA - 15</v>
      </c>
      <c r="L401" s="9" t="str">
        <f t="shared" si="37"/>
        <v>150601003transporte_hidrogeno_verde</v>
      </c>
      <c r="M401" s="28" t="str">
        <f t="shared" si="39"/>
        <v>INSERT INTO categoria VALUES (150601003,'Transporte Hidrógeno Verde','Transporte Hidrógeno Verde-150601003','Transporte Hidrógeno Verde-150601003 | Prod: TECH MA-150601 | Sector: TechMA-1506 | Industria: EN&amp;MA - 15',150601);</v>
      </c>
    </row>
    <row r="402" spans="1:13" ht="30.6" x14ac:dyDescent="0.3">
      <c r="A402" s="12">
        <f t="shared" si="38"/>
        <v>15</v>
      </c>
      <c r="B402" s="8" t="str">
        <f>+VLOOKUP(A402,Industria[],2,0)</f>
        <v>Energía y medio ambiente</v>
      </c>
      <c r="C402" s="12">
        <f t="shared" si="42"/>
        <v>1506</v>
      </c>
      <c r="D402" s="8" t="str">
        <f>+VLOOKUP(C402,Sector[[Id_sector]:[Codigo]],3,0)</f>
        <v>Tecnología medioambiental y tecnología ecológica</v>
      </c>
      <c r="E402" s="12">
        <f t="shared" si="36"/>
        <v>150601</v>
      </c>
      <c r="F402" s="8" t="str">
        <f>+VLOOKUP(E402,Productos[[Id_producto]:[Codigo]],3,0)</f>
        <v>Transporte</v>
      </c>
      <c r="G402" s="13">
        <f t="shared" si="40"/>
        <v>150601004</v>
      </c>
      <c r="H402" s="7">
        <v>4</v>
      </c>
      <c r="I402" s="8" t="s">
        <v>458</v>
      </c>
      <c r="J402" s="8" t="str">
        <f>+Categorias[[#This Row],[Categoría]]&amp;"-"&amp;Categorias[[#This Row],[Id_categoría]]</f>
        <v>Transporte Solares-150601004</v>
      </c>
      <c r="K402" s="9" t="str">
        <f>+Categorias[[#This Row],[Descripcion]]&amp;" | "&amp;VLOOKUP(Categorias[[#This Row],[Id_producto]],Productos[[Id_producto]:[Auxiliar]],5,0)</f>
        <v>Transporte Solares-150601004 | Prod: TECH MA-150601 | Sector: TechMA-1506 | Industria: EN&amp;MA - 15</v>
      </c>
      <c r="L402" s="9" t="str">
        <f t="shared" si="37"/>
        <v>150601004transporte_solares</v>
      </c>
      <c r="M402" s="28" t="str">
        <f t="shared" si="39"/>
        <v>INSERT INTO categoria VALUES (150601004,'Transporte Solares','Transporte Solares-150601004','Transporte Solares-150601004 | Prod: TECH MA-150601 | Sector: TechMA-1506 | Industria: EN&amp;MA - 15',150601);</v>
      </c>
    </row>
    <row r="403" spans="1:13" ht="40.799999999999997" x14ac:dyDescent="0.3">
      <c r="A403" s="12">
        <f t="shared" si="38"/>
        <v>15</v>
      </c>
      <c r="B403" s="8" t="str">
        <f>+VLOOKUP(A403,Industria[],2,0)</f>
        <v>Energía y medio ambiente</v>
      </c>
      <c r="C403" s="12">
        <f t="shared" si="42"/>
        <v>1506</v>
      </c>
      <c r="D403" s="8" t="str">
        <f>+VLOOKUP(C403,Sector[[Id_sector]:[Codigo]],3,0)</f>
        <v>Tecnología medioambiental y tecnología ecológica</v>
      </c>
      <c r="E403" s="12">
        <f t="shared" si="36"/>
        <v>150602</v>
      </c>
      <c r="F403" s="8" t="str">
        <f>+VLOOKUP(E403,Productos[[Id_producto]:[Codigo]],3,0)</f>
        <v>Doméstico</v>
      </c>
      <c r="G403" s="13">
        <f t="shared" si="40"/>
        <v>150602001</v>
      </c>
      <c r="H403" s="7">
        <v>1</v>
      </c>
      <c r="I403" s="8" t="s">
        <v>459</v>
      </c>
      <c r="J403" s="8" t="str">
        <f>+Categorias[[#This Row],[Categoría]]&amp;"-"&amp;Categorias[[#This Row],[Id_categoría]]</f>
        <v>Lámparas de bajo consumo-150602001</v>
      </c>
      <c r="K403" s="9" t="str">
        <f>+Categorias[[#This Row],[Descripcion]]&amp;" | "&amp;VLOOKUP(Categorias[[#This Row],[Id_producto]],Productos[[Id_producto]:[Auxiliar]],5,0)</f>
        <v>Lámparas de bajo consumo-150602001 | Prod: TECH MA-150602 | Sector: TechMA-1506 | Industria: EN&amp;MA - 15</v>
      </c>
      <c r="L403" s="9" t="str">
        <f t="shared" si="37"/>
        <v>150602001lamparas_de_bajo_consumo</v>
      </c>
      <c r="M403" s="28" t="str">
        <f t="shared" si="39"/>
        <v>INSERT INTO categoria VALUES (150602001,'Lámparas de bajo consumo','Lámparas de bajo consumo-150602001','Lámparas de bajo consumo-150602001 | Prod: TECH MA-150602 | Sector: TechMA-1506 | Industria: EN&amp;MA - 15',150602);</v>
      </c>
    </row>
    <row r="404" spans="1:13" ht="30.6" x14ac:dyDescent="0.3">
      <c r="A404" s="12">
        <f t="shared" si="38"/>
        <v>15</v>
      </c>
      <c r="B404" s="8" t="str">
        <f>+VLOOKUP(A404,Industria[],2,0)</f>
        <v>Energía y medio ambiente</v>
      </c>
      <c r="C404" s="12">
        <f t="shared" si="42"/>
        <v>1506</v>
      </c>
      <c r="D404" s="8" t="str">
        <f>+VLOOKUP(C404,Sector[[Id_sector]:[Codigo]],3,0)</f>
        <v>Tecnología medioambiental y tecnología ecológica</v>
      </c>
      <c r="E404" s="12">
        <f t="shared" si="36"/>
        <v>150602</v>
      </c>
      <c r="F404" s="8" t="str">
        <f>+VLOOKUP(E404,Productos[[Id_producto]:[Codigo]],3,0)</f>
        <v>Doméstico</v>
      </c>
      <c r="G404" s="13">
        <f t="shared" si="40"/>
        <v>150602002</v>
      </c>
      <c r="H404" s="7">
        <v>2</v>
      </c>
      <c r="I404" s="8" t="s">
        <v>460</v>
      </c>
      <c r="J404" s="8" t="str">
        <f>+Categorias[[#This Row],[Categoría]]&amp;"-"&amp;Categorias[[#This Row],[Id_categoría]]</f>
        <v>Paneles solares-150602002</v>
      </c>
      <c r="K404" s="9" t="str">
        <f>+Categorias[[#This Row],[Descripcion]]&amp;" | "&amp;VLOOKUP(Categorias[[#This Row],[Id_producto]],Productos[[Id_producto]:[Auxiliar]],5,0)</f>
        <v>Paneles solares-150602002 | Prod: TECH MA-150602 | Sector: TechMA-1506 | Industria: EN&amp;MA - 15</v>
      </c>
      <c r="L404" s="9" t="str">
        <f t="shared" si="37"/>
        <v>150602002paneles_solares</v>
      </c>
      <c r="M404" s="28" t="str">
        <f t="shared" si="39"/>
        <v>INSERT INTO categoria VALUES (150602002,'Paneles solares','Paneles solares-150602002','Paneles solares-150602002 | Prod: TECH MA-150602 | Sector: TechMA-1506 | Industria: EN&amp;MA - 15',150602);</v>
      </c>
    </row>
    <row r="405" spans="1:13" ht="40.799999999999997" x14ac:dyDescent="0.3">
      <c r="A405" s="12">
        <f t="shared" si="38"/>
        <v>15</v>
      </c>
      <c r="B405" s="8" t="str">
        <f>+VLOOKUP(A405,Industria[],2,0)</f>
        <v>Energía y medio ambiente</v>
      </c>
      <c r="C405" s="12">
        <f t="shared" si="42"/>
        <v>1506</v>
      </c>
      <c r="D405" s="8" t="str">
        <f>+VLOOKUP(C405,Sector[[Id_sector]:[Codigo]],3,0)</f>
        <v>Tecnología medioambiental y tecnología ecológica</v>
      </c>
      <c r="E405" s="12">
        <f t="shared" ref="E405:E451" si="43">+IF(H405=1,E404+1,E404)</f>
        <v>150602</v>
      </c>
      <c r="F405" s="8" t="str">
        <f>+VLOOKUP(E405,Productos[[Id_producto]:[Codigo]],3,0)</f>
        <v>Doméstico</v>
      </c>
      <c r="G405" s="13">
        <f t="shared" si="40"/>
        <v>150602003</v>
      </c>
      <c r="H405" s="7">
        <v>3</v>
      </c>
      <c r="I405" s="8" t="s">
        <v>461</v>
      </c>
      <c r="J405" s="8" t="str">
        <f>+Categorias[[#This Row],[Categoría]]&amp;"-"&amp;Categorias[[#This Row],[Id_categoría]]</f>
        <v>Electrodomésticos eficientes-150602003</v>
      </c>
      <c r="K405" s="9" t="str">
        <f>+Categorias[[#This Row],[Descripcion]]&amp;" | "&amp;VLOOKUP(Categorias[[#This Row],[Id_producto]],Productos[[Id_producto]:[Auxiliar]],5,0)</f>
        <v>Electrodomésticos eficientes-150602003 | Prod: TECH MA-150602 | Sector: TechMA-1506 | Industria: EN&amp;MA - 15</v>
      </c>
      <c r="L405" s="9" t="str">
        <f t="shared" si="37"/>
        <v>150602003electrodomesticos_eficientes</v>
      </c>
      <c r="M405" s="28" t="str">
        <f t="shared" si="39"/>
        <v>INSERT INTO categoria VALUES (150602003,'Electrodomésticos eficientes','Electrodomésticos eficientes-150602003','Electrodomésticos eficientes-150602003 | Prod: TECH MA-150602 | Sector: TechMA-1506 | Industria: EN&amp;MA - 15',150602);</v>
      </c>
    </row>
    <row r="406" spans="1:13" ht="40.799999999999997" x14ac:dyDescent="0.3">
      <c r="A406" s="12">
        <f t="shared" si="38"/>
        <v>15</v>
      </c>
      <c r="B406" s="8" t="str">
        <f>+VLOOKUP(A406,Industria[],2,0)</f>
        <v>Energía y medio ambiente</v>
      </c>
      <c r="C406" s="12">
        <f t="shared" si="42"/>
        <v>1506</v>
      </c>
      <c r="D406" s="8" t="str">
        <f>+VLOOKUP(C406,Sector[[Id_sector]:[Codigo]],3,0)</f>
        <v>Tecnología medioambiental y tecnología ecológica</v>
      </c>
      <c r="E406" s="12">
        <f t="shared" si="43"/>
        <v>150602</v>
      </c>
      <c r="F406" s="8" t="str">
        <f>+VLOOKUP(E406,Productos[[Id_producto]:[Codigo]],3,0)</f>
        <v>Doméstico</v>
      </c>
      <c r="G406" s="13">
        <f t="shared" si="40"/>
        <v>150602004</v>
      </c>
      <c r="H406" s="7">
        <v>4</v>
      </c>
      <c r="I406" s="8" t="s">
        <v>462</v>
      </c>
      <c r="J406" s="8" t="str">
        <f>+Categorias[[#This Row],[Categoría]]&amp;"-"&amp;Categorias[[#This Row],[Id_categoría]]</f>
        <v>Tejas purificadoras de aire-150602004</v>
      </c>
      <c r="K406" s="9" t="str">
        <f>+Categorias[[#This Row],[Descripcion]]&amp;" | "&amp;VLOOKUP(Categorias[[#This Row],[Id_producto]],Productos[[Id_producto]:[Auxiliar]],5,0)</f>
        <v>Tejas purificadoras de aire-150602004 | Prod: TECH MA-150602 | Sector: TechMA-1506 | Industria: EN&amp;MA - 15</v>
      </c>
      <c r="L406" s="9" t="str">
        <f t="shared" si="37"/>
        <v>150602004tejas_purificadoras_de_aire</v>
      </c>
      <c r="M406" s="28" t="str">
        <f t="shared" si="39"/>
        <v>INSERT INTO categoria VALUES (150602004,'Tejas purificadoras de aire','Tejas purificadoras de aire-150602004','Tejas purificadoras de aire-150602004 | Prod: TECH MA-150602 | Sector: TechMA-1506 | Industria: EN&amp;MA - 15',150602);</v>
      </c>
    </row>
    <row r="407" spans="1:13" ht="40.799999999999997" x14ac:dyDescent="0.3">
      <c r="A407" s="12">
        <f t="shared" si="38"/>
        <v>15</v>
      </c>
      <c r="B407" s="8" t="str">
        <f>+VLOOKUP(A407,Industria[],2,0)</f>
        <v>Energía y medio ambiente</v>
      </c>
      <c r="C407" s="12">
        <f t="shared" si="42"/>
        <v>1506</v>
      </c>
      <c r="D407" s="8" t="str">
        <f>+VLOOKUP(C407,Sector[[Id_sector]:[Codigo]],3,0)</f>
        <v>Tecnología medioambiental y tecnología ecológica</v>
      </c>
      <c r="E407" s="12">
        <f t="shared" si="43"/>
        <v>150603</v>
      </c>
      <c r="F407" s="8" t="str">
        <f>+VLOOKUP(E407,Productos[[Id_producto]:[Codigo]],3,0)</f>
        <v>Industriales</v>
      </c>
      <c r="G407" s="13">
        <f t="shared" si="40"/>
        <v>150603001</v>
      </c>
      <c r="H407" s="7">
        <v>1</v>
      </c>
      <c r="I407" s="8" t="s">
        <v>463</v>
      </c>
      <c r="J407" s="8" t="str">
        <f>+Categorias[[#This Row],[Categoría]]&amp;"-"&amp;Categorias[[#This Row],[Id_categoría]]</f>
        <v>Procesadores de computadores sin estaño-150603001</v>
      </c>
      <c r="K407" s="9" t="str">
        <f>+Categorias[[#This Row],[Descripcion]]&amp;" | "&amp;VLOOKUP(Categorias[[#This Row],[Id_producto]],Productos[[Id_producto]:[Auxiliar]],5,0)</f>
        <v>Procesadores de computadores sin estaño-150603001 | Prod: TECH MA-150603 | Sector: TechMA-1506 | Industria: EN&amp;MA - 15</v>
      </c>
      <c r="L407" s="9" t="str">
        <f t="shared" si="37"/>
        <v>150603001procesadores_de_computadores_sin_estaño</v>
      </c>
      <c r="M407" s="28" t="str">
        <f t="shared" si="39"/>
        <v>INSERT INTO categoria VALUES (150603001,'Procesadores de computadores sin estaño','Procesadores de computadores sin estaño-150603001','Procesadores de computadores sin estaño-150603001 | Prod: TECH MA-150603 | Sector: TechMA-1506 | Industria: EN&amp;MA - 15',150603);</v>
      </c>
    </row>
    <row r="408" spans="1:13" ht="40.799999999999997" x14ac:dyDescent="0.3">
      <c r="A408" s="12">
        <f t="shared" si="38"/>
        <v>15</v>
      </c>
      <c r="B408" s="8" t="str">
        <f>+VLOOKUP(A408,Industria[],2,0)</f>
        <v>Energía y medio ambiente</v>
      </c>
      <c r="C408" s="12">
        <f t="shared" si="42"/>
        <v>1506</v>
      </c>
      <c r="D408" s="8" t="str">
        <f>+VLOOKUP(C408,Sector[[Id_sector]:[Codigo]],3,0)</f>
        <v>Tecnología medioambiental y tecnología ecológica</v>
      </c>
      <c r="E408" s="12">
        <f t="shared" si="43"/>
        <v>150603</v>
      </c>
      <c r="F408" s="8" t="str">
        <f>+VLOOKUP(E408,Productos[[Id_producto]:[Codigo]],3,0)</f>
        <v>Industriales</v>
      </c>
      <c r="G408" s="13">
        <f t="shared" si="40"/>
        <v>150603002</v>
      </c>
      <c r="H408" s="7">
        <v>2</v>
      </c>
      <c r="I408" s="8" t="s">
        <v>464</v>
      </c>
      <c r="J408" s="8" t="str">
        <f>+Categorias[[#This Row],[Categoría]]&amp;"-"&amp;Categorias[[#This Row],[Id_categoría]]</f>
        <v>Refrigerantes sin CFC-150603002</v>
      </c>
      <c r="K408" s="9" t="str">
        <f>+Categorias[[#This Row],[Descripcion]]&amp;" | "&amp;VLOOKUP(Categorias[[#This Row],[Id_producto]],Productos[[Id_producto]:[Auxiliar]],5,0)</f>
        <v>Refrigerantes sin CFC-150603002 | Prod: TECH MA-150603 | Sector: TechMA-1506 | Industria: EN&amp;MA - 15</v>
      </c>
      <c r="L408" s="9" t="str">
        <f t="shared" si="37"/>
        <v>150603002refrigerantes_sin_cfc</v>
      </c>
      <c r="M408" s="28" t="str">
        <f t="shared" si="39"/>
        <v>INSERT INTO categoria VALUES (150603002,'Refrigerantes sin CFC','Refrigerantes sin CFC-150603002','Refrigerantes sin CFC-150603002 | Prod: TECH MA-150603 | Sector: TechMA-1506 | Industria: EN&amp;MA - 15',150603);</v>
      </c>
    </row>
    <row r="409" spans="1:13" ht="30.6" x14ac:dyDescent="0.3">
      <c r="A409" s="12">
        <f t="shared" si="38"/>
        <v>15</v>
      </c>
      <c r="B409" s="8" t="str">
        <f>+VLOOKUP(A409,Industria[],2,0)</f>
        <v>Energía y medio ambiente</v>
      </c>
      <c r="C409" s="12">
        <f t="shared" si="42"/>
        <v>1506</v>
      </c>
      <c r="D409" s="8" t="str">
        <f>+VLOOKUP(C409,Sector[[Id_sector]:[Codigo]],3,0)</f>
        <v>Tecnología medioambiental y tecnología ecológica</v>
      </c>
      <c r="E409" s="12">
        <f t="shared" si="43"/>
        <v>150603</v>
      </c>
      <c r="F409" s="8" t="str">
        <f>+VLOOKUP(E409,Productos[[Id_producto]:[Codigo]],3,0)</f>
        <v>Industriales</v>
      </c>
      <c r="G409" s="13">
        <f t="shared" si="40"/>
        <v>150603003</v>
      </c>
      <c r="H409" s="7">
        <v>3</v>
      </c>
      <c r="I409" s="8" t="s">
        <v>465</v>
      </c>
      <c r="J409" s="8" t="str">
        <f>+Categorias[[#This Row],[Categoría]]&amp;"-"&amp;Categorias[[#This Row],[Id_categoría]]</f>
        <v>Proteobacterias-150603003</v>
      </c>
      <c r="K409" s="9" t="str">
        <f>+Categorias[[#This Row],[Descripcion]]&amp;" | "&amp;VLOOKUP(Categorias[[#This Row],[Id_producto]],Productos[[Id_producto]:[Auxiliar]],5,0)</f>
        <v>Proteobacterias-150603003 | Prod: TECH MA-150603 | Sector: TechMA-1506 | Industria: EN&amp;MA - 15</v>
      </c>
      <c r="L409" s="9" t="str">
        <f t="shared" si="37"/>
        <v>150603003proteobacterias</v>
      </c>
      <c r="M409" s="28" t="str">
        <f t="shared" si="39"/>
        <v>INSERT INTO categoria VALUES (150603003,'Proteobacterias','Proteobacterias-150603003','Proteobacterias-150603003 | Prod: TECH MA-150603 | Sector: TechMA-1506 | Industria: EN&amp;MA - 15',150603);</v>
      </c>
    </row>
    <row r="410" spans="1:13" ht="30.6" x14ac:dyDescent="0.3">
      <c r="A410" s="12">
        <f t="shared" si="38"/>
        <v>15</v>
      </c>
      <c r="B410" s="8" t="str">
        <f>+VLOOKUP(A410,Industria[],2,0)</f>
        <v>Energía y medio ambiente</v>
      </c>
      <c r="C410" s="12">
        <f t="shared" si="42"/>
        <v>1506</v>
      </c>
      <c r="D410" s="8" t="str">
        <f>+VLOOKUP(C410,Sector[[Id_sector]:[Codigo]],3,0)</f>
        <v>Tecnología medioambiental y tecnología ecológica</v>
      </c>
      <c r="E410" s="12">
        <f t="shared" si="43"/>
        <v>150603</v>
      </c>
      <c r="F410" s="8" t="str">
        <f>+VLOOKUP(E410,Productos[[Id_producto]:[Codigo]],3,0)</f>
        <v>Industriales</v>
      </c>
      <c r="G410" s="13">
        <f t="shared" si="40"/>
        <v>150603004</v>
      </c>
      <c r="H410" s="7">
        <v>4</v>
      </c>
      <c r="I410" s="8" t="s">
        <v>466</v>
      </c>
      <c r="J410" s="8" t="str">
        <f>+Categorias[[#This Row],[Categoría]]&amp;"-"&amp;Categorias[[#This Row],[Id_categoría]]</f>
        <v>Paneles solares en spray-150603004</v>
      </c>
      <c r="K410" s="9" t="str">
        <f>+Categorias[[#This Row],[Descripcion]]&amp;" | "&amp;VLOOKUP(Categorias[[#This Row],[Id_producto]],Productos[[Id_producto]:[Auxiliar]],5,0)</f>
        <v>Paneles solares en spray-150603004 | Prod: TECH MA-150603 | Sector: TechMA-1506 | Industria: EN&amp;MA - 15</v>
      </c>
      <c r="L410" s="9" t="str">
        <f t="shared" si="37"/>
        <v>150603004paneles_solares_en_spray</v>
      </c>
      <c r="M410" s="28" t="str">
        <f t="shared" si="39"/>
        <v>INSERT INTO categoria VALUES (150603004,'Paneles solares en spray','Paneles solares en spray-150603004','Paneles solares en spray-150603004 | Prod: TECH MA-150603 | Sector: TechMA-1506 | Industria: EN&amp;MA - 15',150603);</v>
      </c>
    </row>
    <row r="411" spans="1:13" ht="30.6" x14ac:dyDescent="0.3">
      <c r="A411" s="12">
        <f t="shared" si="38"/>
        <v>15</v>
      </c>
      <c r="B411" s="8" t="str">
        <f>+VLOOKUP(A411,Industria[],2,0)</f>
        <v>Energía y medio ambiente</v>
      </c>
      <c r="C411" s="12">
        <f t="shared" si="42"/>
        <v>1506</v>
      </c>
      <c r="D411" s="8" t="str">
        <f>+VLOOKUP(C411,Sector[[Id_sector]:[Codigo]],3,0)</f>
        <v>Tecnología medioambiental y tecnología ecológica</v>
      </c>
      <c r="E411" s="12">
        <f t="shared" si="43"/>
        <v>150603</v>
      </c>
      <c r="F411" s="8" t="str">
        <f>+VLOOKUP(E411,Productos[[Id_producto]:[Codigo]],3,0)</f>
        <v>Industriales</v>
      </c>
      <c r="G411" s="13">
        <f t="shared" si="40"/>
        <v>150603005</v>
      </c>
      <c r="H411" s="7">
        <v>5</v>
      </c>
      <c r="I411" s="8" t="s">
        <v>467</v>
      </c>
      <c r="J411" s="8" t="str">
        <f>+Categorias[[#This Row],[Categoría]]&amp;"-"&amp;Categorias[[#This Row],[Id_categoría]]</f>
        <v>Granas verticales-150603005</v>
      </c>
      <c r="K411" s="9" t="str">
        <f>+Categorias[[#This Row],[Descripcion]]&amp;" | "&amp;VLOOKUP(Categorias[[#This Row],[Id_producto]],Productos[[Id_producto]:[Auxiliar]],5,0)</f>
        <v>Granas verticales-150603005 | Prod: TECH MA-150603 | Sector: TechMA-1506 | Industria: EN&amp;MA - 15</v>
      </c>
      <c r="L411" s="9" t="str">
        <f t="shared" si="37"/>
        <v>150603005granas_verticales</v>
      </c>
      <c r="M411" s="28" t="str">
        <f t="shared" si="39"/>
        <v>INSERT INTO categoria VALUES (150603005,'Granas verticales','Granas verticales-150603005','Granas verticales-150603005 | Prod: TECH MA-150603 | Sector: TechMA-1506 | Industria: EN&amp;MA - 15',150603);</v>
      </c>
    </row>
    <row r="412" spans="1:13" ht="30.6" x14ac:dyDescent="0.3">
      <c r="A412" s="12">
        <f t="shared" si="38"/>
        <v>15</v>
      </c>
      <c r="B412" s="8" t="str">
        <f>+VLOOKUP(A412,Industria[],2,0)</f>
        <v>Energía y medio ambiente</v>
      </c>
      <c r="C412" s="12">
        <f t="shared" si="42"/>
        <v>1506</v>
      </c>
      <c r="D412" s="8" t="str">
        <f>+VLOOKUP(C412,Sector[[Id_sector]:[Codigo]],3,0)</f>
        <v>Tecnología medioambiental y tecnología ecológica</v>
      </c>
      <c r="E412" s="12">
        <f t="shared" si="43"/>
        <v>150603</v>
      </c>
      <c r="F412" s="8" t="str">
        <f>+VLOOKUP(E412,Productos[[Id_producto]:[Codigo]],3,0)</f>
        <v>Industriales</v>
      </c>
      <c r="G412" s="13">
        <f t="shared" si="40"/>
        <v>150603006</v>
      </c>
      <c r="H412" s="7">
        <v>6</v>
      </c>
      <c r="I412" s="8" t="s">
        <v>468</v>
      </c>
      <c r="J412" s="8" t="str">
        <f>+Categorias[[#This Row],[Categoría]]&amp;"-"&amp;Categorias[[#This Row],[Id_categoría]]</f>
        <v>Gasolinas sin plomo-150603006</v>
      </c>
      <c r="K412" s="9" t="str">
        <f>+Categorias[[#This Row],[Descripcion]]&amp;" | "&amp;VLOOKUP(Categorias[[#This Row],[Id_producto]],Productos[[Id_producto]:[Auxiliar]],5,0)</f>
        <v>Gasolinas sin plomo-150603006 | Prod: TECH MA-150603 | Sector: TechMA-1506 | Industria: EN&amp;MA - 15</v>
      </c>
      <c r="L412" s="9" t="str">
        <f t="shared" si="37"/>
        <v>150603006gasolinas_sin_plomo</v>
      </c>
      <c r="M412" s="28" t="str">
        <f t="shared" si="39"/>
        <v>INSERT INTO categoria VALUES (150603006,'Gasolinas sin plomo','Gasolinas sin plomo-150603006','Gasolinas sin plomo-150603006 | Prod: TECH MA-150603 | Sector: TechMA-1506 | Industria: EN&amp;MA - 15',150603);</v>
      </c>
    </row>
    <row r="413" spans="1:13" ht="40.799999999999997" x14ac:dyDescent="0.3">
      <c r="A413" s="12">
        <f t="shared" si="38"/>
        <v>15</v>
      </c>
      <c r="B413" s="8" t="str">
        <f>+VLOOKUP(A413,Industria[],2,0)</f>
        <v>Energía y medio ambiente</v>
      </c>
      <c r="C413" s="12">
        <f t="shared" si="42"/>
        <v>1506</v>
      </c>
      <c r="D413" s="8" t="str">
        <f>+VLOOKUP(C413,Sector[[Id_sector]:[Codigo]],3,0)</f>
        <v>Tecnología medioambiental y tecnología ecológica</v>
      </c>
      <c r="E413" s="12">
        <f t="shared" si="43"/>
        <v>150603</v>
      </c>
      <c r="F413" s="8" t="str">
        <f>+VLOOKUP(E413,Productos[[Id_producto]:[Codigo]],3,0)</f>
        <v>Industriales</v>
      </c>
      <c r="G413" s="13">
        <f t="shared" si="40"/>
        <v>150603007</v>
      </c>
      <c r="H413" s="7">
        <v>7</v>
      </c>
      <c r="I413" s="8" t="s">
        <v>469</v>
      </c>
      <c r="J413" s="8" t="str">
        <f>+Categorias[[#This Row],[Categoría]]&amp;"-"&amp;Categorias[[#This Row],[Id_categoría]]</f>
        <v>Compresores libres de aceites-150603007</v>
      </c>
      <c r="K413" s="9" t="str">
        <f>+Categorias[[#This Row],[Descripcion]]&amp;" | "&amp;VLOOKUP(Categorias[[#This Row],[Id_producto]],Productos[[Id_producto]:[Auxiliar]],5,0)</f>
        <v>Compresores libres de aceites-150603007 | Prod: TECH MA-150603 | Sector: TechMA-1506 | Industria: EN&amp;MA - 15</v>
      </c>
      <c r="L413" s="9" t="str">
        <f t="shared" si="37"/>
        <v>150603007compresores_libres_de_aceites</v>
      </c>
      <c r="M413" s="28" t="str">
        <f t="shared" si="39"/>
        <v>INSERT INTO categoria VALUES (150603007,'Compresores libres de aceites','Compresores libres de aceites-150603007','Compresores libres de aceites-150603007 | Prod: TECH MA-150603 | Sector: TechMA-1506 | Industria: EN&amp;MA - 15',150603);</v>
      </c>
    </row>
    <row r="414" spans="1:13" ht="40.799999999999997" x14ac:dyDescent="0.3">
      <c r="A414" s="12">
        <f t="shared" si="38"/>
        <v>15</v>
      </c>
      <c r="B414" s="8" t="str">
        <f>+VLOOKUP(A414,Industria[],2,0)</f>
        <v>Energía y medio ambiente</v>
      </c>
      <c r="C414" s="12">
        <f t="shared" si="42"/>
        <v>1506</v>
      </c>
      <c r="D414" s="8" t="str">
        <f>+VLOOKUP(C414,Sector[[Id_sector]:[Codigo]],3,0)</f>
        <v>Tecnología medioambiental y tecnología ecológica</v>
      </c>
      <c r="E414" s="12">
        <f t="shared" si="43"/>
        <v>150603</v>
      </c>
      <c r="F414" s="8" t="str">
        <f>+VLOOKUP(E414,Productos[[Id_producto]:[Codigo]],3,0)</f>
        <v>Industriales</v>
      </c>
      <c r="G414" s="13">
        <f t="shared" si="40"/>
        <v>150603008</v>
      </c>
      <c r="H414" s="7">
        <v>8</v>
      </c>
      <c r="I414" s="8" t="s">
        <v>470</v>
      </c>
      <c r="J414" s="8" t="str">
        <f>+Categorias[[#This Row],[Categoría]]&amp;"-"&amp;Categorias[[#This Row],[Id_categoría]]</f>
        <v>Calderas de gas natural o metano-150603008</v>
      </c>
      <c r="K414" s="9" t="str">
        <f>+Categorias[[#This Row],[Descripcion]]&amp;" | "&amp;VLOOKUP(Categorias[[#This Row],[Id_producto]],Productos[[Id_producto]:[Auxiliar]],5,0)</f>
        <v>Calderas de gas natural o metano-150603008 | Prod: TECH MA-150603 | Sector: TechMA-1506 | Industria: EN&amp;MA - 15</v>
      </c>
      <c r="L414" s="9" t="str">
        <f t="shared" si="37"/>
        <v>150603008calderas_de_gas_natural_o_metano</v>
      </c>
      <c r="M414" s="28" t="str">
        <f t="shared" si="39"/>
        <v>INSERT INTO categoria VALUES (150603008,'Calderas de gas natural o metano','Calderas de gas natural o metano-150603008','Calderas de gas natural o metano-150603008 | Prod: TECH MA-150603 | Sector: TechMA-1506 | Industria: EN&amp;MA - 15',150603);</v>
      </c>
    </row>
    <row r="415" spans="1:13" ht="40.799999999999997" x14ac:dyDescent="0.3">
      <c r="A415" s="12">
        <f t="shared" si="38"/>
        <v>15</v>
      </c>
      <c r="B415" s="8" t="str">
        <f>+VLOOKUP(A415,Industria[],2,0)</f>
        <v>Energía y medio ambiente</v>
      </c>
      <c r="C415" s="12">
        <f t="shared" si="42"/>
        <v>1506</v>
      </c>
      <c r="D415" s="8" t="str">
        <f>+VLOOKUP(C415,Sector[[Id_sector]:[Codigo]],3,0)</f>
        <v>Tecnología medioambiental y tecnología ecológica</v>
      </c>
      <c r="E415" s="12">
        <f t="shared" si="43"/>
        <v>150603</v>
      </c>
      <c r="F415" s="8" t="str">
        <f>+VLOOKUP(E415,Productos[[Id_producto]:[Codigo]],3,0)</f>
        <v>Industriales</v>
      </c>
      <c r="G415" s="13">
        <f t="shared" si="40"/>
        <v>150603009</v>
      </c>
      <c r="H415" s="7">
        <v>9</v>
      </c>
      <c r="I415" s="8" t="s">
        <v>471</v>
      </c>
      <c r="J415" s="8" t="str">
        <f>+Categorias[[#This Row],[Categoría]]&amp;"-"&amp;Categorias[[#This Row],[Id_categoría]]</f>
        <v>Purificación del agua-150603009</v>
      </c>
      <c r="K415" s="9" t="str">
        <f>+Categorias[[#This Row],[Descripcion]]&amp;" | "&amp;VLOOKUP(Categorias[[#This Row],[Id_producto]],Productos[[Id_producto]:[Auxiliar]],5,0)</f>
        <v>Purificación del agua-150603009 | Prod: TECH MA-150603 | Sector: TechMA-1506 | Industria: EN&amp;MA - 15</v>
      </c>
      <c r="L415" s="9" t="str">
        <f t="shared" si="37"/>
        <v>150603009purificacion_del_agua</v>
      </c>
      <c r="M415" s="28" t="str">
        <f t="shared" si="39"/>
        <v>INSERT INTO categoria VALUES (150603009,'Purificación del agua','Purificación del agua-150603009','Purificación del agua-150603009 | Prod: TECH MA-150603 | Sector: TechMA-1506 | Industria: EN&amp;MA - 15',150603);</v>
      </c>
    </row>
    <row r="416" spans="1:13" ht="30.6" x14ac:dyDescent="0.3">
      <c r="A416" s="12">
        <f t="shared" si="38"/>
        <v>15</v>
      </c>
      <c r="B416" s="8" t="str">
        <f>+VLOOKUP(A416,Industria[],2,0)</f>
        <v>Energía y medio ambiente</v>
      </c>
      <c r="C416" s="12">
        <f t="shared" si="42"/>
        <v>1506</v>
      </c>
      <c r="D416" s="8" t="str">
        <f>+VLOOKUP(C416,Sector[[Id_sector]:[Codigo]],3,0)</f>
        <v>Tecnología medioambiental y tecnología ecológica</v>
      </c>
      <c r="E416" s="12">
        <f t="shared" si="43"/>
        <v>150604</v>
      </c>
      <c r="F416" s="8" t="str">
        <f>+VLOOKUP(E416,Productos[[Id_producto]:[Codigo]],3,0)</f>
        <v>Construcción</v>
      </c>
      <c r="G416" s="13">
        <f t="shared" si="40"/>
        <v>150604001</v>
      </c>
      <c r="H416" s="7">
        <v>1</v>
      </c>
      <c r="I416" s="8" t="s">
        <v>472</v>
      </c>
      <c r="J416" s="8" t="str">
        <f>+Categorias[[#This Row],[Categoría]]&amp;"-"&amp;Categorias[[#This Row],[Id_categoría]]</f>
        <v>Torres sustentables-150604001</v>
      </c>
      <c r="K416" s="9" t="str">
        <f>+Categorias[[#This Row],[Descripcion]]&amp;" | "&amp;VLOOKUP(Categorias[[#This Row],[Id_producto]],Productos[[Id_producto]:[Auxiliar]],5,0)</f>
        <v>Torres sustentables-150604001 | Prod: TECH MA-150604 | Sector: TechMA-1506 | Industria: EN&amp;MA - 15</v>
      </c>
      <c r="L416" s="9" t="str">
        <f t="shared" si="37"/>
        <v>150604001torres_sustentables</v>
      </c>
      <c r="M416" s="28" t="str">
        <f t="shared" si="39"/>
        <v>INSERT INTO categoria VALUES (150604001,'Torres sustentables','Torres sustentables-150604001','Torres sustentables-150604001 | Prod: TECH MA-150604 | Sector: TechMA-1506 | Industria: EN&amp;MA - 15',150604);</v>
      </c>
    </row>
    <row r="417" spans="1:13" ht="30.6" x14ac:dyDescent="0.3">
      <c r="A417" s="12">
        <f t="shared" si="38"/>
        <v>15</v>
      </c>
      <c r="B417" s="8" t="str">
        <f>+VLOOKUP(A417,Industria[],2,0)</f>
        <v>Energía y medio ambiente</v>
      </c>
      <c r="C417" s="12">
        <f t="shared" si="42"/>
        <v>1506</v>
      </c>
      <c r="D417" s="8" t="str">
        <f>+VLOOKUP(C417,Sector[[Id_sector]:[Codigo]],3,0)</f>
        <v>Tecnología medioambiental y tecnología ecológica</v>
      </c>
      <c r="E417" s="12">
        <f t="shared" si="43"/>
        <v>150604</v>
      </c>
      <c r="F417" s="8" t="str">
        <f>+VLOOKUP(E417,Productos[[Id_producto]:[Codigo]],3,0)</f>
        <v>Construcción</v>
      </c>
      <c r="G417" s="13">
        <f t="shared" si="40"/>
        <v>150604002</v>
      </c>
      <c r="H417" s="7">
        <v>2</v>
      </c>
      <c r="I417" s="8" t="s">
        <v>473</v>
      </c>
      <c r="J417" s="8" t="str">
        <f>+Categorias[[#This Row],[Categoría]]&amp;"-"&amp;Categorias[[#This Row],[Id_categoría]]</f>
        <v>Concreto ecológico-150604002</v>
      </c>
      <c r="K417" s="9" t="str">
        <f>+Categorias[[#This Row],[Descripcion]]&amp;" | "&amp;VLOOKUP(Categorias[[#This Row],[Id_producto]],Productos[[Id_producto]:[Auxiliar]],5,0)</f>
        <v>Concreto ecológico-150604002 | Prod: TECH MA-150604 | Sector: TechMA-1506 | Industria: EN&amp;MA - 15</v>
      </c>
      <c r="L417" s="9" t="str">
        <f t="shared" ref="L417:L451" si="44">+SUBSTITUTE(G417&amp;LOWER(SUBSTITUTE( SUBSTITUTE( SUBSTITUTE( SUBSTITUTE( SUBSTITUTE( SUBSTITUTE( SUBSTITUTE( SUBSTITUTE( SUBSTITUTE( SUBSTITUTE(I417, "á", "a"), "é", "e"), "í", "i"), "ó", "o"), "ú", "u"), "Á", "A"), "É", "E"), "Í", "I"), "Ó", "O"), "Ú", "U"))," ","_")</f>
        <v>150604002concreto_ecologico</v>
      </c>
      <c r="M417" s="28" t="str">
        <f t="shared" si="39"/>
        <v>INSERT INTO categoria VALUES (150604002,'Concreto ecológico','Concreto ecológico-150604002','Concreto ecológico-150604002 | Prod: TECH MA-150604 | Sector: TechMA-1506 | Industria: EN&amp;MA - 15',150604);</v>
      </c>
    </row>
    <row r="418" spans="1:13" ht="30.6" x14ac:dyDescent="0.3">
      <c r="A418" s="12">
        <f t="shared" si="38"/>
        <v>15</v>
      </c>
      <c r="B418" s="8" t="str">
        <f>+VLOOKUP(A418,Industria[],2,0)</f>
        <v>Energía y medio ambiente</v>
      </c>
      <c r="C418" s="12">
        <f t="shared" si="42"/>
        <v>1506</v>
      </c>
      <c r="D418" s="8" t="str">
        <f>+VLOOKUP(C418,Sector[[Id_sector]:[Codigo]],3,0)</f>
        <v>Tecnología medioambiental y tecnología ecológica</v>
      </c>
      <c r="E418" s="12">
        <f t="shared" si="43"/>
        <v>150604</v>
      </c>
      <c r="F418" s="8" t="str">
        <f>+VLOOKUP(E418,Productos[[Id_producto]:[Codigo]],3,0)</f>
        <v>Construcción</v>
      </c>
      <c r="G418" s="13">
        <f t="shared" si="40"/>
        <v>150604003</v>
      </c>
      <c r="H418" s="7">
        <v>3</v>
      </c>
      <c r="I418" s="8" t="s">
        <v>474</v>
      </c>
      <c r="J418" s="8" t="str">
        <f>+Categorias[[#This Row],[Categoría]]&amp;"-"&amp;Categorias[[#This Row],[Id_categoría]]</f>
        <v>Pavimento frío-150604003</v>
      </c>
      <c r="K418" s="9" t="str">
        <f>+Categorias[[#This Row],[Descripcion]]&amp;" | "&amp;VLOOKUP(Categorias[[#This Row],[Id_producto]],Productos[[Id_producto]:[Auxiliar]],5,0)</f>
        <v>Pavimento frío-150604003 | Prod: TECH MA-150604 | Sector: TechMA-1506 | Industria: EN&amp;MA - 15</v>
      </c>
      <c r="L418" s="9" t="str">
        <f t="shared" si="44"/>
        <v>150604003pavimento_frio</v>
      </c>
      <c r="M418" s="28" t="str">
        <f t="shared" si="39"/>
        <v>INSERT INTO categoria VALUES (150604003,'Pavimento frío','Pavimento frío-150604003','Pavimento frío-150604003 | Prod: TECH MA-150604 | Sector: TechMA-1506 | Industria: EN&amp;MA - 15',150604);</v>
      </c>
    </row>
    <row r="419" spans="1:13" ht="30.6" x14ac:dyDescent="0.3">
      <c r="A419" s="12">
        <f t="shared" ref="A419:A451" si="45">+A418</f>
        <v>15</v>
      </c>
      <c r="B419" s="8" t="str">
        <f>+VLOOKUP(A419,Industria[],2,0)</f>
        <v>Energía y medio ambiente</v>
      </c>
      <c r="C419" s="12">
        <f t="shared" si="42"/>
        <v>1506</v>
      </c>
      <c r="D419" s="8" t="str">
        <f>+VLOOKUP(C419,Sector[[Id_sector]:[Codigo]],3,0)</f>
        <v>Tecnología medioambiental y tecnología ecológica</v>
      </c>
      <c r="E419" s="12">
        <f t="shared" si="43"/>
        <v>150604</v>
      </c>
      <c r="F419" s="8" t="str">
        <f>+VLOOKUP(E419,Productos[[Id_producto]:[Codigo]],3,0)</f>
        <v>Construcción</v>
      </c>
      <c r="G419" s="13">
        <f t="shared" si="40"/>
        <v>150604004</v>
      </c>
      <c r="H419" s="7">
        <v>4</v>
      </c>
      <c r="I419" s="8" t="s">
        <v>475</v>
      </c>
      <c r="J419" s="8" t="str">
        <f>+Categorias[[#This Row],[Categoría]]&amp;"-"&amp;Categorias[[#This Row],[Id_categoría]]</f>
        <v>Edificios come smog-150604004</v>
      </c>
      <c r="K419" s="9" t="str">
        <f>+Categorias[[#This Row],[Descripcion]]&amp;" | "&amp;VLOOKUP(Categorias[[#This Row],[Id_producto]],Productos[[Id_producto]:[Auxiliar]],5,0)</f>
        <v>Edificios come smog-150604004 | Prod: TECH MA-150604 | Sector: TechMA-1506 | Industria: EN&amp;MA - 15</v>
      </c>
      <c r="L419" s="9" t="str">
        <f t="shared" si="44"/>
        <v>150604004edificios_come_smog</v>
      </c>
      <c r="M419" s="28" t="str">
        <f t="shared" si="39"/>
        <v>INSERT INTO categoria VALUES (150604004,'Edificios come smog','Edificios come smog-150604004','Edificios come smog-150604004 | Prod: TECH MA-150604 | Sector: TechMA-1506 | Industria: EN&amp;MA - 15',150604);</v>
      </c>
    </row>
    <row r="420" spans="1:13" ht="40.799999999999997" x14ac:dyDescent="0.3">
      <c r="A420" s="12">
        <f t="shared" si="45"/>
        <v>15</v>
      </c>
      <c r="B420" s="8" t="str">
        <f>+VLOOKUP(A420,Industria[],2,0)</f>
        <v>Energía y medio ambiente</v>
      </c>
      <c r="C420" s="12">
        <f t="shared" si="42"/>
        <v>1506</v>
      </c>
      <c r="D420" s="8" t="str">
        <f>+VLOOKUP(C420,Sector[[Id_sector]:[Codigo]],3,0)</f>
        <v>Tecnología medioambiental y tecnología ecológica</v>
      </c>
      <c r="E420" s="12">
        <f t="shared" si="43"/>
        <v>150604</v>
      </c>
      <c r="F420" s="8" t="str">
        <f>+VLOOKUP(E420,Productos[[Id_producto]:[Codigo]],3,0)</f>
        <v>Construcción</v>
      </c>
      <c r="G420" s="13">
        <f t="shared" si="40"/>
        <v>150604005</v>
      </c>
      <c r="H420" s="7">
        <v>5</v>
      </c>
      <c r="I420" s="8" t="s">
        <v>476</v>
      </c>
      <c r="J420" s="8" t="str">
        <f>+Categorias[[#This Row],[Categoría]]&amp;"-"&amp;Categorias[[#This Row],[Id_categoría]]</f>
        <v>Cosechador de energía en el concreto-150604005</v>
      </c>
      <c r="K420" s="9" t="str">
        <f>+Categorias[[#This Row],[Descripcion]]&amp;" | "&amp;VLOOKUP(Categorias[[#This Row],[Id_producto]],Productos[[Id_producto]:[Auxiliar]],5,0)</f>
        <v>Cosechador de energía en el concreto-150604005 | Prod: TECH MA-150604 | Sector: TechMA-1506 | Industria: EN&amp;MA - 15</v>
      </c>
      <c r="L420" s="9" t="str">
        <f t="shared" si="44"/>
        <v>150604005cosechador_de_energia_en_el_concreto</v>
      </c>
      <c r="M420" s="28" t="str">
        <f t="shared" si="39"/>
        <v>INSERT INTO categoria VALUES (150604005,'Cosechador de energía en el concreto','Cosechador de energía en el concreto-150604005','Cosechador de energía en el concreto-150604005 | Prod: TECH MA-150604 | Sector: TechMA-1506 | Industria: EN&amp;MA - 15',150604);</v>
      </c>
    </row>
    <row r="421" spans="1:13" ht="30.6" x14ac:dyDescent="0.3">
      <c r="A421" s="12">
        <f t="shared" si="45"/>
        <v>15</v>
      </c>
      <c r="B421" s="8" t="str">
        <f>+VLOOKUP(A421,Industria[],2,0)</f>
        <v>Energía y medio ambiente</v>
      </c>
      <c r="C421" s="12">
        <f t="shared" si="42"/>
        <v>1506</v>
      </c>
      <c r="D421" s="8" t="str">
        <f>+VLOOKUP(C421,Sector[[Id_sector]:[Codigo]],3,0)</f>
        <v>Tecnología medioambiental y tecnología ecológica</v>
      </c>
      <c r="E421" s="12">
        <f t="shared" si="43"/>
        <v>150605</v>
      </c>
      <c r="F421" s="8" t="str">
        <f>+VLOOKUP(E421,Productos[[Id_producto]:[Codigo]],3,0)</f>
        <v>Generación de energía</v>
      </c>
      <c r="G421" s="13">
        <f t="shared" si="40"/>
        <v>150605001</v>
      </c>
      <c r="H421" s="7">
        <v>1</v>
      </c>
      <c r="I421" s="8" t="s">
        <v>477</v>
      </c>
      <c r="J421" s="8" t="str">
        <f>+Categorias[[#This Row],[Categoría]]&amp;"-"&amp;Categorias[[#This Row],[Id_categoría]]</f>
        <v>Centrales fotovoltaicas-150605001</v>
      </c>
      <c r="K421" s="9" t="str">
        <f>+Categorias[[#This Row],[Descripcion]]&amp;" | "&amp;VLOOKUP(Categorias[[#This Row],[Id_producto]],Productos[[Id_producto]:[Auxiliar]],5,0)</f>
        <v>Centrales fotovoltaicas-150605001 | Prod: TECH MA-150605 | Sector: TechMA-1506 | Industria: EN&amp;MA - 15</v>
      </c>
      <c r="L421" s="9" t="str">
        <f t="shared" si="44"/>
        <v>150605001centrales_fotovoltaicas</v>
      </c>
      <c r="M421" s="28" t="str">
        <f t="shared" si="39"/>
        <v>INSERT INTO categoria VALUES (150605001,'Centrales fotovoltaicas','Centrales fotovoltaicas-150605001','Centrales fotovoltaicas-150605001 | Prod: TECH MA-150605 | Sector: TechMA-1506 | Industria: EN&amp;MA - 15',150605);</v>
      </c>
    </row>
    <row r="422" spans="1:13" ht="30.6" x14ac:dyDescent="0.3">
      <c r="A422" s="12">
        <f t="shared" si="45"/>
        <v>15</v>
      </c>
      <c r="B422" s="8" t="str">
        <f>+VLOOKUP(A422,Industria[],2,0)</f>
        <v>Energía y medio ambiente</v>
      </c>
      <c r="C422" s="12">
        <f t="shared" si="42"/>
        <v>1506</v>
      </c>
      <c r="D422" s="8" t="str">
        <f>+VLOOKUP(C422,Sector[[Id_sector]:[Codigo]],3,0)</f>
        <v>Tecnología medioambiental y tecnología ecológica</v>
      </c>
      <c r="E422" s="12">
        <f t="shared" si="43"/>
        <v>150605</v>
      </c>
      <c r="F422" s="8" t="str">
        <f>+VLOOKUP(E422,Productos[[Id_producto]:[Codigo]],3,0)</f>
        <v>Generación de energía</v>
      </c>
      <c r="G422" s="13">
        <f t="shared" si="40"/>
        <v>150605002</v>
      </c>
      <c r="H422" s="7">
        <v>2</v>
      </c>
      <c r="I422" s="8" t="s">
        <v>478</v>
      </c>
      <c r="J422" s="8" t="str">
        <f>+Categorias[[#This Row],[Categoría]]&amp;"-"&amp;Categorias[[#This Row],[Id_categoría]]</f>
        <v>Centrales eólicas-150605002</v>
      </c>
      <c r="K422" s="9" t="str">
        <f>+Categorias[[#This Row],[Descripcion]]&amp;" | "&amp;VLOOKUP(Categorias[[#This Row],[Id_producto]],Productos[[Id_producto]:[Auxiliar]],5,0)</f>
        <v>Centrales eólicas-150605002 | Prod: TECH MA-150605 | Sector: TechMA-1506 | Industria: EN&amp;MA - 15</v>
      </c>
      <c r="L422" s="9" t="str">
        <f t="shared" si="44"/>
        <v>150605002centrales_eolicas</v>
      </c>
      <c r="M422" s="28" t="str">
        <f t="shared" si="39"/>
        <v>INSERT INTO categoria VALUES (150605002,'Centrales eólicas','Centrales eólicas-150605002','Centrales eólicas-150605002 | Prod: TECH MA-150605 | Sector: TechMA-1506 | Industria: EN&amp;MA - 15',150605);</v>
      </c>
    </row>
    <row r="423" spans="1:13" ht="40.799999999999997" x14ac:dyDescent="0.3">
      <c r="A423" s="12">
        <f t="shared" si="45"/>
        <v>15</v>
      </c>
      <c r="B423" s="8" t="str">
        <f>+VLOOKUP(A423,Industria[],2,0)</f>
        <v>Energía y medio ambiente</v>
      </c>
      <c r="C423" s="12">
        <f t="shared" si="42"/>
        <v>1506</v>
      </c>
      <c r="D423" s="8" t="str">
        <f>+VLOOKUP(C423,Sector[[Id_sector]:[Codigo]],3,0)</f>
        <v>Tecnología medioambiental y tecnología ecológica</v>
      </c>
      <c r="E423" s="12">
        <f t="shared" si="43"/>
        <v>150605</v>
      </c>
      <c r="F423" s="8" t="str">
        <f>+VLOOKUP(E423,Productos[[Id_producto]:[Codigo]],3,0)</f>
        <v>Generación de energía</v>
      </c>
      <c r="G423" s="13">
        <f t="shared" si="40"/>
        <v>150605003</v>
      </c>
      <c r="H423" s="7">
        <v>3</v>
      </c>
      <c r="I423" s="8" t="s">
        <v>479</v>
      </c>
      <c r="J423" s="8" t="str">
        <f>+Categorias[[#This Row],[Categoría]]&amp;"-"&amp;Categorias[[#This Row],[Id_categoría]]</f>
        <v>Biocombustibles-150605003</v>
      </c>
      <c r="K423" s="9" t="str">
        <f>+Categorias[[#This Row],[Descripcion]]&amp;" | "&amp;VLOOKUP(Categorias[[#This Row],[Id_producto]],Productos[[Id_producto]:[Auxiliar]],5,0)</f>
        <v>Biocombustibles-150605003 | Prod: TECH MA-150605 | Sector: TechMA-1506 | Industria: EN&amp;MA - 15</v>
      </c>
      <c r="L423" s="9" t="str">
        <f t="shared" si="44"/>
        <v>150605003biocombustibles</v>
      </c>
      <c r="M423" s="28" t="str">
        <f t="shared" si="39"/>
        <v>INSERT INTO categoria VALUES (150605003,'Biocombustibles','Biocombustibles-150605003','Biocombustibles-150605003 | Prod: TECH MA-150605 | Sector: TechMA-1506 | Industria: EN&amp;MA - 15',150605);</v>
      </c>
    </row>
    <row r="424" spans="1:13" ht="30.6" x14ac:dyDescent="0.3">
      <c r="A424" s="12">
        <f t="shared" si="45"/>
        <v>15</v>
      </c>
      <c r="B424" s="8" t="str">
        <f>+VLOOKUP(A424,Industria[],2,0)</f>
        <v>Energía y medio ambiente</v>
      </c>
      <c r="C424" s="12">
        <v>1507</v>
      </c>
      <c r="D424" s="8" t="str">
        <f>+VLOOKUP(C424,Sector[[Id_sector]:[Codigo]],3,0)</f>
        <v>Desastre</v>
      </c>
      <c r="E424" s="12">
        <v>150701</v>
      </c>
      <c r="F424" s="8" t="str">
        <f>+VLOOKUP(E424,Productos[[Id_producto]:[Codigo]],3,0)</f>
        <v>Hidrológicos</v>
      </c>
      <c r="G424" s="13">
        <f t="shared" si="40"/>
        <v>150701001</v>
      </c>
      <c r="H424" s="7">
        <v>1</v>
      </c>
      <c r="I424" s="8" t="s">
        <v>480</v>
      </c>
      <c r="J424" s="8" t="str">
        <f>+Categorias[[#This Row],[Categoría]]&amp;"-"&amp;Categorias[[#This Row],[Id_categoría]]</f>
        <v>Tsunami-150701001</v>
      </c>
      <c r="K424" s="9" t="str">
        <f>+Categorias[[#This Row],[Descripcion]]&amp;" | "&amp;VLOOKUP(Categorias[[#This Row],[Id_producto]],Productos[[Id_producto]:[Auxiliar]],5,0)</f>
        <v>Tsunami-150701001 | Prod: Impacto-150701 | Sector: Desastre-1507 | Industria: EN&amp;MA - 15</v>
      </c>
      <c r="L424" s="9" t="str">
        <f t="shared" si="44"/>
        <v>150701001tsunami</v>
      </c>
      <c r="M424" s="28" t="str">
        <f t="shared" si="39"/>
        <v>INSERT INTO categoria VALUES (150701001,'Tsunami','Tsunami-150701001','Tsunami-150701001 | Prod: Impacto-150701 | Sector: Desastre-1507 | Industria: EN&amp;MA - 15',150701);</v>
      </c>
    </row>
    <row r="425" spans="1:13" ht="30.6" x14ac:dyDescent="0.3">
      <c r="A425" s="12">
        <f t="shared" si="45"/>
        <v>15</v>
      </c>
      <c r="B425" s="8" t="str">
        <f>+VLOOKUP(A425,Industria[],2,0)</f>
        <v>Energía y medio ambiente</v>
      </c>
      <c r="C425" s="12">
        <f t="shared" si="42"/>
        <v>1507</v>
      </c>
      <c r="D425" s="8" t="str">
        <f>+VLOOKUP(C425,Sector[[Id_sector]:[Codigo]],3,0)</f>
        <v>Desastre</v>
      </c>
      <c r="E425" s="12">
        <f t="shared" si="43"/>
        <v>150701</v>
      </c>
      <c r="F425" s="8" t="str">
        <f>+VLOOKUP(E425,Productos[[Id_producto]:[Codigo]],3,0)</f>
        <v>Hidrológicos</v>
      </c>
      <c r="G425" s="13">
        <f t="shared" si="40"/>
        <v>150701002</v>
      </c>
      <c r="H425" s="7">
        <v>2</v>
      </c>
      <c r="I425" s="8" t="s">
        <v>481</v>
      </c>
      <c r="J425" s="8" t="str">
        <f>+Categorias[[#This Row],[Categoría]]&amp;"-"&amp;Categorias[[#This Row],[Id_categoría]]</f>
        <v>Hinundación-150701002</v>
      </c>
      <c r="K425" s="9" t="str">
        <f>+Categorias[[#This Row],[Descripcion]]&amp;" | "&amp;VLOOKUP(Categorias[[#This Row],[Id_producto]],Productos[[Id_producto]:[Auxiliar]],5,0)</f>
        <v>Hinundación-150701002 | Prod: Impacto-150701 | Sector: Desastre-1507 | Industria: EN&amp;MA - 15</v>
      </c>
      <c r="L425" s="9" t="str">
        <f t="shared" si="44"/>
        <v>150701002hinundacion</v>
      </c>
      <c r="M425" s="28" t="str">
        <f t="shared" si="39"/>
        <v>INSERT INTO categoria VALUES (150701002,'Hinundación','Hinundación-150701002','Hinundación-150701002 | Prod: Impacto-150701 | Sector: Desastre-1507 | Industria: EN&amp;MA - 15',150701);</v>
      </c>
    </row>
    <row r="426" spans="1:13" ht="30.6" x14ac:dyDescent="0.3">
      <c r="A426" s="12">
        <f t="shared" si="45"/>
        <v>15</v>
      </c>
      <c r="B426" s="8" t="str">
        <f>+VLOOKUP(A426,Industria[],2,0)</f>
        <v>Energía y medio ambiente</v>
      </c>
      <c r="C426" s="12">
        <f t="shared" si="42"/>
        <v>1507</v>
      </c>
      <c r="D426" s="8" t="str">
        <f>+VLOOKUP(C426,Sector[[Id_sector]:[Codigo]],3,0)</f>
        <v>Desastre</v>
      </c>
      <c r="E426" s="12">
        <f t="shared" si="43"/>
        <v>150701</v>
      </c>
      <c r="F426" s="8" t="str">
        <f>+VLOOKUP(E426,Productos[[Id_producto]:[Codigo]],3,0)</f>
        <v>Hidrológicos</v>
      </c>
      <c r="G426" s="13">
        <f t="shared" si="40"/>
        <v>150701003</v>
      </c>
      <c r="H426" s="7">
        <v>3</v>
      </c>
      <c r="I426" s="8" t="s">
        <v>482</v>
      </c>
      <c r="J426" s="8" t="str">
        <f>+Categorias[[#This Row],[Categoría]]&amp;"-"&amp;Categorias[[#This Row],[Id_categoría]]</f>
        <v>Marejada-150701003</v>
      </c>
      <c r="K426" s="9" t="str">
        <f>+Categorias[[#This Row],[Descripcion]]&amp;" | "&amp;VLOOKUP(Categorias[[#This Row],[Id_producto]],Productos[[Id_producto]:[Auxiliar]],5,0)</f>
        <v>Marejada-150701003 | Prod: Impacto-150701 | Sector: Desastre-1507 | Industria: EN&amp;MA - 15</v>
      </c>
      <c r="L426" s="9" t="str">
        <f t="shared" si="44"/>
        <v>150701003marejada</v>
      </c>
      <c r="M426" s="28" t="str">
        <f t="shared" si="39"/>
        <v>INSERT INTO categoria VALUES (150701003,'Marejada','Marejada-150701003','Marejada-150701003 | Prod: Impacto-150701 | Sector: Desastre-1507 | Industria: EN&amp;MA - 15',150701);</v>
      </c>
    </row>
    <row r="427" spans="1:13" ht="30.6" x14ac:dyDescent="0.3">
      <c r="A427" s="12">
        <f t="shared" si="45"/>
        <v>15</v>
      </c>
      <c r="B427" s="8" t="str">
        <f>+VLOOKUP(A427,Industria[],2,0)</f>
        <v>Energía y medio ambiente</v>
      </c>
      <c r="C427" s="12">
        <f t="shared" si="42"/>
        <v>1507</v>
      </c>
      <c r="D427" s="8" t="str">
        <f>+VLOOKUP(C427,Sector[[Id_sector]:[Codigo]],3,0)</f>
        <v>Desastre</v>
      </c>
      <c r="E427" s="12">
        <f t="shared" si="43"/>
        <v>150702</v>
      </c>
      <c r="F427" s="8" t="str">
        <f>+VLOOKUP(E427,Productos[[Id_producto]:[Codigo]],3,0)</f>
        <v>Meteorológicos</v>
      </c>
      <c r="G427" s="13">
        <f t="shared" si="40"/>
        <v>150702001</v>
      </c>
      <c r="H427" s="7">
        <v>1</v>
      </c>
      <c r="I427" s="8" t="s">
        <v>483</v>
      </c>
      <c r="J427" s="8" t="str">
        <f>+Categorias[[#This Row],[Categoría]]&amp;"-"&amp;Categorias[[#This Row],[Id_categoría]]</f>
        <v>Ciclones-150702001</v>
      </c>
      <c r="K427" s="9" t="str">
        <f>+Categorias[[#This Row],[Descripcion]]&amp;" | "&amp;VLOOKUP(Categorias[[#This Row],[Id_producto]],Productos[[Id_producto]:[Auxiliar]],5,0)</f>
        <v>Ciclones-150702001 | Prod: Impacto-150702 | Sector: Desastre-1507 | Industria: EN&amp;MA - 15</v>
      </c>
      <c r="L427" s="9" t="str">
        <f t="shared" si="44"/>
        <v>150702001ciclones</v>
      </c>
      <c r="M427" s="28" t="str">
        <f t="shared" si="39"/>
        <v>INSERT INTO categoria VALUES (150702001,'Ciclones','Ciclones-150702001','Ciclones-150702001 | Prod: Impacto-150702 | Sector: Desastre-1507 | Industria: EN&amp;MA - 15',150702);</v>
      </c>
    </row>
    <row r="428" spans="1:13" ht="30.6" x14ac:dyDescent="0.3">
      <c r="A428" s="12">
        <f t="shared" si="45"/>
        <v>15</v>
      </c>
      <c r="B428" s="8" t="str">
        <f>+VLOOKUP(A428,Industria[],2,0)</f>
        <v>Energía y medio ambiente</v>
      </c>
      <c r="C428" s="12">
        <f t="shared" si="42"/>
        <v>1507</v>
      </c>
      <c r="D428" s="8" t="str">
        <f>+VLOOKUP(C428,Sector[[Id_sector]:[Codigo]],3,0)</f>
        <v>Desastre</v>
      </c>
      <c r="E428" s="12">
        <f t="shared" si="43"/>
        <v>150702</v>
      </c>
      <c r="F428" s="8" t="str">
        <f>+VLOOKUP(E428,Productos[[Id_producto]:[Codigo]],3,0)</f>
        <v>Meteorológicos</v>
      </c>
      <c r="G428" s="13">
        <f t="shared" si="40"/>
        <v>150702002</v>
      </c>
      <c r="H428" s="7">
        <v>2</v>
      </c>
      <c r="I428" s="8" t="s">
        <v>484</v>
      </c>
      <c r="J428" s="8" t="str">
        <f>+Categorias[[#This Row],[Categoría]]&amp;"-"&amp;Categorias[[#This Row],[Id_categoría]]</f>
        <v>Lluvias extremas-150702002</v>
      </c>
      <c r="K428" s="9" t="str">
        <f>+Categorias[[#This Row],[Descripcion]]&amp;" | "&amp;VLOOKUP(Categorias[[#This Row],[Id_producto]],Productos[[Id_producto]:[Auxiliar]],5,0)</f>
        <v>Lluvias extremas-150702002 | Prod: Impacto-150702 | Sector: Desastre-1507 | Industria: EN&amp;MA - 15</v>
      </c>
      <c r="L428" s="9" t="str">
        <f t="shared" si="44"/>
        <v>150702002lluvias_extremas</v>
      </c>
      <c r="M428" s="28" t="str">
        <f t="shared" si="39"/>
        <v>INSERT INTO categoria VALUES (150702002,'Lluvias extremas','Lluvias extremas-150702002','Lluvias extremas-150702002 | Prod: Impacto-150702 | Sector: Desastre-1507 | Industria: EN&amp;MA - 15',150702);</v>
      </c>
    </row>
    <row r="429" spans="1:13" ht="30.6" x14ac:dyDescent="0.3">
      <c r="A429" s="12">
        <f t="shared" si="45"/>
        <v>15</v>
      </c>
      <c r="B429" s="8" t="str">
        <f>+VLOOKUP(A429,Industria[],2,0)</f>
        <v>Energía y medio ambiente</v>
      </c>
      <c r="C429" s="12">
        <f t="shared" si="42"/>
        <v>1507</v>
      </c>
      <c r="D429" s="8" t="str">
        <f>+VLOOKUP(C429,Sector[[Id_sector]:[Codigo]],3,0)</f>
        <v>Desastre</v>
      </c>
      <c r="E429" s="12">
        <f t="shared" si="43"/>
        <v>150702</v>
      </c>
      <c r="F429" s="8" t="str">
        <f>+VLOOKUP(E429,Productos[[Id_producto]:[Codigo]],3,0)</f>
        <v>Meteorológicos</v>
      </c>
      <c r="G429" s="13">
        <f t="shared" si="40"/>
        <v>150702003</v>
      </c>
      <c r="H429" s="7">
        <v>3</v>
      </c>
      <c r="I429" s="8" t="s">
        <v>485</v>
      </c>
      <c r="J429" s="8" t="str">
        <f>+Categorias[[#This Row],[Categoría]]&amp;"-"&amp;Categorias[[#This Row],[Id_categoría]]</f>
        <v>Tormentas de nieve-150702003</v>
      </c>
      <c r="K429" s="9" t="str">
        <f>+Categorias[[#This Row],[Descripcion]]&amp;" | "&amp;VLOOKUP(Categorias[[#This Row],[Id_producto]],Productos[[Id_producto]:[Auxiliar]],5,0)</f>
        <v>Tormentas de nieve-150702003 | Prod: Impacto-150702 | Sector: Desastre-1507 | Industria: EN&amp;MA - 15</v>
      </c>
      <c r="L429" s="9" t="str">
        <f t="shared" si="44"/>
        <v>150702003tormentas_de_nieve</v>
      </c>
      <c r="M429" s="28" t="str">
        <f t="shared" si="39"/>
        <v>INSERT INTO categoria VALUES (150702003,'Tormentas de nieve','Tormentas de nieve-150702003','Tormentas de nieve-150702003 | Prod: Impacto-150702 | Sector: Desastre-1507 | Industria: EN&amp;MA - 15',150702);</v>
      </c>
    </row>
    <row r="430" spans="1:13" ht="30.6" x14ac:dyDescent="0.3">
      <c r="A430" s="12">
        <f t="shared" si="45"/>
        <v>15</v>
      </c>
      <c r="B430" s="8" t="str">
        <f>+VLOOKUP(A430,Industria[],2,0)</f>
        <v>Energía y medio ambiente</v>
      </c>
      <c r="C430" s="12">
        <f t="shared" si="42"/>
        <v>1507</v>
      </c>
      <c r="D430" s="8" t="str">
        <f>+VLOOKUP(C430,Sector[[Id_sector]:[Codigo]],3,0)</f>
        <v>Desastre</v>
      </c>
      <c r="E430" s="12">
        <f t="shared" si="43"/>
        <v>150702</v>
      </c>
      <c r="F430" s="8" t="str">
        <f>+VLOOKUP(E430,Productos[[Id_producto]:[Codigo]],3,0)</f>
        <v>Meteorológicos</v>
      </c>
      <c r="G430" s="13">
        <f t="shared" si="40"/>
        <v>150702004</v>
      </c>
      <c r="H430" s="7">
        <v>4</v>
      </c>
      <c r="I430" s="8" t="s">
        <v>486</v>
      </c>
      <c r="J430" s="8" t="str">
        <f>+Categorias[[#This Row],[Categoría]]&amp;"-"&amp;Categorias[[#This Row],[Id_categoría]]</f>
        <v>Huracán-150702004</v>
      </c>
      <c r="K430" s="9" t="str">
        <f>+Categorias[[#This Row],[Descripcion]]&amp;" | "&amp;VLOOKUP(Categorias[[#This Row],[Id_producto]],Productos[[Id_producto]:[Auxiliar]],5,0)</f>
        <v>Huracán-150702004 | Prod: Impacto-150702 | Sector: Desastre-1507 | Industria: EN&amp;MA - 15</v>
      </c>
      <c r="L430" s="9" t="str">
        <f t="shared" si="44"/>
        <v>150702004huracan</v>
      </c>
      <c r="M430" s="28" t="str">
        <f t="shared" si="39"/>
        <v>INSERT INTO categoria VALUES (150702004,'Huracán','Huracán-150702004','Huracán-150702004 | Prod: Impacto-150702 | Sector: Desastre-1507 | Industria: EN&amp;MA - 15',150702);</v>
      </c>
    </row>
    <row r="431" spans="1:13" ht="30.6" x14ac:dyDescent="0.3">
      <c r="A431" s="12">
        <f t="shared" si="45"/>
        <v>15</v>
      </c>
      <c r="B431" s="8" t="str">
        <f>+VLOOKUP(A431,Industria[],2,0)</f>
        <v>Energía y medio ambiente</v>
      </c>
      <c r="C431" s="12">
        <f t="shared" si="42"/>
        <v>1507</v>
      </c>
      <c r="D431" s="8" t="str">
        <f>+VLOOKUP(C431,Sector[[Id_sector]:[Codigo]],3,0)</f>
        <v>Desastre</v>
      </c>
      <c r="E431" s="12">
        <f t="shared" si="43"/>
        <v>150702</v>
      </c>
      <c r="F431" s="8" t="str">
        <f>+VLOOKUP(E431,Productos[[Id_producto]:[Codigo]],3,0)</f>
        <v>Meteorológicos</v>
      </c>
      <c r="G431" s="13">
        <f t="shared" si="40"/>
        <v>150702005</v>
      </c>
      <c r="H431" s="7">
        <v>5</v>
      </c>
      <c r="I431" s="8" t="s">
        <v>487</v>
      </c>
      <c r="J431" s="8" t="str">
        <f>+Categorias[[#This Row],[Categoría]]&amp;"-"&amp;Categorias[[#This Row],[Id_categoría]]</f>
        <v>Tifón-150702005</v>
      </c>
      <c r="K431" s="9" t="str">
        <f>+Categorias[[#This Row],[Descripcion]]&amp;" | "&amp;VLOOKUP(Categorias[[#This Row],[Id_producto]],Productos[[Id_producto]:[Auxiliar]],5,0)</f>
        <v>Tifón-150702005 | Prod: Impacto-150702 | Sector: Desastre-1507 | Industria: EN&amp;MA - 15</v>
      </c>
      <c r="L431" s="9" t="str">
        <f t="shared" si="44"/>
        <v>150702005tifon</v>
      </c>
      <c r="M431" s="28" t="str">
        <f t="shared" si="39"/>
        <v>INSERT INTO categoria VALUES (150702005,'Tifón','Tifón-150702005','Tifón-150702005 | Prod: Impacto-150702 | Sector: Desastre-1507 | Industria: EN&amp;MA - 15',150702);</v>
      </c>
    </row>
    <row r="432" spans="1:13" ht="30.6" x14ac:dyDescent="0.3">
      <c r="A432" s="12">
        <f t="shared" si="45"/>
        <v>15</v>
      </c>
      <c r="B432" s="8" t="str">
        <f>+VLOOKUP(A432,Industria[],2,0)</f>
        <v>Energía y medio ambiente</v>
      </c>
      <c r="C432" s="12">
        <f t="shared" si="42"/>
        <v>1507</v>
      </c>
      <c r="D432" s="8" t="str">
        <f>+VLOOKUP(C432,Sector[[Id_sector]:[Codigo]],3,0)</f>
        <v>Desastre</v>
      </c>
      <c r="E432" s="12">
        <f t="shared" si="43"/>
        <v>150702</v>
      </c>
      <c r="F432" s="8" t="str">
        <f>+VLOOKUP(E432,Productos[[Id_producto]:[Codigo]],3,0)</f>
        <v>Meteorológicos</v>
      </c>
      <c r="G432" s="13">
        <f t="shared" si="40"/>
        <v>150702006</v>
      </c>
      <c r="H432" s="7">
        <v>6</v>
      </c>
      <c r="I432" s="8" t="s">
        <v>488</v>
      </c>
      <c r="J432" s="8" t="str">
        <f>+Categorias[[#This Row],[Categoría]]&amp;"-"&amp;Categorias[[#This Row],[Id_categoría]]</f>
        <v>Tornado-150702006</v>
      </c>
      <c r="K432" s="9" t="str">
        <f>+Categorias[[#This Row],[Descripcion]]&amp;" | "&amp;VLOOKUP(Categorias[[#This Row],[Id_producto]],Productos[[Id_producto]:[Auxiliar]],5,0)</f>
        <v>Tornado-150702006 | Prod: Impacto-150702 | Sector: Desastre-1507 | Industria: EN&amp;MA - 15</v>
      </c>
      <c r="L432" s="9" t="str">
        <f t="shared" si="44"/>
        <v>150702006tornado</v>
      </c>
      <c r="M432" s="28" t="str">
        <f t="shared" si="39"/>
        <v>INSERT INTO categoria VALUES (150702006,'Tornado','Tornado-150702006','Tornado-150702006 | Prod: Impacto-150702 | Sector: Desastre-1507 | Industria: EN&amp;MA - 15',150702);</v>
      </c>
    </row>
    <row r="433" spans="1:13" ht="30.6" x14ac:dyDescent="0.3">
      <c r="A433" s="12">
        <f t="shared" si="45"/>
        <v>15</v>
      </c>
      <c r="B433" s="8" t="str">
        <f>+VLOOKUP(A433,Industria[],2,0)</f>
        <v>Energía y medio ambiente</v>
      </c>
      <c r="C433" s="12">
        <f t="shared" si="42"/>
        <v>1507</v>
      </c>
      <c r="D433" s="8" t="str">
        <f>+VLOOKUP(C433,Sector[[Id_sector]:[Codigo]],3,0)</f>
        <v>Desastre</v>
      </c>
      <c r="E433" s="12">
        <f t="shared" si="43"/>
        <v>150702</v>
      </c>
      <c r="F433" s="8" t="str">
        <f>+VLOOKUP(E433,Productos[[Id_producto]:[Codigo]],3,0)</f>
        <v>Meteorológicos</v>
      </c>
      <c r="G433" s="13">
        <f t="shared" si="40"/>
        <v>150702007</v>
      </c>
      <c r="H433" s="7">
        <v>7</v>
      </c>
      <c r="I433" s="8" t="s">
        <v>489</v>
      </c>
      <c r="J433" s="8" t="str">
        <f>+Categorias[[#This Row],[Categoría]]&amp;"-"&amp;Categorias[[#This Row],[Id_categoría]]</f>
        <v>Tormenta Tropical-150702007</v>
      </c>
      <c r="K433" s="9" t="str">
        <f>+Categorias[[#This Row],[Descripcion]]&amp;" | "&amp;VLOOKUP(Categorias[[#This Row],[Id_producto]],Productos[[Id_producto]:[Auxiliar]],5,0)</f>
        <v>Tormenta Tropical-150702007 | Prod: Impacto-150702 | Sector: Desastre-1507 | Industria: EN&amp;MA - 15</v>
      </c>
      <c r="L433" s="9" t="str">
        <f t="shared" si="44"/>
        <v>150702007tormenta_tropical</v>
      </c>
      <c r="M433" s="28" t="str">
        <f t="shared" si="39"/>
        <v>INSERT INTO categoria VALUES (150702007,'Tormenta Tropical','Tormenta Tropical-150702007','Tormenta Tropical-150702007 | Prod: Impacto-150702 | Sector: Desastre-1507 | Industria: EN&amp;MA - 15',150702);</v>
      </c>
    </row>
    <row r="434" spans="1:13" ht="30.6" x14ac:dyDescent="0.3">
      <c r="A434" s="12">
        <f t="shared" si="45"/>
        <v>15</v>
      </c>
      <c r="B434" s="8" t="str">
        <f>+VLOOKUP(A434,Industria[],2,0)</f>
        <v>Energía y medio ambiente</v>
      </c>
      <c r="C434" s="12">
        <f t="shared" si="42"/>
        <v>1507</v>
      </c>
      <c r="D434" s="8" t="str">
        <f>+VLOOKUP(C434,Sector[[Id_sector]:[Codigo]],3,0)</f>
        <v>Desastre</v>
      </c>
      <c r="E434" s="12">
        <f t="shared" si="43"/>
        <v>150702</v>
      </c>
      <c r="F434" s="8" t="str">
        <f>+VLOOKUP(E434,Productos[[Id_producto]:[Codigo]],3,0)</f>
        <v>Meteorológicos</v>
      </c>
      <c r="G434" s="13">
        <f t="shared" si="40"/>
        <v>150702008</v>
      </c>
      <c r="H434" s="7">
        <v>8</v>
      </c>
      <c r="I434" s="8" t="s">
        <v>490</v>
      </c>
      <c r="J434" s="8" t="str">
        <f>+Categorias[[#This Row],[Categoría]]&amp;"-"&amp;Categorias[[#This Row],[Id_categoría]]</f>
        <v>Sequía-150702008</v>
      </c>
      <c r="K434" s="9" t="str">
        <f>+Categorias[[#This Row],[Descripcion]]&amp;" | "&amp;VLOOKUP(Categorias[[#This Row],[Id_producto]],Productos[[Id_producto]:[Auxiliar]],5,0)</f>
        <v>Sequía-150702008 | Prod: Impacto-150702 | Sector: Desastre-1507 | Industria: EN&amp;MA - 15</v>
      </c>
      <c r="L434" s="9" t="str">
        <f t="shared" si="44"/>
        <v>150702008sequia</v>
      </c>
      <c r="M434" s="28" t="str">
        <f t="shared" si="39"/>
        <v>INSERT INTO categoria VALUES (150702008,'Sequía','Sequía-150702008','Sequía-150702008 | Prod: Impacto-150702 | Sector: Desastre-1507 | Industria: EN&amp;MA - 15',150702);</v>
      </c>
    </row>
    <row r="435" spans="1:13" ht="30.6" x14ac:dyDescent="0.3">
      <c r="A435" s="12">
        <f t="shared" si="45"/>
        <v>15</v>
      </c>
      <c r="B435" s="8" t="str">
        <f>+VLOOKUP(A435,Industria[],2,0)</f>
        <v>Energía y medio ambiente</v>
      </c>
      <c r="C435" s="12">
        <f t="shared" si="42"/>
        <v>1507</v>
      </c>
      <c r="D435" s="8" t="str">
        <f>+VLOOKUP(C435,Sector[[Id_sector]:[Codigo]],3,0)</f>
        <v>Desastre</v>
      </c>
      <c r="E435" s="12">
        <f t="shared" si="43"/>
        <v>150702</v>
      </c>
      <c r="F435" s="8" t="str">
        <f>+VLOOKUP(E435,Productos[[Id_producto]:[Codigo]],3,0)</f>
        <v>Meteorológicos</v>
      </c>
      <c r="G435" s="13">
        <f t="shared" si="40"/>
        <v>150702009</v>
      </c>
      <c r="H435" s="7">
        <v>9</v>
      </c>
      <c r="I435" s="8" t="s">
        <v>491</v>
      </c>
      <c r="J435" s="8" t="str">
        <f>+Categorias[[#This Row],[Categoría]]&amp;"-"&amp;Categorias[[#This Row],[Id_categoría]]</f>
        <v>Manga de agua-150702009</v>
      </c>
      <c r="K435" s="9" t="str">
        <f>+Categorias[[#This Row],[Descripcion]]&amp;" | "&amp;VLOOKUP(Categorias[[#This Row],[Id_producto]],Productos[[Id_producto]:[Auxiliar]],5,0)</f>
        <v>Manga de agua-150702009 | Prod: Impacto-150702 | Sector: Desastre-1507 | Industria: EN&amp;MA - 15</v>
      </c>
      <c r="L435" s="9" t="str">
        <f t="shared" si="44"/>
        <v>150702009manga_de_agua</v>
      </c>
      <c r="M435" s="28" t="str">
        <f t="shared" si="39"/>
        <v>INSERT INTO categoria VALUES (150702009,'Manga de agua','Manga de agua-150702009','Manga de agua-150702009 | Prod: Impacto-150702 | Sector: Desastre-1507 | Industria: EN&amp;MA - 15',150702);</v>
      </c>
    </row>
    <row r="436" spans="1:13" ht="30.6" x14ac:dyDescent="0.3">
      <c r="A436" s="12">
        <f t="shared" si="45"/>
        <v>15</v>
      </c>
      <c r="B436" s="8" t="str">
        <f>+VLOOKUP(A436,Industria[],2,0)</f>
        <v>Energía y medio ambiente</v>
      </c>
      <c r="C436" s="12">
        <f t="shared" si="42"/>
        <v>1507</v>
      </c>
      <c r="D436" s="8" t="str">
        <f>+VLOOKUP(C436,Sector[[Id_sector]:[Codigo]],3,0)</f>
        <v>Desastre</v>
      </c>
      <c r="E436" s="12">
        <f t="shared" si="43"/>
        <v>150702</v>
      </c>
      <c r="F436" s="8" t="str">
        <f>+VLOOKUP(E436,Productos[[Id_producto]:[Codigo]],3,0)</f>
        <v>Meteorológicos</v>
      </c>
      <c r="G436" s="13">
        <f t="shared" si="40"/>
        <v>150702010</v>
      </c>
      <c r="H436" s="7">
        <v>10</v>
      </c>
      <c r="I436" s="8" t="s">
        <v>492</v>
      </c>
      <c r="J436" s="8" t="str">
        <f>+Categorias[[#This Row],[Categoría]]&amp;"-"&amp;Categorias[[#This Row],[Id_categoría]]</f>
        <v>Fenómeno del Niño-150702010</v>
      </c>
      <c r="K436" s="9" t="str">
        <f>+Categorias[[#This Row],[Descripcion]]&amp;" | "&amp;VLOOKUP(Categorias[[#This Row],[Id_producto]],Productos[[Id_producto]:[Auxiliar]],5,0)</f>
        <v>Fenómeno del Niño-150702010 | Prod: Impacto-150702 | Sector: Desastre-1507 | Industria: EN&amp;MA - 15</v>
      </c>
      <c r="L436" s="9" t="str">
        <f t="shared" si="44"/>
        <v>150702010fenomeno_del_niño</v>
      </c>
      <c r="M436" s="28" t="str">
        <f t="shared" si="39"/>
        <v>INSERT INTO categoria VALUES (150702010,'Fenómeno del Niño','Fenómeno del Niño-150702010','Fenómeno del Niño-150702010 | Prod: Impacto-150702 | Sector: Desastre-1507 | Industria: EN&amp;MA - 15',150702);</v>
      </c>
    </row>
    <row r="437" spans="1:13" ht="30.6" x14ac:dyDescent="0.3">
      <c r="A437" s="12">
        <f t="shared" si="45"/>
        <v>15</v>
      </c>
      <c r="B437" s="8" t="str">
        <f>+VLOOKUP(A437,Industria[],2,0)</f>
        <v>Energía y medio ambiente</v>
      </c>
      <c r="C437" s="12">
        <f t="shared" si="42"/>
        <v>1507</v>
      </c>
      <c r="D437" s="8" t="str">
        <f>+VLOOKUP(C437,Sector[[Id_sector]:[Codigo]],3,0)</f>
        <v>Desastre</v>
      </c>
      <c r="E437" s="12">
        <f t="shared" si="43"/>
        <v>150702</v>
      </c>
      <c r="F437" s="8" t="str">
        <f>+VLOOKUP(E437,Productos[[Id_producto]:[Codigo]],3,0)</f>
        <v>Meteorológicos</v>
      </c>
      <c r="G437" s="13">
        <f t="shared" si="40"/>
        <v>150702011</v>
      </c>
      <c r="H437" s="7">
        <v>11</v>
      </c>
      <c r="I437" s="8" t="s">
        <v>493</v>
      </c>
      <c r="J437" s="8" t="str">
        <f>+Categorias[[#This Row],[Categoría]]&amp;"-"&amp;Categorias[[#This Row],[Id_categoría]]</f>
        <v>Fenómeno de la Niña-150702011</v>
      </c>
      <c r="K437" s="9" t="str">
        <f>+Categorias[[#This Row],[Descripcion]]&amp;" | "&amp;VLOOKUP(Categorias[[#This Row],[Id_producto]],Productos[[Id_producto]:[Auxiliar]],5,0)</f>
        <v>Fenómeno de la Niña-150702011 | Prod: Impacto-150702 | Sector: Desastre-1507 | Industria: EN&amp;MA - 15</v>
      </c>
      <c r="L437" s="9" t="str">
        <f t="shared" si="44"/>
        <v>150702011fenomeno_de_la_niña</v>
      </c>
      <c r="M437" s="28" t="str">
        <f t="shared" si="39"/>
        <v>INSERT INTO categoria VALUES (150702011,'Fenómeno de la Niña','Fenómeno de la Niña-150702011','Fenómeno de la Niña-150702011 | Prod: Impacto-150702 | Sector: Desastre-1507 | Industria: EN&amp;MA - 15',150702);</v>
      </c>
    </row>
    <row r="438" spans="1:13" ht="30.6" x14ac:dyDescent="0.3">
      <c r="A438" s="12">
        <f t="shared" si="45"/>
        <v>15</v>
      </c>
      <c r="B438" s="8" t="str">
        <f>+VLOOKUP(A438,Industria[],2,0)</f>
        <v>Energía y medio ambiente</v>
      </c>
      <c r="C438" s="12">
        <f t="shared" si="42"/>
        <v>1507</v>
      </c>
      <c r="D438" s="8" t="str">
        <f>+VLOOKUP(C438,Sector[[Id_sector]:[Codigo]],3,0)</f>
        <v>Desastre</v>
      </c>
      <c r="E438" s="12">
        <f t="shared" si="43"/>
        <v>150702</v>
      </c>
      <c r="F438" s="8" t="str">
        <f>+VLOOKUP(E438,Productos[[Id_producto]:[Codigo]],3,0)</f>
        <v>Meteorológicos</v>
      </c>
      <c r="G438" s="13">
        <f t="shared" si="40"/>
        <v>150702012</v>
      </c>
      <c r="H438" s="7">
        <v>12</v>
      </c>
      <c r="I438" s="8" t="s">
        <v>494</v>
      </c>
      <c r="J438" s="8" t="str">
        <f>+Categorias[[#This Row],[Categoría]]&amp;"-"&amp;Categorias[[#This Row],[Id_categoría]]</f>
        <v>Tormenta de arena-150702012</v>
      </c>
      <c r="K438" s="9" t="str">
        <f>+Categorias[[#This Row],[Descripcion]]&amp;" | "&amp;VLOOKUP(Categorias[[#This Row],[Id_producto]],Productos[[Id_producto]:[Auxiliar]],5,0)</f>
        <v>Tormenta de arena-150702012 | Prod: Impacto-150702 | Sector: Desastre-1507 | Industria: EN&amp;MA - 15</v>
      </c>
      <c r="L438" s="9" t="str">
        <f t="shared" si="44"/>
        <v>150702012tormenta_de_arena</v>
      </c>
      <c r="M438" s="28" t="str">
        <f t="shared" si="39"/>
        <v>INSERT INTO categoria VALUES (150702012,'Tormenta de arena','Tormenta de arena-150702012','Tormenta de arena-150702012 | Prod: Impacto-150702 | Sector: Desastre-1507 | Industria: EN&amp;MA - 15',150702);</v>
      </c>
    </row>
    <row r="439" spans="1:13" ht="30.6" x14ac:dyDescent="0.3">
      <c r="A439" s="12">
        <f t="shared" si="45"/>
        <v>15</v>
      </c>
      <c r="B439" s="8" t="str">
        <f>+VLOOKUP(A439,Industria[],2,0)</f>
        <v>Energía y medio ambiente</v>
      </c>
      <c r="C439" s="12">
        <f t="shared" si="42"/>
        <v>1507</v>
      </c>
      <c r="D439" s="8" t="str">
        <f>+VLOOKUP(C439,Sector[[Id_sector]:[Codigo]],3,0)</f>
        <v>Desastre</v>
      </c>
      <c r="E439" s="12">
        <f t="shared" si="43"/>
        <v>150703</v>
      </c>
      <c r="F439" s="8" t="str">
        <f>+VLOOKUP(E439,Productos[[Id_producto]:[Codigo]],3,0)</f>
        <v>Geofísicos</v>
      </c>
      <c r="G439" s="13">
        <f t="shared" si="40"/>
        <v>150703001</v>
      </c>
      <c r="H439" s="7">
        <v>1</v>
      </c>
      <c r="I439" s="8" t="s">
        <v>495</v>
      </c>
      <c r="J439" s="8" t="str">
        <f>+Categorias[[#This Row],[Categoría]]&amp;"-"&amp;Categorias[[#This Row],[Id_categoría]]</f>
        <v>Avalancha-150703001</v>
      </c>
      <c r="K439" s="9" t="str">
        <f>+Categorias[[#This Row],[Descripcion]]&amp;" | "&amp;VLOOKUP(Categorias[[#This Row],[Id_producto]],Productos[[Id_producto]:[Auxiliar]],5,0)</f>
        <v>Avalancha-150703001 | Prod: Impacto-150703 | Sector: Desastre-1507 | Industria: EN&amp;MA - 15</v>
      </c>
      <c r="L439" s="9" t="str">
        <f t="shared" si="44"/>
        <v>150703001avalancha</v>
      </c>
      <c r="M439" s="28" t="str">
        <f t="shared" si="39"/>
        <v>INSERT INTO categoria VALUES (150703001,'Avalancha','Avalancha-150703001','Avalancha-150703001 | Prod: Impacto-150703 | Sector: Desastre-1507 | Industria: EN&amp;MA - 15',150703);</v>
      </c>
    </row>
    <row r="440" spans="1:13" ht="30.6" x14ac:dyDescent="0.3">
      <c r="A440" s="12">
        <f t="shared" si="45"/>
        <v>15</v>
      </c>
      <c r="B440" s="8" t="str">
        <f>+VLOOKUP(A440,Industria[],2,0)</f>
        <v>Energía y medio ambiente</v>
      </c>
      <c r="C440" s="12">
        <f t="shared" si="42"/>
        <v>1507</v>
      </c>
      <c r="D440" s="8" t="str">
        <f>+VLOOKUP(C440,Sector[[Id_sector]:[Codigo]],3,0)</f>
        <v>Desastre</v>
      </c>
      <c r="E440" s="12">
        <f t="shared" si="43"/>
        <v>150703</v>
      </c>
      <c r="F440" s="8" t="str">
        <f>+VLOOKUP(E440,Productos[[Id_producto]:[Codigo]],3,0)</f>
        <v>Geofísicos</v>
      </c>
      <c r="G440" s="13">
        <f t="shared" si="40"/>
        <v>150703002</v>
      </c>
      <c r="H440" s="7">
        <v>2</v>
      </c>
      <c r="I440" s="8" t="s">
        <v>496</v>
      </c>
      <c r="J440" s="8" t="str">
        <f>+Categorias[[#This Row],[Categoría]]&amp;"-"&amp;Categorias[[#This Row],[Id_categoría]]</f>
        <v>Derrumbe-150703002</v>
      </c>
      <c r="K440" s="9" t="str">
        <f>+Categorias[[#This Row],[Descripcion]]&amp;" | "&amp;VLOOKUP(Categorias[[#This Row],[Id_producto]],Productos[[Id_producto]:[Auxiliar]],5,0)</f>
        <v>Derrumbe-150703002 | Prod: Impacto-150703 | Sector: Desastre-1507 | Industria: EN&amp;MA - 15</v>
      </c>
      <c r="L440" s="9" t="str">
        <f t="shared" si="44"/>
        <v>150703002derrumbe</v>
      </c>
      <c r="M440" s="28" t="str">
        <f t="shared" si="39"/>
        <v>INSERT INTO categoria VALUES (150703002,'Derrumbe','Derrumbe-150703002','Derrumbe-150703002 | Prod: Impacto-150703 | Sector: Desastre-1507 | Industria: EN&amp;MA - 15',150703);</v>
      </c>
    </row>
    <row r="441" spans="1:13" ht="30.6" x14ac:dyDescent="0.3">
      <c r="A441" s="12">
        <f t="shared" si="45"/>
        <v>15</v>
      </c>
      <c r="B441" s="8" t="str">
        <f>+VLOOKUP(A441,Industria[],2,0)</f>
        <v>Energía y medio ambiente</v>
      </c>
      <c r="C441" s="12">
        <f t="shared" si="42"/>
        <v>1507</v>
      </c>
      <c r="D441" s="8" t="str">
        <f>+VLOOKUP(C441,Sector[[Id_sector]:[Codigo]],3,0)</f>
        <v>Desastre</v>
      </c>
      <c r="E441" s="12">
        <f t="shared" si="43"/>
        <v>150703</v>
      </c>
      <c r="F441" s="8" t="str">
        <f>+VLOOKUP(E441,Productos[[Id_producto]:[Codigo]],3,0)</f>
        <v>Geofísicos</v>
      </c>
      <c r="G441" s="13">
        <f t="shared" si="40"/>
        <v>150703003</v>
      </c>
      <c r="H441" s="7">
        <v>3</v>
      </c>
      <c r="I441" s="8" t="s">
        <v>497</v>
      </c>
      <c r="J441" s="8" t="str">
        <f>+Categorias[[#This Row],[Categoría]]&amp;"-"&amp;Categorias[[#This Row],[Id_categoría]]</f>
        <v>Tormenta solar-150703003</v>
      </c>
      <c r="K441" s="9" t="str">
        <f>+Categorias[[#This Row],[Descripcion]]&amp;" | "&amp;VLOOKUP(Categorias[[#This Row],[Id_producto]],Productos[[Id_producto]:[Auxiliar]],5,0)</f>
        <v>Tormenta solar-150703003 | Prod: Impacto-150703 | Sector: Desastre-1507 | Industria: EN&amp;MA - 15</v>
      </c>
      <c r="L441" s="9" t="str">
        <f t="shared" si="44"/>
        <v>150703003tormenta_solar</v>
      </c>
      <c r="M441" s="28" t="str">
        <f t="shared" si="39"/>
        <v>INSERT INTO categoria VALUES (150703003,'Tormenta solar','Tormenta solar-150703003','Tormenta solar-150703003 | Prod: Impacto-150703 | Sector: Desastre-1507 | Industria: EN&amp;MA - 15',150703);</v>
      </c>
    </row>
    <row r="442" spans="1:13" ht="30.6" x14ac:dyDescent="0.3">
      <c r="A442" s="12">
        <f t="shared" si="45"/>
        <v>15</v>
      </c>
      <c r="B442" s="8" t="str">
        <f>+VLOOKUP(A442,Industria[],2,0)</f>
        <v>Energía y medio ambiente</v>
      </c>
      <c r="C442" s="12">
        <f t="shared" si="42"/>
        <v>1507</v>
      </c>
      <c r="D442" s="8" t="str">
        <f>+VLOOKUP(C442,Sector[[Id_sector]:[Codigo]],3,0)</f>
        <v>Desastre</v>
      </c>
      <c r="E442" s="12">
        <f t="shared" si="43"/>
        <v>150703</v>
      </c>
      <c r="F442" s="8" t="str">
        <f>+VLOOKUP(E442,Productos[[Id_producto]:[Codigo]],3,0)</f>
        <v>Geofísicos</v>
      </c>
      <c r="G442" s="13">
        <f t="shared" si="40"/>
        <v>150703004</v>
      </c>
      <c r="H442" s="7">
        <v>4</v>
      </c>
      <c r="I442" s="8" t="s">
        <v>498</v>
      </c>
      <c r="J442" s="8" t="str">
        <f>+Categorias[[#This Row],[Categoría]]&amp;"-"&amp;Categorias[[#This Row],[Id_categoría]]</f>
        <v>Terremoto-150703004</v>
      </c>
      <c r="K442" s="9" t="str">
        <f>+Categorias[[#This Row],[Descripcion]]&amp;" | "&amp;VLOOKUP(Categorias[[#This Row],[Id_producto]],Productos[[Id_producto]:[Auxiliar]],5,0)</f>
        <v>Terremoto-150703004 | Prod: Impacto-150703 | Sector: Desastre-1507 | Industria: EN&amp;MA - 15</v>
      </c>
      <c r="L442" s="9" t="str">
        <f t="shared" si="44"/>
        <v>150703004terremoto</v>
      </c>
      <c r="M442" s="28" t="str">
        <f t="shared" si="39"/>
        <v>INSERT INTO categoria VALUES (150703004,'Terremoto','Terremoto-150703004','Terremoto-150703004 | Prod: Impacto-150703 | Sector: Desastre-1507 | Industria: EN&amp;MA - 15',150703);</v>
      </c>
    </row>
    <row r="443" spans="1:13" ht="30.6" x14ac:dyDescent="0.3">
      <c r="A443" s="12">
        <f t="shared" si="45"/>
        <v>15</v>
      </c>
      <c r="B443" s="8" t="str">
        <f>+VLOOKUP(A443,Industria[],2,0)</f>
        <v>Energía y medio ambiente</v>
      </c>
      <c r="C443" s="12">
        <f t="shared" si="42"/>
        <v>1507</v>
      </c>
      <c r="D443" s="8" t="str">
        <f>+VLOOKUP(C443,Sector[[Id_sector]:[Codigo]],3,0)</f>
        <v>Desastre</v>
      </c>
      <c r="E443" s="12">
        <f t="shared" si="43"/>
        <v>150703</v>
      </c>
      <c r="F443" s="8" t="str">
        <f>+VLOOKUP(E443,Productos[[Id_producto]:[Codigo]],3,0)</f>
        <v>Geofísicos</v>
      </c>
      <c r="G443" s="13">
        <f t="shared" si="40"/>
        <v>150703005</v>
      </c>
      <c r="H443" s="7">
        <v>5</v>
      </c>
      <c r="I443" s="8" t="s">
        <v>499</v>
      </c>
      <c r="J443" s="8" t="str">
        <f>+Categorias[[#This Row],[Categoría]]&amp;"-"&amp;Categorias[[#This Row],[Id_categoría]]</f>
        <v>Erupción volcánica-150703005</v>
      </c>
      <c r="K443" s="9" t="str">
        <f>+Categorias[[#This Row],[Descripcion]]&amp;" | "&amp;VLOOKUP(Categorias[[#This Row],[Id_producto]],Productos[[Id_producto]:[Auxiliar]],5,0)</f>
        <v>Erupción volcánica-150703005 | Prod: Impacto-150703 | Sector: Desastre-1507 | Industria: EN&amp;MA - 15</v>
      </c>
      <c r="L443" s="9" t="str">
        <f t="shared" si="44"/>
        <v>150703005erupcion_volcanica</v>
      </c>
      <c r="M443" s="28" t="str">
        <f t="shared" si="39"/>
        <v>INSERT INTO categoria VALUES (150703005,'Erupción volcánica','Erupción volcánica-150703005','Erupción volcánica-150703005 | Prod: Impacto-150703 | Sector: Desastre-1507 | Industria: EN&amp;MA - 15',150703);</v>
      </c>
    </row>
    <row r="444" spans="1:13" ht="30.6" x14ac:dyDescent="0.3">
      <c r="A444" s="12">
        <f t="shared" si="45"/>
        <v>15</v>
      </c>
      <c r="B444" s="8" t="str">
        <f>+VLOOKUP(A444,Industria[],2,0)</f>
        <v>Energía y medio ambiente</v>
      </c>
      <c r="C444" s="12">
        <f t="shared" si="42"/>
        <v>1507</v>
      </c>
      <c r="D444" s="8" t="str">
        <f>+VLOOKUP(C444,Sector[[Id_sector]:[Codigo]],3,0)</f>
        <v>Desastre</v>
      </c>
      <c r="E444" s="12">
        <f t="shared" si="43"/>
        <v>150703</v>
      </c>
      <c r="F444" s="8" t="str">
        <f>+VLOOKUP(E444,Productos[[Id_producto]:[Codigo]],3,0)</f>
        <v>Geofísicos</v>
      </c>
      <c r="G444" s="13">
        <f t="shared" si="40"/>
        <v>150703006</v>
      </c>
      <c r="H444" s="7">
        <v>6</v>
      </c>
      <c r="I444" s="8" t="s">
        <v>500</v>
      </c>
      <c r="J444" s="8" t="str">
        <f>+Categorias[[#This Row],[Categoría]]&amp;"-"&amp;Categorias[[#This Row],[Id_categoría]]</f>
        <v>Incendio-150703006</v>
      </c>
      <c r="K444" s="9" t="str">
        <f>+Categorias[[#This Row],[Descripcion]]&amp;" | "&amp;VLOOKUP(Categorias[[#This Row],[Id_producto]],Productos[[Id_producto]:[Auxiliar]],5,0)</f>
        <v>Incendio-150703006 | Prod: Impacto-150703 | Sector: Desastre-1507 | Industria: EN&amp;MA - 15</v>
      </c>
      <c r="L444" s="9" t="str">
        <f t="shared" si="44"/>
        <v>150703006incendio</v>
      </c>
      <c r="M444" s="28" t="str">
        <f t="shared" si="39"/>
        <v>INSERT INTO categoria VALUES (150703006,'Incendio','Incendio-150703006','Incendio-150703006 | Prod: Impacto-150703 | Sector: Desastre-1507 | Industria: EN&amp;MA - 15',150703);</v>
      </c>
    </row>
    <row r="445" spans="1:13" ht="40.799999999999997" x14ac:dyDescent="0.3">
      <c r="A445" s="12">
        <f t="shared" si="45"/>
        <v>15</v>
      </c>
      <c r="B445" s="8" t="str">
        <f>+VLOOKUP(A445,Industria[],2,0)</f>
        <v>Energía y medio ambiente</v>
      </c>
      <c r="C445" s="12">
        <f t="shared" si="42"/>
        <v>1507</v>
      </c>
      <c r="D445" s="8" t="str">
        <f>+VLOOKUP(C445,Sector[[Id_sector]:[Codigo]],3,0)</f>
        <v>Desastre</v>
      </c>
      <c r="E445" s="12">
        <f t="shared" si="43"/>
        <v>150703</v>
      </c>
      <c r="F445" s="8" t="str">
        <f>+VLOOKUP(E445,Productos[[Id_producto]:[Codigo]],3,0)</f>
        <v>Geofísicos</v>
      </c>
      <c r="G445" s="13">
        <f t="shared" si="40"/>
        <v>150703007</v>
      </c>
      <c r="H445" s="7">
        <v>7</v>
      </c>
      <c r="I445" s="8" t="s">
        <v>501</v>
      </c>
      <c r="J445" s="8" t="str">
        <f>+Categorias[[#This Row],[Categoría]]&amp;"-"&amp;Categorias[[#This Row],[Id_categoría]]</f>
        <v>Hundimiento de tierra-150703007</v>
      </c>
      <c r="K445" s="9" t="str">
        <f>+Categorias[[#This Row],[Descripcion]]&amp;" | "&amp;VLOOKUP(Categorias[[#This Row],[Id_producto]],Productos[[Id_producto]:[Auxiliar]],5,0)</f>
        <v>Hundimiento de tierra-150703007 | Prod: Impacto-150703 | Sector: Desastre-1507 | Industria: EN&amp;MA - 15</v>
      </c>
      <c r="L445" s="9" t="str">
        <f t="shared" si="44"/>
        <v>150703007hundimiento_de_tierra</v>
      </c>
      <c r="M445" s="28" t="str">
        <f t="shared" si="39"/>
        <v>INSERT INTO categoria VALUES (150703007,'Hundimiento de tierra','Hundimiento de tierra-150703007','Hundimiento de tierra-150703007 | Prod: Impacto-150703 | Sector: Desastre-1507 | Industria: EN&amp;MA - 15',150703);</v>
      </c>
    </row>
    <row r="446" spans="1:13" ht="30.6" x14ac:dyDescent="0.3">
      <c r="A446" s="12">
        <f t="shared" si="45"/>
        <v>15</v>
      </c>
      <c r="B446" s="8" t="str">
        <f>+VLOOKUP(A446,Industria[],2,0)</f>
        <v>Energía y medio ambiente</v>
      </c>
      <c r="C446" s="12">
        <f t="shared" si="42"/>
        <v>1507</v>
      </c>
      <c r="D446" s="8" t="str">
        <f>+VLOOKUP(C446,Sector[[Id_sector]:[Codigo]],3,0)</f>
        <v>Desastre</v>
      </c>
      <c r="E446" s="12">
        <f t="shared" si="43"/>
        <v>150703</v>
      </c>
      <c r="F446" s="8" t="str">
        <f>+VLOOKUP(E446,Productos[[Id_producto]:[Codigo]],3,0)</f>
        <v>Geofísicos</v>
      </c>
      <c r="G446" s="13">
        <f t="shared" si="40"/>
        <v>150703008</v>
      </c>
      <c r="H446" s="7">
        <v>8</v>
      </c>
      <c r="I446" s="8" t="s">
        <v>502</v>
      </c>
      <c r="J446" s="8" t="str">
        <f>+Categorias[[#This Row],[Categoría]]&amp;"-"&amp;Categorias[[#This Row],[Id_categoría]]</f>
        <v>Erupción Límnica-150703008</v>
      </c>
      <c r="K446" s="9" t="str">
        <f>+Categorias[[#This Row],[Descripcion]]&amp;" | "&amp;VLOOKUP(Categorias[[#This Row],[Id_producto]],Productos[[Id_producto]:[Auxiliar]],5,0)</f>
        <v>Erupción Límnica-150703008 | Prod: Impacto-150703 | Sector: Desastre-1507 | Industria: EN&amp;MA - 15</v>
      </c>
      <c r="L446" s="9" t="str">
        <f t="shared" si="44"/>
        <v>150703008erupcion_limnica</v>
      </c>
      <c r="M446" s="28" t="str">
        <f t="shared" si="39"/>
        <v>INSERT INTO categoria VALUES (150703008,'Erupción Límnica','Erupción Límnica-150703008','Erupción Límnica-150703008 | Prod: Impacto-150703 | Sector: Desastre-1507 | Industria: EN&amp;MA - 15',150703);</v>
      </c>
    </row>
    <row r="447" spans="1:13" ht="30.6" x14ac:dyDescent="0.3">
      <c r="A447" s="12">
        <f t="shared" si="45"/>
        <v>15</v>
      </c>
      <c r="B447" s="8" t="str">
        <f>+VLOOKUP(A447,Industria[],2,0)</f>
        <v>Energía y medio ambiente</v>
      </c>
      <c r="C447" s="12">
        <f t="shared" si="42"/>
        <v>1507</v>
      </c>
      <c r="D447" s="8" t="str">
        <f>+VLOOKUP(C447,Sector[[Id_sector]:[Codigo]],3,0)</f>
        <v>Desastre</v>
      </c>
      <c r="E447" s="12">
        <f t="shared" si="43"/>
        <v>150703</v>
      </c>
      <c r="F447" s="8" t="str">
        <f>+VLOOKUP(E447,Productos[[Id_producto]:[Codigo]],3,0)</f>
        <v>Geofísicos</v>
      </c>
      <c r="G447" s="13">
        <f t="shared" si="40"/>
        <v>150703009</v>
      </c>
      <c r="H447" s="7">
        <v>9</v>
      </c>
      <c r="I447" s="8" t="s">
        <v>503</v>
      </c>
      <c r="J447" s="8" t="str">
        <f>+Categorias[[#This Row],[Categoría]]&amp;"-"&amp;Categorias[[#This Row],[Id_categoría]]</f>
        <v>Aluvión-150703009</v>
      </c>
      <c r="K447" s="9" t="str">
        <f>+Categorias[[#This Row],[Descripcion]]&amp;" | "&amp;VLOOKUP(Categorias[[#This Row],[Id_producto]],Productos[[Id_producto]:[Auxiliar]],5,0)</f>
        <v>Aluvión-150703009 | Prod: Impacto-150703 | Sector: Desastre-1507 | Industria: EN&amp;MA - 15</v>
      </c>
      <c r="L447" s="9" t="str">
        <f t="shared" si="44"/>
        <v>150703009aluvion</v>
      </c>
      <c r="M447" s="28" t="str">
        <f t="shared" si="39"/>
        <v>INSERT INTO categoria VALUES (150703009,'Aluvión','Aluvión-150703009','Aluvión-150703009 | Prod: Impacto-150703 | Sector: Desastre-1507 | Industria: EN&amp;MA - 15',150703);</v>
      </c>
    </row>
    <row r="448" spans="1:13" ht="30.6" x14ac:dyDescent="0.3">
      <c r="A448" s="12">
        <f t="shared" si="45"/>
        <v>15</v>
      </c>
      <c r="B448" s="8" t="str">
        <f>+VLOOKUP(A448,Industria[],2,0)</f>
        <v>Energía y medio ambiente</v>
      </c>
      <c r="C448" s="12">
        <f t="shared" si="42"/>
        <v>1507</v>
      </c>
      <c r="D448" s="8" t="str">
        <f>+VLOOKUP(C448,Sector[[Id_sector]:[Codigo]],3,0)</f>
        <v>Desastre</v>
      </c>
      <c r="E448" s="12">
        <f t="shared" si="43"/>
        <v>150704</v>
      </c>
      <c r="F448" s="8" t="str">
        <f>+VLOOKUP(E448,Productos[[Id_producto]:[Codigo]],3,0)</f>
        <v>Biológicos</v>
      </c>
      <c r="G448" s="13">
        <f t="shared" si="40"/>
        <v>150704001</v>
      </c>
      <c r="H448" s="7">
        <v>1</v>
      </c>
      <c r="I448" s="8" t="s">
        <v>504</v>
      </c>
      <c r="J448" s="8" t="str">
        <f>+Categorias[[#This Row],[Categoría]]&amp;"-"&amp;Categorias[[#This Row],[Id_categoría]]</f>
        <v>Pandemia-150704001</v>
      </c>
      <c r="K448" s="9" t="str">
        <f>+Categorias[[#This Row],[Descripcion]]&amp;" | "&amp;VLOOKUP(Categorias[[#This Row],[Id_producto]],Productos[[Id_producto]:[Auxiliar]],5,0)</f>
        <v>Pandemia-150704001 | Prod: Impacto-150704 | Sector: Desastre-1507 | Industria: EN&amp;MA - 15</v>
      </c>
      <c r="L448" s="9" t="str">
        <f t="shared" si="44"/>
        <v>150704001pandemia</v>
      </c>
      <c r="M448" s="28" t="str">
        <f t="shared" si="39"/>
        <v>INSERT INTO categoria VALUES (150704001,'Pandemia','Pandemia-150704001','Pandemia-150704001 | Prod: Impacto-150704 | Sector: Desastre-1507 | Industria: EN&amp;MA - 15',150704);</v>
      </c>
    </row>
    <row r="449" spans="1:13" ht="30.6" x14ac:dyDescent="0.3">
      <c r="A449" s="12">
        <f t="shared" si="45"/>
        <v>15</v>
      </c>
      <c r="B449" s="8" t="str">
        <f>+VLOOKUP(A449,Industria[],2,0)</f>
        <v>Energía y medio ambiente</v>
      </c>
      <c r="C449" s="12">
        <f t="shared" si="42"/>
        <v>1507</v>
      </c>
      <c r="D449" s="8" t="str">
        <f>+VLOOKUP(C449,Sector[[Id_sector]:[Codigo]],3,0)</f>
        <v>Desastre</v>
      </c>
      <c r="E449" s="12">
        <f t="shared" si="43"/>
        <v>150704</v>
      </c>
      <c r="F449" s="8" t="str">
        <f>+VLOOKUP(E449,Productos[[Id_producto]:[Codigo]],3,0)</f>
        <v>Biológicos</v>
      </c>
      <c r="G449" s="13">
        <f t="shared" si="40"/>
        <v>150704002</v>
      </c>
      <c r="H449" s="7">
        <v>2</v>
      </c>
      <c r="I449" s="8" t="s">
        <v>505</v>
      </c>
      <c r="J449" s="8" t="str">
        <f>+Categorias[[#This Row],[Categoría]]&amp;"-"&amp;Categorias[[#This Row],[Id_categoría]]</f>
        <v>Epidemia-150704002</v>
      </c>
      <c r="K449" s="9" t="str">
        <f>+Categorias[[#This Row],[Descripcion]]&amp;" | "&amp;VLOOKUP(Categorias[[#This Row],[Id_producto]],Productos[[Id_producto]:[Auxiliar]],5,0)</f>
        <v>Epidemia-150704002 | Prod: Impacto-150704 | Sector: Desastre-1507 | Industria: EN&amp;MA - 15</v>
      </c>
      <c r="L449" s="9" t="str">
        <f t="shared" si="44"/>
        <v>150704002epidemia</v>
      </c>
      <c r="M449" s="28" t="str">
        <f t="shared" si="39"/>
        <v>INSERT INTO categoria VALUES (150704002,'Epidemia','Epidemia-150704002','Epidemia-150704002 | Prod: Impacto-150704 | Sector: Desastre-1507 | Industria: EN&amp;MA - 15',150704);</v>
      </c>
    </row>
    <row r="450" spans="1:13" ht="30.6" x14ac:dyDescent="0.3">
      <c r="A450" s="12">
        <f t="shared" si="45"/>
        <v>15</v>
      </c>
      <c r="B450" s="8" t="str">
        <f>+VLOOKUP(A450,Industria[],2,0)</f>
        <v>Energía y medio ambiente</v>
      </c>
      <c r="C450" s="12">
        <f t="shared" si="42"/>
        <v>1507</v>
      </c>
      <c r="D450" s="8" t="str">
        <f>+VLOOKUP(C450,Sector[[Id_sector]:[Codigo]],3,0)</f>
        <v>Desastre</v>
      </c>
      <c r="E450" s="12">
        <f t="shared" si="43"/>
        <v>150704</v>
      </c>
      <c r="F450" s="8" t="str">
        <f>+VLOOKUP(E450,Productos[[Id_producto]:[Codigo]],3,0)</f>
        <v>Biológicos</v>
      </c>
      <c r="G450" s="13">
        <f t="shared" si="40"/>
        <v>150704003</v>
      </c>
      <c r="H450" s="7">
        <v>3</v>
      </c>
      <c r="I450" s="8" t="s">
        <v>506</v>
      </c>
      <c r="J450" s="8" t="str">
        <f>+Categorias[[#This Row],[Categoría]]&amp;"-"&amp;Categorias[[#This Row],[Id_categoría]]</f>
        <v>Marea roja-150704003</v>
      </c>
      <c r="K450" s="9" t="str">
        <f>+Categorias[[#This Row],[Descripcion]]&amp;" | "&amp;VLOOKUP(Categorias[[#This Row],[Id_producto]],Productos[[Id_producto]:[Auxiliar]],5,0)</f>
        <v>Marea roja-150704003 | Prod: Impacto-150704 | Sector: Desastre-1507 | Industria: EN&amp;MA - 15</v>
      </c>
      <c r="L450" s="9" t="str">
        <f t="shared" si="44"/>
        <v>150704003marea_roja</v>
      </c>
      <c r="M450" s="28" t="str">
        <f t="shared" si="39"/>
        <v>INSERT INTO categoria VALUES (150704003,'Marea roja','Marea roja-150704003','Marea roja-150704003 | Prod: Impacto-150704 | Sector: Desastre-1507 | Industria: EN&amp;MA - 15',150704);</v>
      </c>
    </row>
    <row r="451" spans="1:13" ht="30.6" x14ac:dyDescent="0.3">
      <c r="A451" s="12">
        <f t="shared" si="45"/>
        <v>15</v>
      </c>
      <c r="B451" s="8" t="str">
        <f>+VLOOKUP(A451,Industria[],2,0)</f>
        <v>Energía y medio ambiente</v>
      </c>
      <c r="C451" s="12">
        <f t="shared" si="42"/>
        <v>1507</v>
      </c>
      <c r="D451" s="8" t="str">
        <f>+VLOOKUP(C451,Sector[[Id_sector]:[Codigo]],3,0)</f>
        <v>Desastre</v>
      </c>
      <c r="E451" s="12">
        <f t="shared" si="43"/>
        <v>150704</v>
      </c>
      <c r="F451" s="8" t="str">
        <f>+VLOOKUP(E451,Productos[[Id_producto]:[Codigo]],3,0)</f>
        <v>Biológicos</v>
      </c>
      <c r="G451" s="13">
        <f t="shared" si="40"/>
        <v>150704004</v>
      </c>
      <c r="H451" s="7">
        <v>4</v>
      </c>
      <c r="I451" s="8" t="s">
        <v>507</v>
      </c>
      <c r="J451" s="8" t="str">
        <f>+Categorias[[#This Row],[Categoría]]&amp;"-"&amp;Categorias[[#This Row],[Id_categoría]]</f>
        <v>Infecciones-150704004</v>
      </c>
      <c r="K451" s="9" t="str">
        <f>+Categorias[[#This Row],[Descripcion]]&amp;" | "&amp;VLOOKUP(Categorias[[#This Row],[Id_producto]],Productos[[Id_producto]:[Auxiliar]],5,0)</f>
        <v>Infecciones-150704004 | Prod: Impacto-150704 | Sector: Desastre-1507 | Industria: EN&amp;MA - 15</v>
      </c>
      <c r="L451" s="9" t="str">
        <f t="shared" si="44"/>
        <v>150704004infecciones</v>
      </c>
      <c r="M451" s="28" t="str">
        <f t="shared" si="39"/>
        <v>INSERT INTO categoria VALUES (150704004,'Infecciones','Infecciones-150704004','Infecciones-150704004 | Prod: Impacto-150704 | Sector: Desastre-1507 | Industria: EN&amp;MA - 15',150704);</v>
      </c>
    </row>
  </sheetData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Industria</vt:lpstr>
      <vt:lpstr>Sector</vt:lpstr>
      <vt:lpstr>Producto</vt:lpstr>
      <vt:lpstr>Categoría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2021-03-18T16:00:24Z</dcterms:created>
  <dcterms:modified xsi:type="dcterms:W3CDTF">2021-03-20T14:33:24Z</dcterms:modified>
</cp:coreProperties>
</file>