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esktop\castro_shiny\Random_forest_Efrain\"/>
    </mc:Choice>
  </mc:AlternateContent>
  <xr:revisionPtr revIDLastSave="0" documentId="13_ncr:1_{89764771-2EBD-4DBD-8728-A7D2F41904DE}" xr6:coauthVersionLast="45" xr6:coauthVersionMax="45" xr10:uidLastSave="{00000000-0000-0000-0000-000000000000}"/>
  <bookViews>
    <workbookView xWindow="1125" yWindow="1125" windowWidth="21600" windowHeight="11835" activeTab="1" xr2:uid="{00000000-000D-0000-FFFF-FFFF00000000}"/>
  </bookViews>
  <sheets>
    <sheet name="Hoja2" sheetId="2" r:id="rId1"/>
    <sheet name="Hoja3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2" l="1"/>
  <c r="T23" i="2"/>
  <c r="M20" i="2"/>
  <c r="N20" i="2"/>
  <c r="O20" i="2"/>
  <c r="P20" i="2"/>
  <c r="P19" i="2"/>
  <c r="O19" i="2"/>
  <c r="N19" i="2"/>
  <c r="M19" i="2"/>
  <c r="L16" i="2"/>
  <c r="K16" i="2"/>
  <c r="K15" i="2"/>
  <c r="K14" i="2"/>
  <c r="K10" i="2"/>
  <c r="V20" i="2"/>
  <c r="W20" i="2"/>
  <c r="X20" i="2"/>
  <c r="Y20" i="2"/>
  <c r="Y19" i="2"/>
  <c r="X19" i="2"/>
  <c r="W19" i="2"/>
  <c r="V19" i="2"/>
  <c r="U16" i="2"/>
  <c r="T16" i="2"/>
  <c r="T15" i="2"/>
  <c r="T14" i="2"/>
  <c r="T10" i="2"/>
  <c r="G278" i="2"/>
  <c r="H278" i="2" s="1"/>
  <c r="G277" i="2"/>
  <c r="H277" i="2" s="1"/>
  <c r="G276" i="2"/>
  <c r="H276" i="2" s="1"/>
  <c r="G275" i="2"/>
  <c r="H275" i="2" s="1"/>
  <c r="G274" i="2"/>
  <c r="H274" i="2" s="1"/>
  <c r="G273" i="2"/>
  <c r="H273" i="2" s="1"/>
  <c r="G272" i="2"/>
  <c r="H272" i="2" s="1"/>
  <c r="G271" i="2"/>
  <c r="H271" i="2" s="1"/>
  <c r="G270" i="2"/>
  <c r="H270" i="2" s="1"/>
  <c r="G269" i="2"/>
  <c r="H269" i="2" s="1"/>
  <c r="G268" i="2"/>
  <c r="H268" i="2" s="1"/>
  <c r="G267" i="2"/>
  <c r="H267" i="2" s="1"/>
  <c r="G266" i="2"/>
  <c r="H266" i="2" s="1"/>
  <c r="G265" i="2"/>
  <c r="H265" i="2" s="1"/>
  <c r="G264" i="2"/>
  <c r="H264" i="2" s="1"/>
  <c r="G263" i="2"/>
  <c r="H263" i="2" s="1"/>
  <c r="G262" i="2"/>
  <c r="H262" i="2" s="1"/>
  <c r="G261" i="2"/>
  <c r="H261" i="2" s="1"/>
  <c r="G260" i="2"/>
  <c r="H260" i="2" s="1"/>
  <c r="G259" i="2"/>
  <c r="H259" i="2" s="1"/>
  <c r="G258" i="2"/>
  <c r="H258" i="2" s="1"/>
  <c r="G257" i="2"/>
  <c r="H257" i="2" s="1"/>
  <c r="G256" i="2"/>
  <c r="H256" i="2" s="1"/>
  <c r="G255" i="2"/>
  <c r="H255" i="2" s="1"/>
  <c r="G254" i="2"/>
  <c r="H254" i="2" s="1"/>
  <c r="G253" i="2"/>
  <c r="H253" i="2" s="1"/>
  <c r="G252" i="2"/>
  <c r="H252" i="2" s="1"/>
  <c r="G251" i="2"/>
  <c r="H251" i="2" s="1"/>
  <c r="G250" i="2"/>
  <c r="H250" i="2" s="1"/>
  <c r="G249" i="2"/>
  <c r="H249" i="2" s="1"/>
  <c r="G248" i="2"/>
  <c r="H248" i="2" s="1"/>
  <c r="G247" i="2"/>
  <c r="H247" i="2" s="1"/>
  <c r="G246" i="2"/>
  <c r="H246" i="2" s="1"/>
  <c r="G245" i="2"/>
  <c r="H245" i="2" s="1"/>
  <c r="G244" i="2"/>
  <c r="H244" i="2" s="1"/>
  <c r="G243" i="2"/>
  <c r="H243" i="2" s="1"/>
  <c r="G242" i="2"/>
  <c r="H242" i="2" s="1"/>
  <c r="G241" i="2"/>
  <c r="H241" i="2" s="1"/>
  <c r="G240" i="2"/>
  <c r="H240" i="2" s="1"/>
  <c r="G239" i="2"/>
  <c r="H239" i="2" s="1"/>
  <c r="G238" i="2"/>
  <c r="H238" i="2" s="1"/>
  <c r="G237" i="2"/>
  <c r="H237" i="2" s="1"/>
  <c r="G236" i="2"/>
  <c r="H236" i="2" s="1"/>
  <c r="G235" i="2"/>
  <c r="H235" i="2" s="1"/>
  <c r="G234" i="2"/>
  <c r="H234" i="2" s="1"/>
  <c r="G233" i="2"/>
  <c r="H233" i="2" s="1"/>
  <c r="G232" i="2"/>
  <c r="H232" i="2" s="1"/>
  <c r="G231" i="2"/>
  <c r="H231" i="2" s="1"/>
  <c r="G230" i="2"/>
  <c r="H230" i="2" s="1"/>
  <c r="G229" i="2"/>
  <c r="H229" i="2" s="1"/>
  <c r="G228" i="2"/>
  <c r="H228" i="2" s="1"/>
  <c r="G227" i="2"/>
  <c r="H227" i="2" s="1"/>
  <c r="G226" i="2"/>
  <c r="H226" i="2" s="1"/>
  <c r="G225" i="2"/>
  <c r="H225" i="2" s="1"/>
  <c r="G224" i="2"/>
  <c r="H224" i="2" s="1"/>
  <c r="G223" i="2"/>
  <c r="H223" i="2" s="1"/>
  <c r="G222" i="2"/>
  <c r="H222" i="2" s="1"/>
  <c r="G221" i="2"/>
  <c r="H221" i="2" s="1"/>
  <c r="G220" i="2"/>
  <c r="H220" i="2" s="1"/>
  <c r="G219" i="2"/>
  <c r="H219" i="2" s="1"/>
  <c r="G218" i="2"/>
  <c r="H218" i="2" s="1"/>
  <c r="G217" i="2"/>
  <c r="H217" i="2" s="1"/>
  <c r="G216" i="2"/>
  <c r="H216" i="2" s="1"/>
  <c r="G215" i="2"/>
  <c r="H215" i="2" s="1"/>
  <c r="G214" i="2"/>
  <c r="H214" i="2" s="1"/>
  <c r="G213" i="2"/>
  <c r="H213" i="2" s="1"/>
  <c r="G212" i="2"/>
  <c r="H212" i="2" s="1"/>
  <c r="G211" i="2"/>
  <c r="H211" i="2" s="1"/>
  <c r="G210" i="2"/>
  <c r="H210" i="2" s="1"/>
  <c r="G209" i="2"/>
  <c r="H209" i="2" s="1"/>
  <c r="G208" i="2"/>
  <c r="H208" i="2" s="1"/>
  <c r="H207" i="2"/>
  <c r="G207" i="2"/>
  <c r="G206" i="2"/>
  <c r="H206" i="2" s="1"/>
  <c r="G205" i="2"/>
  <c r="H205" i="2" s="1"/>
  <c r="G204" i="2"/>
  <c r="H204" i="2" s="1"/>
  <c r="H203" i="2"/>
  <c r="G203" i="2"/>
  <c r="G202" i="2"/>
  <c r="H202" i="2" s="1"/>
  <c r="G201" i="2"/>
  <c r="H201" i="2" s="1"/>
  <c r="G200" i="2"/>
  <c r="H200" i="2" s="1"/>
  <c r="G199" i="2"/>
  <c r="H199" i="2" s="1"/>
  <c r="G198" i="2"/>
  <c r="H198" i="2" s="1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K19" i="2" a="1"/>
  <c r="T19" i="2" a="1"/>
  <c r="K19" i="2" l="1"/>
  <c r="L19" i="2"/>
  <c r="K20" i="2"/>
  <c r="L20" i="2"/>
  <c r="T19" i="2"/>
  <c r="U19" i="2"/>
  <c r="T20" i="2"/>
  <c r="U20" i="2"/>
  <c r="U14" i="2" l="1"/>
  <c r="V14" i="2"/>
  <c r="U15" i="2"/>
  <c r="V15" i="2"/>
  <c r="W14" i="2"/>
  <c r="X14" i="2"/>
  <c r="Y14" i="2"/>
  <c r="W6" i="2"/>
  <c r="W7" i="2"/>
  <c r="T9" i="2"/>
  <c r="T7" i="2"/>
  <c r="T6" i="2"/>
  <c r="T8" i="2"/>
  <c r="W8" i="2"/>
  <c r="L14" i="2"/>
  <c r="M14" i="2"/>
  <c r="L15" i="2"/>
  <c r="M15" i="2"/>
  <c r="N14" i="2"/>
  <c r="O14" i="2"/>
  <c r="P14" i="2"/>
  <c r="K7" i="2"/>
  <c r="K6" i="2"/>
  <c r="K9" i="2"/>
  <c r="N8" i="2"/>
  <c r="N6" i="2"/>
  <c r="N7" i="2"/>
  <c r="K8" i="2"/>
</calcChain>
</file>

<file path=xl/sharedStrings.xml><?xml version="1.0" encoding="utf-8"?>
<sst xmlns="http://schemas.openxmlformats.org/spreadsheetml/2006/main" count="652" uniqueCount="351">
  <si>
    <t>Class_INF</t>
  </si>
  <si>
    <t>POINT_X</t>
  </si>
  <si>
    <t>POINT_Y</t>
  </si>
  <si>
    <t>Parcela</t>
  </si>
  <si>
    <t>SOC_TCH</t>
  </si>
  <si>
    <t>Carbon_modelado2</t>
  </si>
  <si>
    <t>Residuos</t>
  </si>
  <si>
    <t>%_residuos</t>
  </si>
  <si>
    <t>Bosque Latifoliado Semi HÃºmedo</t>
  </si>
  <si>
    <t>IV-30-2</t>
  </si>
  <si>
    <t>Bosque Seco</t>
  </si>
  <si>
    <t>III-19-1</t>
  </si>
  <si>
    <t>III-6-1</t>
  </si>
  <si>
    <t>Bosque de Mangle Alto</t>
  </si>
  <si>
    <t>II-15-1</t>
  </si>
  <si>
    <t>Bosque Latifoliado HÃºmedo</t>
  </si>
  <si>
    <t>V-12-1</t>
  </si>
  <si>
    <t>IV-47-2</t>
  </si>
  <si>
    <t>V-91-2</t>
  </si>
  <si>
    <t>Bosque de Mangle Bajo</t>
  </si>
  <si>
    <t>V-84-2</t>
  </si>
  <si>
    <t>IV-33-2</t>
  </si>
  <si>
    <t>I-34-2</t>
  </si>
  <si>
    <t>IV-41-2</t>
  </si>
  <si>
    <t>I-74-2</t>
  </si>
  <si>
    <t>VI-17-1</t>
  </si>
  <si>
    <t>III-55-2</t>
  </si>
  <si>
    <t>Bosque ConÃ­fera Disperso</t>
  </si>
  <si>
    <t>IV-91-2</t>
  </si>
  <si>
    <t>I-88-2</t>
  </si>
  <si>
    <t>V-40-2</t>
  </si>
  <si>
    <t>III-30-2</t>
  </si>
  <si>
    <t>I-21-1</t>
  </si>
  <si>
    <t>II-26-2</t>
  </si>
  <si>
    <t>I-35-2</t>
  </si>
  <si>
    <t>I-37-2</t>
  </si>
  <si>
    <t>IV-49-2</t>
  </si>
  <si>
    <t>I-77-2</t>
  </si>
  <si>
    <t>II-19-1</t>
  </si>
  <si>
    <t>I-85-2</t>
  </si>
  <si>
    <t>I-60-2</t>
  </si>
  <si>
    <t>V-33-2</t>
  </si>
  <si>
    <t>III-49-2</t>
  </si>
  <si>
    <t>III-27-2</t>
  </si>
  <si>
    <t>I-20-1</t>
  </si>
  <si>
    <t>I-67-2</t>
  </si>
  <si>
    <t>IV-25-2</t>
  </si>
  <si>
    <t>IV-104-2</t>
  </si>
  <si>
    <t>IV-56-2</t>
  </si>
  <si>
    <t>IV-73-2</t>
  </si>
  <si>
    <t>I-81-2</t>
  </si>
  <si>
    <t>I-70-2</t>
  </si>
  <si>
    <t>I-71-2</t>
  </si>
  <si>
    <t>II-17-1</t>
  </si>
  <si>
    <t>IV-43-2</t>
  </si>
  <si>
    <t>V-34-2</t>
  </si>
  <si>
    <t>III-48-2</t>
  </si>
  <si>
    <t>IV-52-2</t>
  </si>
  <si>
    <t>IV-77-2</t>
  </si>
  <si>
    <t>IV-103-2</t>
  </si>
  <si>
    <t>I-65-2</t>
  </si>
  <si>
    <t>I-94-2</t>
  </si>
  <si>
    <t>Bosque ConÃ­fera Denso</t>
  </si>
  <si>
    <t>I-23-2</t>
  </si>
  <si>
    <t>III-54-2</t>
  </si>
  <si>
    <t>IV-27-2</t>
  </si>
  <si>
    <t>III-35-2</t>
  </si>
  <si>
    <t>V-73-2</t>
  </si>
  <si>
    <t>I-92-2</t>
  </si>
  <si>
    <t>I-57-2</t>
  </si>
  <si>
    <t>I-73-2</t>
  </si>
  <si>
    <t>I-22-1</t>
  </si>
  <si>
    <t>IV-71-2</t>
  </si>
  <si>
    <t>V-42-2</t>
  </si>
  <si>
    <t>V-83-2</t>
  </si>
  <si>
    <t>II-31-2</t>
  </si>
  <si>
    <t>III-64-2</t>
  </si>
  <si>
    <t>IV-40-2</t>
  </si>
  <si>
    <t>I-52-2</t>
  </si>
  <si>
    <t>III-70-2</t>
  </si>
  <si>
    <t>II-41-2</t>
  </si>
  <si>
    <t>IV-99-2</t>
  </si>
  <si>
    <t>II-27-2</t>
  </si>
  <si>
    <t>IV-92-2</t>
  </si>
  <si>
    <t>I-32-2</t>
  </si>
  <si>
    <t>V-21-1</t>
  </si>
  <si>
    <t>IV-76-2</t>
  </si>
  <si>
    <t>I-43-2</t>
  </si>
  <si>
    <t>I-86-2</t>
  </si>
  <si>
    <t>III-4-1</t>
  </si>
  <si>
    <t>III-32-2</t>
  </si>
  <si>
    <t>II-30-2</t>
  </si>
  <si>
    <t>I-63-2</t>
  </si>
  <si>
    <t>II-28-2</t>
  </si>
  <si>
    <t>V-66-2</t>
  </si>
  <si>
    <t>IV-61-2</t>
  </si>
  <si>
    <t>III-66-2</t>
  </si>
  <si>
    <t>I-26-2</t>
  </si>
  <si>
    <t>IV-51-2</t>
  </si>
  <si>
    <t>III-63-2</t>
  </si>
  <si>
    <t>IV-29-2</t>
  </si>
  <si>
    <t>III-65-2</t>
  </si>
  <si>
    <t>I-48-2</t>
  </si>
  <si>
    <t>I-69-2</t>
  </si>
  <si>
    <t>I-59-2</t>
  </si>
  <si>
    <t>IV-97-2</t>
  </si>
  <si>
    <t>V-90-2</t>
  </si>
  <si>
    <t>III-33-2</t>
  </si>
  <si>
    <t>IV-79-2</t>
  </si>
  <si>
    <t>IV-60-2</t>
  </si>
  <si>
    <t>IV-94-2</t>
  </si>
  <si>
    <t>III-43-2</t>
  </si>
  <si>
    <t>IV-62-2</t>
  </si>
  <si>
    <t>IV-59-2</t>
  </si>
  <si>
    <t>IV-38-2</t>
  </si>
  <si>
    <t>I-62-2</t>
  </si>
  <si>
    <t>IV-84-2</t>
  </si>
  <si>
    <t>II-44-2</t>
  </si>
  <si>
    <t>II-10-1</t>
  </si>
  <si>
    <t>III-71-2</t>
  </si>
  <si>
    <t>V-75-2</t>
  </si>
  <si>
    <t>IV-89-2</t>
  </si>
  <si>
    <t>I-27-2</t>
  </si>
  <si>
    <t>I-42-2</t>
  </si>
  <si>
    <t>I-55-2</t>
  </si>
  <si>
    <t>I-46-2</t>
  </si>
  <si>
    <t>IV-55-2</t>
  </si>
  <si>
    <t>IV-48-2</t>
  </si>
  <si>
    <t>I-33-2</t>
  </si>
  <si>
    <t>III-40-2</t>
  </si>
  <si>
    <t>I-64-2</t>
  </si>
  <si>
    <t>I-78-2</t>
  </si>
  <si>
    <t>I-83-2</t>
  </si>
  <si>
    <t>IV-83-2</t>
  </si>
  <si>
    <t>I-76-2</t>
  </si>
  <si>
    <t>I-91-2</t>
  </si>
  <si>
    <t>III-67-2</t>
  </si>
  <si>
    <t>I-49-2</t>
  </si>
  <si>
    <t>VI-2-1</t>
  </si>
  <si>
    <t>I-36-2</t>
  </si>
  <si>
    <t>II-38-2</t>
  </si>
  <si>
    <t>I-19-1</t>
  </si>
  <si>
    <t>IV-16-1</t>
  </si>
  <si>
    <t>I-39-2</t>
  </si>
  <si>
    <t>V-77-2</t>
  </si>
  <si>
    <t>I-61-2</t>
  </si>
  <si>
    <t>V-10-1</t>
  </si>
  <si>
    <t>I-84-2</t>
  </si>
  <si>
    <t>I-4-1</t>
  </si>
  <si>
    <t>I-25-2</t>
  </si>
  <si>
    <t>I-75-2</t>
  </si>
  <si>
    <t>V-68-2</t>
  </si>
  <si>
    <t>I-38-2</t>
  </si>
  <si>
    <t>I-14-1</t>
  </si>
  <si>
    <t>II-45-2</t>
  </si>
  <si>
    <t>V-38-2</t>
  </si>
  <si>
    <t>V-65-2</t>
  </si>
  <si>
    <t>IV-106-2</t>
  </si>
  <si>
    <t>IV-82-2</t>
  </si>
  <si>
    <t>I-3-1</t>
  </si>
  <si>
    <t>III-56-2</t>
  </si>
  <si>
    <t>II-43-2</t>
  </si>
  <si>
    <t>III-59-2</t>
  </si>
  <si>
    <t>I-40-2</t>
  </si>
  <si>
    <t>I-51-2</t>
  </si>
  <si>
    <t>I-17-1</t>
  </si>
  <si>
    <t>IV-70-2</t>
  </si>
  <si>
    <t>IV-20-1</t>
  </si>
  <si>
    <t>IV-63-2</t>
  </si>
  <si>
    <t>IV-3-1</t>
  </si>
  <si>
    <t>II-32-2</t>
  </si>
  <si>
    <t>V-24-2</t>
  </si>
  <si>
    <t>IV-100-2</t>
  </si>
  <si>
    <t>II-14-1</t>
  </si>
  <si>
    <t>I-16-1</t>
  </si>
  <si>
    <t>I-30-2</t>
  </si>
  <si>
    <t>I-41-2</t>
  </si>
  <si>
    <t>V-1-1</t>
  </si>
  <si>
    <t>I-66-2</t>
  </si>
  <si>
    <t>IV-74-2</t>
  </si>
  <si>
    <t>V-16-1</t>
  </si>
  <si>
    <t>I-50-2</t>
  </si>
  <si>
    <t>V-14-1</t>
  </si>
  <si>
    <t>II-37-2</t>
  </si>
  <si>
    <t>IV-102-2</t>
  </si>
  <si>
    <t>II-21-1</t>
  </si>
  <si>
    <t>III-31-2</t>
  </si>
  <si>
    <t>I-72-2</t>
  </si>
  <si>
    <t>II-36-2</t>
  </si>
  <si>
    <t>II-35-2</t>
  </si>
  <si>
    <t>VI-14-1</t>
  </si>
  <si>
    <t>I-68-2</t>
  </si>
  <si>
    <t>IV-28-2</t>
  </si>
  <si>
    <t>III-7-1</t>
  </si>
  <si>
    <t>I-2-1</t>
  </si>
  <si>
    <t>III-18-1</t>
  </si>
  <si>
    <t>IV-5-1</t>
  </si>
  <si>
    <t>V-9-1</t>
  </si>
  <si>
    <t>II-2-1</t>
  </si>
  <si>
    <t>I-80-2</t>
  </si>
  <si>
    <t>II-25-2</t>
  </si>
  <si>
    <t>VI-12-1</t>
  </si>
  <si>
    <t>I-56-2</t>
  </si>
  <si>
    <t>I-1-1</t>
  </si>
  <si>
    <t>V-20-1</t>
  </si>
  <si>
    <t>III-34-2</t>
  </si>
  <si>
    <t>VI-21-1</t>
  </si>
  <si>
    <t>IV-88-2</t>
  </si>
  <si>
    <t>I-24-2</t>
  </si>
  <si>
    <t>V-31-2</t>
  </si>
  <si>
    <t>I-11-1</t>
  </si>
  <si>
    <t>IV-58-2</t>
  </si>
  <si>
    <t>IV-18-1</t>
  </si>
  <si>
    <t>VI-19-1</t>
  </si>
  <si>
    <t>IV-50-2</t>
  </si>
  <si>
    <t>VI-4-1</t>
  </si>
  <si>
    <t>II-9-1</t>
  </si>
  <si>
    <t>I-58-2</t>
  </si>
  <si>
    <t>I-29-2</t>
  </si>
  <si>
    <t>V-56-2</t>
  </si>
  <si>
    <t>II-5-1</t>
  </si>
  <si>
    <t>VI-13-1</t>
  </si>
  <si>
    <t>VI-15-1</t>
  </si>
  <si>
    <t>V-55-2</t>
  </si>
  <si>
    <t>III-51-2</t>
  </si>
  <si>
    <t>III-52-2</t>
  </si>
  <si>
    <t>IV-68-2</t>
  </si>
  <si>
    <t>VI-18-1</t>
  </si>
  <si>
    <t>I-45-2</t>
  </si>
  <si>
    <t>I-53-2</t>
  </si>
  <si>
    <t>VI-5-1</t>
  </si>
  <si>
    <t>I-47-2</t>
  </si>
  <si>
    <t>VI-20-1</t>
  </si>
  <si>
    <t>II-22-1</t>
  </si>
  <si>
    <t>II-4-1</t>
  </si>
  <si>
    <t>II-1-1</t>
  </si>
  <si>
    <t>IV-96-2</t>
  </si>
  <si>
    <t>V-13-1</t>
  </si>
  <si>
    <t>IV-66-2</t>
  </si>
  <si>
    <t>I-18-1</t>
  </si>
  <si>
    <t>V-15-1</t>
  </si>
  <si>
    <t>IV-14-1</t>
  </si>
  <si>
    <t>IV-75-2</t>
  </si>
  <si>
    <t>II-12-1</t>
  </si>
  <si>
    <t>I-82-2</t>
  </si>
  <si>
    <t>V-6-1</t>
  </si>
  <si>
    <t>I-44-2</t>
  </si>
  <si>
    <t>I-79-2</t>
  </si>
  <si>
    <t>VI-6-1</t>
  </si>
  <si>
    <t>II-39-2</t>
  </si>
  <si>
    <t>I-87-2</t>
  </si>
  <si>
    <t>II-7-1</t>
  </si>
  <si>
    <t>V-19-1</t>
  </si>
  <si>
    <t>VI-22-1</t>
  </si>
  <si>
    <t>II-8-1</t>
  </si>
  <si>
    <t>III-3-1</t>
  </si>
  <si>
    <t>V-70-2</t>
  </si>
  <si>
    <t>VI-16-1</t>
  </si>
  <si>
    <t>VI-9-1</t>
  </si>
  <si>
    <t>V-35-2</t>
  </si>
  <si>
    <t>IV-2-1</t>
  </si>
  <si>
    <t>III-44-2</t>
  </si>
  <si>
    <t>I-12-1</t>
  </si>
  <si>
    <t>II-3-1</t>
  </si>
  <si>
    <t>I-15-1</t>
  </si>
  <si>
    <t>V-52-2</t>
  </si>
  <si>
    <t>I-31-2</t>
  </si>
  <si>
    <t>VI-3-1</t>
  </si>
  <si>
    <t>V-54-2</t>
  </si>
  <si>
    <t>I-9-1</t>
  </si>
  <si>
    <t>VI-11-1</t>
  </si>
  <si>
    <t>III-8-1</t>
  </si>
  <si>
    <t>I-10-1</t>
  </si>
  <si>
    <t>III-12-1</t>
  </si>
  <si>
    <t>II-20-1</t>
  </si>
  <si>
    <t>II-29-2</t>
  </si>
  <si>
    <t>I-5-1</t>
  </si>
  <si>
    <t>I-28-2</t>
  </si>
  <si>
    <t>IV-11-1</t>
  </si>
  <si>
    <t>I-13-1</t>
  </si>
  <si>
    <t>I-8-1</t>
  </si>
  <si>
    <t>IV-86-2</t>
  </si>
  <si>
    <t>IV-1-1</t>
  </si>
  <si>
    <t>II-13-1</t>
  </si>
  <si>
    <t>IV-6-1</t>
  </si>
  <si>
    <t>III-41-2</t>
  </si>
  <si>
    <t>IV-85-2</t>
  </si>
  <si>
    <t>II-6-1</t>
  </si>
  <si>
    <t>I-7-1</t>
  </si>
  <si>
    <t>V-29-2</t>
  </si>
  <si>
    <t>I-6-1</t>
  </si>
  <si>
    <t>III-20-1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</si>
  <si>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</si>
  <si>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</si>
  <si>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</si>
  <si>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</si>
  <si>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</si>
  <si>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</si>
  <si>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</si>
  <si>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</si>
  <si>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</si>
  <si>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</si>
  <si>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</si>
  <si>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</si>
  <si>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</si>
  <si>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</si>
  <si>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</si>
  <si>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</si>
  <si>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</si>
  <si>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</si>
  <si>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</si>
  <si>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</si>
  <si>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</si>
  <si>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</si>
  <si>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</si>
  <si>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</si>
  <si>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</si>
  <si>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</si>
  <si>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Intercept</t>
  </si>
  <si>
    <t>Group  1</t>
  </si>
  <si>
    <t>Aspect</t>
  </si>
  <si>
    <t>BSI</t>
  </si>
  <si>
    <t>EVI</t>
  </si>
  <si>
    <t>Ecosystm</t>
  </si>
  <si>
    <t>Elevation</t>
  </si>
  <si>
    <t>IBI</t>
  </si>
  <si>
    <t>Litologia</t>
  </si>
  <si>
    <t>MNDVI</t>
  </si>
  <si>
    <t>MeanCurvature</t>
  </si>
  <si>
    <t>NDFI</t>
  </si>
  <si>
    <t>NDSI</t>
  </si>
  <si>
    <t>NDVI</t>
  </si>
  <si>
    <t>NDWBI</t>
  </si>
  <si>
    <t>NDWI</t>
  </si>
  <si>
    <t>NIRv</t>
  </si>
  <si>
    <t>Precipitacionmean</t>
  </si>
  <si>
    <t>SAVI</t>
  </si>
  <si>
    <t>Slope</t>
  </si>
  <si>
    <t>Suelo_Map</t>
  </si>
  <si>
    <t>Temp_Cmean</t>
  </si>
  <si>
    <t>VH</t>
  </si>
  <si>
    <t>VV</t>
  </si>
  <si>
    <t>SOC_Modelado</t>
  </si>
  <si>
    <t>claymean</t>
  </si>
  <si>
    <t>nitrogenmean</t>
  </si>
  <si>
    <t>ocdmean</t>
  </si>
  <si>
    <t>ocsmean</t>
  </si>
  <si>
    <t>phh2omean</t>
  </si>
  <si>
    <t>sandmean</t>
  </si>
  <si>
    <t>siltmean</t>
  </si>
  <si>
    <t>socmean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</si>
</sst>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3" xfId="0" applyFont="1" applyBorder="1" applyAlignment="1">
      <alignment horizontal="center"/>
    </xf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7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0.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ra&#237;n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DESIGN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H278" totalsRowShown="0">
  <autoFilter ref="A1:H278" xr:uid="{00000000-0009-0000-0100-000002000000}"/>
  <sortState xmlns:xlrd2="http://schemas.microsoft.com/office/spreadsheetml/2017/richdata2" ref="A2:H278">
    <sortCondition descending="1" ref="H1:H278"/>
  </sortState>
  <tableColumns count="8">
    <tableColumn id="2" xr3:uid="{00000000-0010-0000-0000-000002000000}" name="Class_INF"/>
    <tableColumn id="3" xr3:uid="{00000000-0010-0000-0000-000003000000}" name="POINT_X"/>
    <tableColumn id="4" xr3:uid="{00000000-0010-0000-0000-000004000000}" name="POINT_Y"/>
    <tableColumn id="5" xr3:uid="{00000000-0010-0000-0000-000005000000}" name="Parcela"/>
    <tableColumn id="6" xr3:uid="{00000000-0010-0000-0000-000006000000}" name="SOC_TCH"/>
    <tableColumn id="9" xr3:uid="{00000000-0010-0000-0000-000009000000}" name="Carbon_modelado2"/>
    <tableColumn id="7" xr3:uid="{00000000-0010-0000-0000-000007000000}" name="Residuos" dataDxfId="6">
      <calculatedColumnFormula>Tabla13[[#This Row],[SOC_TCH]]-Tabla13[[#This Row],[Carbon_modelado2]]</calculatedColumnFormula>
    </tableColumn>
    <tableColumn id="8" xr3:uid="{00000000-0010-0000-0000-000008000000}" name="%_residuos" dataDxfId="5">
      <calculatedColumnFormula>Tabla13[[#This Row],[Residuos]]/Tabla13[[#This Row],[SOC_TCH]]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5" displayName="Tabla5" ref="A1:AF278" totalsRowShown="0">
  <tableColumns count="32">
    <tableColumn id="1" xr3:uid="{00000000-0010-0000-0100-000001000000}" name="SOC_TCH" dataDxfId="4"/>
    <tableColumn id="2" xr3:uid="{00000000-0010-0000-0100-000002000000}" name="SOC_Modelado" dataDxfId="3"/>
    <tableColumn id="3" xr3:uid="{00000000-0010-0000-0100-000003000000}" name="Aspect"/>
    <tableColumn id="4" xr3:uid="{00000000-0010-0000-0100-000004000000}" name="BSI"/>
    <tableColumn id="7" xr3:uid="{00000000-0010-0000-0100-000007000000}" name="EVI"/>
    <tableColumn id="8" xr3:uid="{00000000-0010-0000-0100-000008000000}" name="Ecosystm" dataDxfId="2"/>
    <tableColumn id="9" xr3:uid="{00000000-0010-0000-0100-000009000000}" name="Elevation"/>
    <tableColumn id="11" xr3:uid="{00000000-0010-0000-0100-00000B000000}" name="IBI"/>
    <tableColumn id="12" xr3:uid="{00000000-0010-0000-0100-00000C000000}" name="Litologia" dataDxfId="1"/>
    <tableColumn id="13" xr3:uid="{00000000-0010-0000-0100-00000D000000}" name="MNDVI"/>
    <tableColumn id="14" xr3:uid="{00000000-0010-0000-0100-00000E000000}" name="MeanCurvature"/>
    <tableColumn id="15" xr3:uid="{00000000-0010-0000-0100-00000F000000}" name="NDFI"/>
    <tableColumn id="16" xr3:uid="{00000000-0010-0000-0100-000010000000}" name="NDSI"/>
    <tableColumn id="17" xr3:uid="{00000000-0010-0000-0100-000011000000}" name="NDVI"/>
    <tableColumn id="18" xr3:uid="{00000000-0010-0000-0100-000012000000}" name="NDWBI"/>
    <tableColumn id="19" xr3:uid="{00000000-0010-0000-0100-000013000000}" name="NDWI"/>
    <tableColumn id="20" xr3:uid="{00000000-0010-0000-0100-000014000000}" name="NIRv"/>
    <tableColumn id="26" xr3:uid="{00000000-0010-0000-0100-00001A000000}" name="Precipitacionmean"/>
    <tableColumn id="28" xr3:uid="{00000000-0010-0000-0100-00001C000000}" name="SAVI"/>
    <tableColumn id="29" xr3:uid="{00000000-0010-0000-0100-00001D000000}" name="Slope"/>
    <tableColumn id="30" xr3:uid="{00000000-0010-0000-0100-00001E000000}" name="Suelo_Map" dataDxfId="0"/>
    <tableColumn id="31" xr3:uid="{00000000-0010-0000-0100-00001F000000}" name="Temp_Cmean"/>
    <tableColumn id="32" xr3:uid="{00000000-0010-0000-0100-000020000000}" name="VH"/>
    <tableColumn id="33" xr3:uid="{00000000-0010-0000-0100-000021000000}" name="VV"/>
    <tableColumn id="37" xr3:uid="{00000000-0010-0000-0100-000025000000}" name="claymean"/>
    <tableColumn id="38" xr3:uid="{00000000-0010-0000-0100-000026000000}" name="nitrogenmean"/>
    <tableColumn id="39" xr3:uid="{00000000-0010-0000-0100-000027000000}" name="ocdmean"/>
    <tableColumn id="40" xr3:uid="{00000000-0010-0000-0100-000028000000}" name="ocsmean"/>
    <tableColumn id="41" xr3:uid="{00000000-0010-0000-0100-000029000000}" name="phh2omean"/>
    <tableColumn id="42" xr3:uid="{00000000-0010-0000-0100-00002A000000}" name="sandmean"/>
    <tableColumn id="43" xr3:uid="{00000000-0010-0000-0100-00002B000000}" name="siltmean"/>
    <tableColumn id="44" xr3:uid="{00000000-0010-0000-0100-00002C000000}" name="socm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8"/>
  <sheetViews>
    <sheetView topLeftCell="D1" workbookViewId="0">
      <selection activeCell="J25" sqref="J25"/>
    </sheetView>
  </sheetViews>
  <sheetFormatPr defaultColWidth="11.42578125" defaultRowHeight="15" x14ac:dyDescent="0.25"/>
  <cols>
    <col min="20" max="20" width="12.7109375" bestFit="1" customWidth="1"/>
    <col min="21" max="21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25" x14ac:dyDescent="0.25">
      <c r="A2" t="s">
        <v>8</v>
      </c>
      <c r="B2">
        <v>-70.158838599999996</v>
      </c>
      <c r="C2">
        <v>18.230616250000001</v>
      </c>
      <c r="D2" t="s">
        <v>9</v>
      </c>
      <c r="E2">
        <v>437.72304000000003</v>
      </c>
      <c r="F2">
        <v>232.50706479999999</v>
      </c>
      <c r="G2">
        <f>Tabla13[[#This Row],[SOC_TCH]]-Tabla13[[#This Row],[Carbon_modelado2]]</f>
        <v>205.21597520000003</v>
      </c>
      <c r="H2" s="1">
        <f>Tabla13[[#This Row],[Residuos]]/Tabla13[[#This Row],[SOC_TCH]]</f>
        <v>0.46882607595889864</v>
      </c>
    </row>
    <row r="3" spans="1:25" x14ac:dyDescent="0.25">
      <c r="A3" t="s">
        <v>10</v>
      </c>
      <c r="B3">
        <v>-71.141338599999997</v>
      </c>
      <c r="C3">
        <v>18.399901490000001</v>
      </c>
      <c r="D3" t="s">
        <v>11</v>
      </c>
      <c r="E3">
        <v>421.73160000000001</v>
      </c>
      <c r="F3">
        <v>228.49581910000001</v>
      </c>
      <c r="G3">
        <f>Tabla13[[#This Row],[SOC_TCH]]-Tabla13[[#This Row],[Carbon_modelado2]]</f>
        <v>193.23578090000001</v>
      </c>
      <c r="H3" s="1">
        <f>Tabla13[[#This Row],[Residuos]]/Tabla13[[#This Row],[SOC_TCH]]</f>
        <v>0.45819611549146422</v>
      </c>
      <c r="J3" t="s">
        <v>292</v>
      </c>
      <c r="S3" t="s">
        <v>292</v>
      </c>
    </row>
    <row r="4" spans="1:25" ht="15.75" thickBot="1" x14ac:dyDescent="0.3">
      <c r="A4" t="s">
        <v>10</v>
      </c>
      <c r="B4">
        <v>-71.336134790000003</v>
      </c>
      <c r="C4">
        <v>18.017961880000001</v>
      </c>
      <c r="D4" t="s">
        <v>12</v>
      </c>
      <c r="E4">
        <v>718.49159999999995</v>
      </c>
      <c r="F4">
        <v>426.44961549999999</v>
      </c>
      <c r="G4">
        <f>Tabla13[[#This Row],[SOC_TCH]]-Tabla13[[#This Row],[Carbon_modelado2]]</f>
        <v>292.04198449999996</v>
      </c>
      <c r="H4" s="1">
        <f>Tabla13[[#This Row],[Residuos]]/Tabla13[[#This Row],[SOC_TCH]]</f>
        <v>0.40646541240008927</v>
      </c>
      <c r="S4" s="2"/>
      <c r="T4" s="2"/>
      <c r="V4" s="2"/>
      <c r="W4" s="2"/>
    </row>
    <row r="5" spans="1:25" ht="16.5" thickTop="1" thickBot="1" x14ac:dyDescent="0.3">
      <c r="A5" t="s">
        <v>13</v>
      </c>
      <c r="B5">
        <v>-69.737623479999996</v>
      </c>
      <c r="C5">
        <v>19.211220130000001</v>
      </c>
      <c r="D5" t="s">
        <v>14</v>
      </c>
      <c r="E5">
        <v>541.08720000000005</v>
      </c>
      <c r="F5">
        <v>332.8865662</v>
      </c>
      <c r="G5">
        <f>Tabla13[[#This Row],[SOC_TCH]]-Tabla13[[#This Row],[Carbon_modelado2]]</f>
        <v>208.20063380000005</v>
      </c>
      <c r="H5" s="1">
        <f>Tabla13[[#This Row],[Residuos]]/Tabla13[[#This Row],[SOC_TCH]]</f>
        <v>0.38478203476260392</v>
      </c>
      <c r="J5" s="2" t="s">
        <v>293</v>
      </c>
      <c r="K5" s="2"/>
      <c r="M5" s="2"/>
      <c r="N5" s="2"/>
      <c r="S5" s="6" t="s">
        <v>293</v>
      </c>
      <c r="T5" s="6"/>
      <c r="V5" s="6"/>
      <c r="W5" s="6"/>
    </row>
    <row r="6" spans="1:25" ht="15.75" thickTop="1" x14ac:dyDescent="0.25">
      <c r="A6" t="s">
        <v>15</v>
      </c>
      <c r="B6">
        <v>-69.961199140000005</v>
      </c>
      <c r="C6">
        <v>18.530969169999999</v>
      </c>
      <c r="D6" t="s">
        <v>16</v>
      </c>
      <c r="E6">
        <v>509.73360000000002</v>
      </c>
      <c r="F6">
        <v>323.24755859999999</v>
      </c>
      <c r="G6">
        <f>Tabla13[[#This Row],[SOC_TCH]]-Tabla13[[#This Row],[Carbon_modelado2]]</f>
        <v>186.48604140000003</v>
      </c>
      <c r="H6" s="1">
        <f>Tabla13[[#This Row],[Residuos]]/Tabla13[[#This Row],[SOC_TCH]]</f>
        <v>0.3658500075333469</v>
      </c>
      <c r="J6" t="s">
        <v>294</v>
      </c>
      <c r="K6">
        <f>SQRT(K7)</f>
        <v>0.90585194128795388</v>
      </c>
      <c r="M6" t="s">
        <v>299</v>
      </c>
      <c r="N6">
        <f>K10*LN(L15/K10)+2*(K14+1)</f>
        <v>1965.6991933347711</v>
      </c>
      <c r="S6" t="s">
        <v>294</v>
      </c>
      <c r="T6">
        <f>SQRT(T7)</f>
        <v>0.90585194128795421</v>
      </c>
      <c r="V6" t="s">
        <v>299</v>
      </c>
      <c r="W6">
        <f>T10*LN(U15/T10)+2*(T14+1)</f>
        <v>2259.6985767688975</v>
      </c>
    </row>
    <row r="7" spans="1:25" x14ac:dyDescent="0.25">
      <c r="A7" t="s">
        <v>15</v>
      </c>
      <c r="B7">
        <v>-70.418621939999994</v>
      </c>
      <c r="C7">
        <v>18.473999809999999</v>
      </c>
      <c r="D7" t="s">
        <v>17</v>
      </c>
      <c r="E7">
        <v>643.40880000000004</v>
      </c>
      <c r="F7">
        <v>413.35891720000001</v>
      </c>
      <c r="G7">
        <f>Tabla13[[#This Row],[SOC_TCH]]-Tabla13[[#This Row],[Carbon_modelado2]]</f>
        <v>230.04988280000003</v>
      </c>
      <c r="H7" s="1">
        <f>Tabla13[[#This Row],[Residuos]]/Tabla13[[#This Row],[SOC_TCH]]</f>
        <v>0.35754854891633442</v>
      </c>
      <c r="J7" t="s">
        <v>295</v>
      </c>
      <c r="K7">
        <f>L14/L16</f>
        <v>0.82056773953515472</v>
      </c>
      <c r="M7" t="s">
        <v>300</v>
      </c>
      <c r="N7">
        <f>N6+2*(K14+2)*(K14+3)/(K10-K14-3)</f>
        <v>1965.7871054226832</v>
      </c>
      <c r="S7" t="s">
        <v>295</v>
      </c>
      <c r="T7">
        <f>U14/U16</f>
        <v>0.82056773953515527</v>
      </c>
      <c r="V7" s="3" t="s">
        <v>300</v>
      </c>
      <c r="W7" s="3">
        <f>W6+2*(T14+2)*(T14+3)/(T10-T14-3)</f>
        <v>2259.7864888568097</v>
      </c>
    </row>
    <row r="8" spans="1:25" x14ac:dyDescent="0.25">
      <c r="A8" t="s">
        <v>15</v>
      </c>
      <c r="B8">
        <v>-69.717753259999995</v>
      </c>
      <c r="C8">
        <v>18.90899112</v>
      </c>
      <c r="D8" t="s">
        <v>18</v>
      </c>
      <c r="E8">
        <v>375.21314999999998</v>
      </c>
      <c r="F8">
        <v>243.0429077</v>
      </c>
      <c r="G8">
        <f>Tabla13[[#This Row],[SOC_TCH]]-Tabla13[[#This Row],[Carbon_modelado2]]</f>
        <v>132.17024229999998</v>
      </c>
      <c r="H8" s="1">
        <f>Tabla13[[#This Row],[Residuos]]/Tabla13[[#This Row],[SOC_TCH]]</f>
        <v>0.35225375843037482</v>
      </c>
      <c r="J8" t="s">
        <v>296</v>
      </c>
      <c r="K8">
        <f>1-(1-K7)*(K10-1)/(K10-K14-1)</f>
        <v>0.81991525858800984</v>
      </c>
      <c r="M8" s="3" t="s">
        <v>301</v>
      </c>
      <c r="N8" s="3">
        <f>K10*LN(L15/K10)+(K14+1)*LN(K10)</f>
        <v>1972.9472283471457</v>
      </c>
      <c r="S8" t="s">
        <v>296</v>
      </c>
      <c r="T8">
        <f>1-(1-T7)*(T10-1)/(T10-T14-1)</f>
        <v>0.8199152585880104</v>
      </c>
      <c r="V8" s="7" t="s">
        <v>301</v>
      </c>
      <c r="W8" s="7">
        <f>T10*LN(U15/T10)+(T14+1)*LN(T10)</f>
        <v>2266.9466117812722</v>
      </c>
    </row>
    <row r="9" spans="1:25" x14ac:dyDescent="0.25">
      <c r="A9" t="s">
        <v>19</v>
      </c>
      <c r="B9">
        <v>-69.147314420000001</v>
      </c>
      <c r="C9">
        <v>19.041423229999999</v>
      </c>
      <c r="D9" t="s">
        <v>20</v>
      </c>
      <c r="E9">
        <v>474.75540000000001</v>
      </c>
      <c r="F9">
        <v>308.36062620000001</v>
      </c>
      <c r="G9">
        <f>Tabla13[[#This Row],[SOC_TCH]]-Tabla13[[#This Row],[Carbon_modelado2]]</f>
        <v>166.3947738</v>
      </c>
      <c r="H9" s="1">
        <f>Tabla13[[#This Row],[Residuos]]/Tabla13[[#This Row],[SOC_TCH]]</f>
        <v>0.35048526841400857</v>
      </c>
      <c r="J9" t="s">
        <v>297</v>
      </c>
      <c r="K9">
        <f>SQRT(M15)</f>
        <v>34.625710267151504</v>
      </c>
      <c r="S9" s="3" t="s">
        <v>297</v>
      </c>
      <c r="T9" s="3">
        <f>SQRT(V15)</f>
        <v>58.86703667831982</v>
      </c>
    </row>
    <row r="10" spans="1:25" x14ac:dyDescent="0.25">
      <c r="A10" t="s">
        <v>8</v>
      </c>
      <c r="B10">
        <v>-70.177566330000005</v>
      </c>
      <c r="C10">
        <v>18.397538340000001</v>
      </c>
      <c r="D10" t="s">
        <v>21</v>
      </c>
      <c r="E10">
        <v>548.35874999999999</v>
      </c>
      <c r="F10">
        <v>364.91363530000001</v>
      </c>
      <c r="G10">
        <f>Tabla13[[#This Row],[SOC_TCH]]-Tabla13[[#This Row],[Carbon_modelado2]]</f>
        <v>183.44511469999998</v>
      </c>
      <c r="H10" s="1">
        <f>Tabla13[[#This Row],[Residuos]]/Tabla13[[#This Row],[SOC_TCH]]</f>
        <v>0.33453485460020466</v>
      </c>
      <c r="J10" s="3" t="s">
        <v>298</v>
      </c>
      <c r="K10" s="3">
        <f>COUNT(F2:F278)</f>
        <v>277</v>
      </c>
      <c r="S10" s="7" t="s">
        <v>298</v>
      </c>
      <c r="T10" s="7">
        <f>COUNT(E2:E278)</f>
        <v>277</v>
      </c>
    </row>
    <row r="11" spans="1:25" ht="15.75" thickBot="1" x14ac:dyDescent="0.3">
      <c r="A11" t="s">
        <v>10</v>
      </c>
      <c r="B11">
        <v>-71.110363269999993</v>
      </c>
      <c r="C11">
        <v>19.45137076</v>
      </c>
      <c r="D11" t="s">
        <v>22</v>
      </c>
      <c r="E11">
        <v>564.76251000000002</v>
      </c>
      <c r="F11">
        <v>382.07485960000002</v>
      </c>
      <c r="G11">
        <f>Tabla13[[#This Row],[SOC_TCH]]-Tabla13[[#This Row],[Carbon_modelado2]]</f>
        <v>182.6876504</v>
      </c>
      <c r="H11" s="1">
        <f>Tabla13[[#This Row],[Residuos]]/Tabla13[[#This Row],[SOC_TCH]]</f>
        <v>0.32347694325531628</v>
      </c>
      <c r="W11" s="4"/>
      <c r="X11" s="4"/>
    </row>
    <row r="12" spans="1:25" ht="16.5" thickTop="1" thickBot="1" x14ac:dyDescent="0.3">
      <c r="A12" t="s">
        <v>8</v>
      </c>
      <c r="B12">
        <v>-70.421143290000003</v>
      </c>
      <c r="C12">
        <v>18.398286429999999</v>
      </c>
      <c r="D12" t="s">
        <v>23</v>
      </c>
      <c r="E12">
        <v>434.01713999999998</v>
      </c>
      <c r="F12">
        <v>306.36627199999998</v>
      </c>
      <c r="G12">
        <f>Tabla13[[#This Row],[SOC_TCH]]-Tabla13[[#This Row],[Carbon_modelado2]]</f>
        <v>127.650868</v>
      </c>
      <c r="H12" s="1">
        <f>Tabla13[[#This Row],[Residuos]]/Tabla13[[#This Row],[SOC_TCH]]</f>
        <v>0.2941148084612511</v>
      </c>
      <c r="J12" t="s">
        <v>302</v>
      </c>
      <c r="N12" s="4" t="s">
        <v>303</v>
      </c>
      <c r="O12" s="4">
        <v>0.05</v>
      </c>
      <c r="S12" s="8" t="s">
        <v>302</v>
      </c>
      <c r="T12" s="8"/>
      <c r="U12" s="8"/>
      <c r="V12" s="8"/>
      <c r="W12" s="8" t="s">
        <v>303</v>
      </c>
      <c r="X12" s="8">
        <v>0.05</v>
      </c>
      <c r="Y12" s="8"/>
    </row>
    <row r="13" spans="1:25" ht="15.75" thickTop="1" x14ac:dyDescent="0.25">
      <c r="A13" t="s">
        <v>13</v>
      </c>
      <c r="B13">
        <v>-70.932795530000007</v>
      </c>
      <c r="C13">
        <v>19.89100943</v>
      </c>
      <c r="D13" t="s">
        <v>24</v>
      </c>
      <c r="E13">
        <v>437.00349</v>
      </c>
      <c r="F13">
        <v>309.65975950000001</v>
      </c>
      <c r="G13">
        <f>Tabla13[[#This Row],[SOC_TCH]]-Tabla13[[#This Row],[Carbon_modelado2]]</f>
        <v>127.34373049999999</v>
      </c>
      <c r="H13" s="1">
        <f>Tabla13[[#This Row],[Residuos]]/Tabla13[[#This Row],[SOC_TCH]]</f>
        <v>0.29140209040435811</v>
      </c>
      <c r="J13" s="5"/>
      <c r="K13" s="5" t="s">
        <v>304</v>
      </c>
      <c r="L13" s="5" t="s">
        <v>305</v>
      </c>
      <c r="M13" s="5" t="s">
        <v>306</v>
      </c>
      <c r="N13" s="5" t="s">
        <v>307</v>
      </c>
      <c r="O13" s="5" t="s">
        <v>308</v>
      </c>
      <c r="P13" s="5" t="s">
        <v>309</v>
      </c>
      <c r="S13" s="5"/>
      <c r="T13" s="5" t="s">
        <v>304</v>
      </c>
      <c r="U13" s="5" t="s">
        <v>305</v>
      </c>
      <c r="V13" s="5" t="s">
        <v>306</v>
      </c>
      <c r="W13" s="5" t="s">
        <v>307</v>
      </c>
      <c r="X13" s="5" t="s">
        <v>308</v>
      </c>
      <c r="Y13" s="5" t="s">
        <v>309</v>
      </c>
    </row>
    <row r="14" spans="1:25" x14ac:dyDescent="0.25">
      <c r="A14" t="s">
        <v>15</v>
      </c>
      <c r="B14">
        <v>-70.825023689999995</v>
      </c>
      <c r="C14">
        <v>19.1019054</v>
      </c>
      <c r="D14" t="s">
        <v>25</v>
      </c>
      <c r="E14">
        <v>548.98559999999998</v>
      </c>
      <c r="F14">
        <v>392.25424190000001</v>
      </c>
      <c r="G14">
        <f>Tabla13[[#This Row],[SOC_TCH]]-Tabla13[[#This Row],[Carbon_modelado2]]</f>
        <v>156.73135809999997</v>
      </c>
      <c r="H14" s="1">
        <f>Tabla13[[#This Row],[Residuos]]/Tabla13[[#This Row],[SOC_TCH]]</f>
        <v>0.28549265791306727</v>
      </c>
      <c r="J14" t="s">
        <v>310</v>
      </c>
      <c r="K14">
        <f>COUNT(E2)</f>
        <v>1</v>
      </c>
      <c r="L14">
        <f>DEVSQ(MMULT([1]!DESIGN(E2:E278),K19:K20))</f>
        <v>1507800.8565155319</v>
      </c>
      <c r="M14">
        <f>L14/K14</f>
        <v>1507800.8565155319</v>
      </c>
      <c r="N14">
        <f>M14/M15</f>
        <v>1257.6118017327133</v>
      </c>
      <c r="O14">
        <f>_xlfn.F.DIST.RT(N14,K14,K15)</f>
        <v>1.3671059086600862E-104</v>
      </c>
      <c r="P14" s="4" t="str">
        <f>IF(O14&lt;O12,"yes","no")</f>
        <v>yes</v>
      </c>
      <c r="S14" t="s">
        <v>310</v>
      </c>
      <c r="T14">
        <f>COUNT(F2)</f>
        <v>1</v>
      </c>
      <c r="U14">
        <f>DEVSQ(MMULT([1]!DESIGN(F2:F278),T19:T20))</f>
        <v>4358037.398838615</v>
      </c>
      <c r="V14">
        <f>U14/T14</f>
        <v>4358037.398838615</v>
      </c>
      <c r="W14">
        <f>V14/V15</f>
        <v>1257.611801732718</v>
      </c>
      <c r="X14">
        <f>_xlfn.F.DIST.RT(W14,T14,T15)</f>
        <v>1.3671059086595027E-104</v>
      </c>
      <c r="Y14" s="4" t="str">
        <f>IF(X14&lt;X12,"yes","no")</f>
        <v>yes</v>
      </c>
    </row>
    <row r="15" spans="1:25" x14ac:dyDescent="0.25">
      <c r="A15" t="s">
        <v>8</v>
      </c>
      <c r="B15">
        <v>-71.493609039999996</v>
      </c>
      <c r="C15">
        <v>18.249254090000001</v>
      </c>
      <c r="D15" t="s">
        <v>26</v>
      </c>
      <c r="E15">
        <v>270.63600000000002</v>
      </c>
      <c r="F15">
        <v>196.2038269</v>
      </c>
      <c r="G15">
        <f>Tabla13[[#This Row],[SOC_TCH]]-Tabla13[[#This Row],[Carbon_modelado2]]</f>
        <v>74.432173100000028</v>
      </c>
      <c r="H15" s="1">
        <f>Tabla13[[#This Row],[Residuos]]/Tabla13[[#This Row],[SOC_TCH]]</f>
        <v>0.27502687410396259</v>
      </c>
      <c r="J15" t="s">
        <v>311</v>
      </c>
      <c r="K15">
        <f>K16-K14</f>
        <v>275</v>
      </c>
      <c r="L15">
        <f>L16-L14</f>
        <v>329708.44816379831</v>
      </c>
      <c r="M15">
        <f>L15/K15</f>
        <v>1198.9398115047211</v>
      </c>
      <c r="S15" s="3" t="s">
        <v>311</v>
      </c>
      <c r="T15" s="3">
        <f>T16-T14</f>
        <v>275</v>
      </c>
      <c r="U15" s="3">
        <f>U16-U14</f>
        <v>952965.20200382918</v>
      </c>
      <c r="V15" s="3">
        <f>U15/T15</f>
        <v>3465.3280072866514</v>
      </c>
      <c r="W15" s="3"/>
      <c r="X15" s="3"/>
    </row>
    <row r="16" spans="1:25" ht="15.75" thickBot="1" x14ac:dyDescent="0.3">
      <c r="A16" t="s">
        <v>27</v>
      </c>
      <c r="B16">
        <v>-71.311382859999995</v>
      </c>
      <c r="C16">
        <v>19.100885699999999</v>
      </c>
      <c r="D16" t="s">
        <v>28</v>
      </c>
      <c r="E16">
        <v>375.62400000000002</v>
      </c>
      <c r="F16">
        <v>275.12033079999998</v>
      </c>
      <c r="G16">
        <f>Tabla13[[#This Row],[SOC_TCH]]-Tabla13[[#This Row],[Carbon_modelado2]]</f>
        <v>100.50366920000005</v>
      </c>
      <c r="H16" s="1">
        <f>Tabla13[[#This Row],[Residuos]]/Tabla13[[#This Row],[SOC_TCH]]</f>
        <v>0.26756455711030191</v>
      </c>
      <c r="J16" s="3" t="s">
        <v>312</v>
      </c>
      <c r="K16" s="3">
        <f>K10-1</f>
        <v>276</v>
      </c>
      <c r="L16" s="3">
        <f>DEVSQ(F2:F278)</f>
        <v>1837509.3046793302</v>
      </c>
      <c r="M16" s="3"/>
      <c r="N16" s="3"/>
      <c r="O16" s="3"/>
      <c r="P16" s="3"/>
      <c r="S16" s="9" t="s">
        <v>312</v>
      </c>
      <c r="T16" s="9">
        <f>T10-1</f>
        <v>276</v>
      </c>
      <c r="U16" s="9">
        <f>DEVSQ(E2:E278)</f>
        <v>5311002.6008424442</v>
      </c>
      <c r="V16" s="9"/>
      <c r="W16" s="9"/>
      <c r="X16" s="9"/>
      <c r="Y16" s="9"/>
    </row>
    <row r="17" spans="1:25" ht="16.5" thickTop="1" thickBot="1" x14ac:dyDescent="0.3">
      <c r="A17" t="s">
        <v>13</v>
      </c>
      <c r="B17">
        <v>-70.379554409999997</v>
      </c>
      <c r="C17">
        <v>19.716563489999999</v>
      </c>
      <c r="D17" t="s">
        <v>29</v>
      </c>
      <c r="E17">
        <v>675.22008000000005</v>
      </c>
      <c r="F17">
        <v>494.79400629999998</v>
      </c>
      <c r="G17">
        <f>Tabla13[[#This Row],[SOC_TCH]]-Tabla13[[#This Row],[Carbon_modelado2]]</f>
        <v>180.42607370000007</v>
      </c>
      <c r="H17" s="1">
        <f>Tabla13[[#This Row],[Residuos]]/Tabla13[[#This Row],[SOC_TCH]]</f>
        <v>0.26721076437774194</v>
      </c>
      <c r="S17" s="10"/>
      <c r="T17" s="10"/>
      <c r="U17" s="10"/>
      <c r="V17" s="10"/>
      <c r="W17" s="10"/>
      <c r="X17" s="10"/>
      <c r="Y17" s="10"/>
    </row>
    <row r="18" spans="1:25" ht="15.75" thickTop="1" x14ac:dyDescent="0.25">
      <c r="A18" t="s">
        <v>8</v>
      </c>
      <c r="B18">
        <v>-68.719943380000004</v>
      </c>
      <c r="C18">
        <v>18.464679449999998</v>
      </c>
      <c r="D18" t="s">
        <v>30</v>
      </c>
      <c r="E18">
        <v>524.35161000000005</v>
      </c>
      <c r="F18">
        <v>385.7841492</v>
      </c>
      <c r="G18">
        <f>Tabla13[[#This Row],[SOC_TCH]]-Tabla13[[#This Row],[Carbon_modelado2]]</f>
        <v>138.56746080000005</v>
      </c>
      <c r="H18" s="1">
        <f>Tabla13[[#This Row],[Residuos]]/Tabla13[[#This Row],[SOC_TCH]]</f>
        <v>0.26426439464923174</v>
      </c>
      <c r="J18" s="5"/>
      <c r="K18" s="5" t="s">
        <v>313</v>
      </c>
      <c r="L18" s="5" t="s">
        <v>314</v>
      </c>
      <c r="M18" s="5" t="s">
        <v>315</v>
      </c>
      <c r="N18" s="5" t="s">
        <v>308</v>
      </c>
      <c r="O18" s="5" t="s">
        <v>316</v>
      </c>
      <c r="P18" s="5" t="s">
        <v>317</v>
      </c>
      <c r="S18" s="5"/>
      <c r="T18" s="5" t="s">
        <v>313</v>
      </c>
      <c r="U18" s="5" t="s">
        <v>314</v>
      </c>
      <c r="V18" s="5" t="s">
        <v>315</v>
      </c>
      <c r="W18" s="5" t="s">
        <v>308</v>
      </c>
      <c r="X18" s="5" t="s">
        <v>316</v>
      </c>
      <c r="Y18" s="5" t="s">
        <v>317</v>
      </c>
    </row>
    <row r="19" spans="1:25" x14ac:dyDescent="0.25">
      <c r="A19" t="s">
        <v>8</v>
      </c>
      <c r="B19">
        <v>-71.266062149999996</v>
      </c>
      <c r="C19">
        <v>17.909089659999999</v>
      </c>
      <c r="D19" t="s">
        <v>31</v>
      </c>
      <c r="E19">
        <v>329.86799999999999</v>
      </c>
      <c r="F19">
        <v>242.81312560000001</v>
      </c>
      <c r="G19">
        <f>Tabla13[[#This Row],[SOC_TCH]]-Tabla13[[#This Row],[Carbon_modelado2]]</f>
        <v>87.054874399999989</v>
      </c>
      <c r="H19" s="1">
        <f>Tabla13[[#This Row],[Residuos]]/Tabla13[[#This Row],[SOC_TCH]]</f>
        <v>0.26390821298216255</v>
      </c>
      <c r="J19" t="s">
        <v>318</v>
      </c>
      <c r="K19">
        <f t="array" ref="K19:L20">[1]!RegCoeff(E2:E278,F2:F278)</f>
        <v>109.60285290216126</v>
      </c>
      <c r="L19">
        <v>4.0445145861193872</v>
      </c>
      <c r="M19">
        <f>K19/L19</f>
        <v>27.099136514011814</v>
      </c>
      <c r="N19">
        <f>_xlfn.T.DIST.2T(ABS(M19),$K$15)</f>
        <v>1.2649714739997911E-79</v>
      </c>
      <c r="O19">
        <f>K19-_xlfn.T.INV.2T(O$12,$K$15)*L19</f>
        <v>101.64070876387737</v>
      </c>
      <c r="P19">
        <f>K19+_xlfn.T.INV.2T(O$12,$K$15)*L19</f>
        <v>117.56499704044515</v>
      </c>
      <c r="S19" s="3" t="s">
        <v>318</v>
      </c>
      <c r="T19" s="3">
        <f t="array" ref="T19:U20">[1]!RegCoeff(F2:F278,E2:E278)</f>
        <v>-127.37140273176672</v>
      </c>
      <c r="U19" s="3">
        <v>10.702501293211595</v>
      </c>
      <c r="V19" s="3">
        <f>T19/U19</f>
        <v>-11.901087347922688</v>
      </c>
      <c r="W19" s="3">
        <f>_xlfn.T.DIST.2T(ABS(V19),$T$15)</f>
        <v>1.2731546936277852E-26</v>
      </c>
      <c r="X19" s="3">
        <f>T19-_xlfn.T.INV.2T(X$12,$T$15)*U19</f>
        <v>-148.44064506536455</v>
      </c>
      <c r="Y19" s="3">
        <f>T19+_xlfn.T.INV.2T(X$12,$T$15)*U19</f>
        <v>-106.30216039816889</v>
      </c>
    </row>
    <row r="20" spans="1:25" x14ac:dyDescent="0.25">
      <c r="A20" t="s">
        <v>19</v>
      </c>
      <c r="B20">
        <v>-71.623306650000004</v>
      </c>
      <c r="C20">
        <v>19.877809039999999</v>
      </c>
      <c r="D20" t="s">
        <v>32</v>
      </c>
      <c r="E20">
        <v>523.7346</v>
      </c>
      <c r="F20">
        <v>385.85580440000001</v>
      </c>
      <c r="G20">
        <f>Tabla13[[#This Row],[SOC_TCH]]-Tabla13[[#This Row],[Carbon_modelado2]]</f>
        <v>137.87879559999999</v>
      </c>
      <c r="H20" s="1">
        <f>Tabla13[[#This Row],[Residuos]]/Tabla13[[#This Row],[SOC_TCH]]</f>
        <v>0.26326081110547211</v>
      </c>
      <c r="J20" s="3" t="s">
        <v>319</v>
      </c>
      <c r="K20" s="3">
        <v>0.53282394755782037</v>
      </c>
      <c r="L20" s="3">
        <v>1.5024859989171019E-2</v>
      </c>
      <c r="M20" s="3">
        <f>K20/L20</f>
        <v>35.462822811117483</v>
      </c>
      <c r="N20" s="3">
        <f>_xlfn.T.DIST.2T(ABS(M20),$K$15)</f>
        <v>1.3671059086599693E-104</v>
      </c>
      <c r="O20" s="3">
        <f>K20-_xlfn.T.INV.2T(O$12,$K$15)*L20</f>
        <v>0.50324558942755671</v>
      </c>
      <c r="P20" s="3">
        <f>K20+_xlfn.T.INV.2T(O$12,$K$15)*L20</f>
        <v>0.56240230568808403</v>
      </c>
      <c r="S20" s="11" t="s">
        <v>319</v>
      </c>
      <c r="T20" s="11">
        <v>1.540035396862693</v>
      </c>
      <c r="U20" s="11">
        <v>4.3426757228696891E-2</v>
      </c>
      <c r="V20" s="11">
        <f>T20/U20</f>
        <v>35.462822811117476</v>
      </c>
      <c r="W20" s="11">
        <f>_xlfn.T.DIST.2T(ABS(V20),$T$15)</f>
        <v>1.3671059086600469E-104</v>
      </c>
      <c r="X20" s="11">
        <f>T20-_xlfn.T.INV.2T(X$12,$T$15)*U20</f>
        <v>1.4545442722417519</v>
      </c>
      <c r="Y20" s="11">
        <f>T20+_xlfn.T.INV.2T(X$12,$T$15)*U20</f>
        <v>1.6255265214836341</v>
      </c>
    </row>
    <row r="21" spans="1:25" x14ac:dyDescent="0.25">
      <c r="A21" t="s">
        <v>15</v>
      </c>
      <c r="B21">
        <v>-70.480267400000002</v>
      </c>
      <c r="C21">
        <v>18.95886368</v>
      </c>
      <c r="D21" t="s">
        <v>33</v>
      </c>
      <c r="E21">
        <v>359.20521000000002</v>
      </c>
      <c r="F21">
        <v>265.82180790000001</v>
      </c>
      <c r="G21">
        <f>Tabla13[[#This Row],[SOC_TCH]]-Tabla13[[#This Row],[Carbon_modelado2]]</f>
        <v>93.383402100000012</v>
      </c>
      <c r="H21" s="1">
        <f>Tabla13[[#This Row],[Residuos]]/Tabla13[[#This Row],[SOC_TCH]]</f>
        <v>0.2599722929965298</v>
      </c>
    </row>
    <row r="22" spans="1:25" x14ac:dyDescent="0.25">
      <c r="A22" t="s">
        <v>8</v>
      </c>
      <c r="B22">
        <v>-71.168894370000004</v>
      </c>
      <c r="C22">
        <v>19.388213329999999</v>
      </c>
      <c r="D22" t="s">
        <v>34</v>
      </c>
      <c r="E22">
        <v>427.46879999999999</v>
      </c>
      <c r="F22">
        <v>317.02755739999998</v>
      </c>
      <c r="G22">
        <f>Tabla13[[#This Row],[SOC_TCH]]-Tabla13[[#This Row],[Carbon_modelado2]]</f>
        <v>110.44124260000001</v>
      </c>
      <c r="H22" s="1">
        <f>Tabla13[[#This Row],[Residuos]]/Tabla13[[#This Row],[SOC_TCH]]</f>
        <v>0.25836094376946345</v>
      </c>
    </row>
    <row r="23" spans="1:25" x14ac:dyDescent="0.25">
      <c r="A23" t="s">
        <v>10</v>
      </c>
      <c r="B23">
        <v>-71.05373754</v>
      </c>
      <c r="C23">
        <v>19.509775919999999</v>
      </c>
      <c r="D23" t="s">
        <v>35</v>
      </c>
      <c r="E23">
        <v>508.90931999999998</v>
      </c>
      <c r="F23">
        <v>382.603363</v>
      </c>
      <c r="G23">
        <f>Tabla13[[#This Row],[SOC_TCH]]-Tabla13[[#This Row],[Carbon_modelado2]]</f>
        <v>126.30595699999998</v>
      </c>
      <c r="H23" s="1">
        <f>Tabla13[[#This Row],[Residuos]]/Tabla13[[#This Row],[SOC_TCH]]</f>
        <v>0.24818951439128681</v>
      </c>
      <c r="K23">
        <f>(K20*E2)+K19</f>
        <v>342.83217101197101</v>
      </c>
      <c r="T23">
        <f>(T20*E2)-T19</f>
        <v>801.48037835411117</v>
      </c>
    </row>
    <row r="24" spans="1:25" x14ac:dyDescent="0.25">
      <c r="A24" t="s">
        <v>8</v>
      </c>
      <c r="B24">
        <v>-70.494502850000003</v>
      </c>
      <c r="C24">
        <v>18.49944829</v>
      </c>
      <c r="D24" t="s">
        <v>36</v>
      </c>
      <c r="E24">
        <v>298.70400000000001</v>
      </c>
      <c r="F24">
        <v>227.2971191</v>
      </c>
      <c r="G24">
        <f>Tabla13[[#This Row],[SOC_TCH]]-Tabla13[[#This Row],[Carbon_modelado2]]</f>
        <v>71.406880900000004</v>
      </c>
      <c r="H24" s="1">
        <f>Tabla13[[#This Row],[Residuos]]/Tabla13[[#This Row],[SOC_TCH]]</f>
        <v>0.23905565677058227</v>
      </c>
    </row>
    <row r="25" spans="1:25" x14ac:dyDescent="0.25">
      <c r="A25" t="s">
        <v>8</v>
      </c>
      <c r="B25">
        <v>-70.716048450000002</v>
      </c>
      <c r="C25">
        <v>19.772486879999999</v>
      </c>
      <c r="D25" t="s">
        <v>37</v>
      </c>
      <c r="E25">
        <v>345.10305</v>
      </c>
      <c r="F25">
        <v>262.6437378</v>
      </c>
      <c r="G25">
        <f>Tabla13[[#This Row],[SOC_TCH]]-Tabla13[[#This Row],[Carbon_modelado2]]</f>
        <v>82.459312199999999</v>
      </c>
      <c r="H25" s="1">
        <f>Tabla13[[#This Row],[Residuos]]/Tabla13[[#This Row],[SOC_TCH]]</f>
        <v>0.23894112845423998</v>
      </c>
    </row>
    <row r="26" spans="1:25" x14ac:dyDescent="0.25">
      <c r="A26" t="s">
        <v>15</v>
      </c>
      <c r="B26">
        <v>-70.584228850000002</v>
      </c>
      <c r="C26">
        <v>19.22391816</v>
      </c>
      <c r="D26" t="s">
        <v>38</v>
      </c>
      <c r="E26">
        <v>354.08190000000002</v>
      </c>
      <c r="F26">
        <v>270.79129030000001</v>
      </c>
      <c r="G26">
        <f>Tabla13[[#This Row],[SOC_TCH]]-Tabla13[[#This Row],[Carbon_modelado2]]</f>
        <v>83.290609700000005</v>
      </c>
      <c r="H26" s="1">
        <f>Tabla13[[#This Row],[Residuos]]/Tabla13[[#This Row],[SOC_TCH]]</f>
        <v>0.23522978638557915</v>
      </c>
    </row>
    <row r="27" spans="1:25" x14ac:dyDescent="0.25">
      <c r="A27" t="s">
        <v>8</v>
      </c>
      <c r="B27">
        <v>-70.612858759999995</v>
      </c>
      <c r="C27">
        <v>19.522331009999998</v>
      </c>
      <c r="D27" t="s">
        <v>39</v>
      </c>
      <c r="E27">
        <v>310.56912</v>
      </c>
      <c r="F27">
        <v>238.1316223</v>
      </c>
      <c r="G27">
        <f>Tabla13[[#This Row],[SOC_TCH]]-Tabla13[[#This Row],[Carbon_modelado2]]</f>
        <v>72.437497699999994</v>
      </c>
      <c r="H27" s="1">
        <f>Tabla13[[#This Row],[Residuos]]/Tabla13[[#This Row],[SOC_TCH]]</f>
        <v>0.23324114676951782</v>
      </c>
    </row>
    <row r="28" spans="1:25" x14ac:dyDescent="0.25">
      <c r="A28" t="s">
        <v>19</v>
      </c>
      <c r="B28">
        <v>-71.592154699999995</v>
      </c>
      <c r="C28">
        <v>19.88614832</v>
      </c>
      <c r="D28" t="s">
        <v>40</v>
      </c>
      <c r="E28">
        <v>398.14830000000001</v>
      </c>
      <c r="F28">
        <v>307.15762330000001</v>
      </c>
      <c r="G28">
        <f>Tabla13[[#This Row],[SOC_TCH]]-Tabla13[[#This Row],[Carbon_modelado2]]</f>
        <v>90.990676699999995</v>
      </c>
      <c r="H28" s="1">
        <f>Tabla13[[#This Row],[Residuos]]/Tabla13[[#This Row],[SOC_TCH]]</f>
        <v>0.22853463571237148</v>
      </c>
    </row>
    <row r="29" spans="1:25" x14ac:dyDescent="0.25">
      <c r="A29" t="s">
        <v>8</v>
      </c>
      <c r="B29">
        <v>-69.185282650000005</v>
      </c>
      <c r="C29">
        <v>18.583601689999998</v>
      </c>
      <c r="D29" t="s">
        <v>41</v>
      </c>
      <c r="E29">
        <v>337.01184000000001</v>
      </c>
      <c r="F29">
        <v>260.28988650000002</v>
      </c>
      <c r="G29">
        <f>Tabla13[[#This Row],[SOC_TCH]]-Tabla13[[#This Row],[Carbon_modelado2]]</f>
        <v>76.721953499999984</v>
      </c>
      <c r="H29" s="1">
        <f>Tabla13[[#This Row],[Residuos]]/Tabla13[[#This Row],[SOC_TCH]]</f>
        <v>0.22765358481173831</v>
      </c>
    </row>
    <row r="30" spans="1:25" x14ac:dyDescent="0.25">
      <c r="A30" t="s">
        <v>8</v>
      </c>
      <c r="B30">
        <v>-71.10614434</v>
      </c>
      <c r="C30">
        <v>18.12427984</v>
      </c>
      <c r="D30" t="s">
        <v>42</v>
      </c>
      <c r="E30">
        <v>389.952</v>
      </c>
      <c r="F30">
        <v>303.06893919999999</v>
      </c>
      <c r="G30">
        <f>Tabla13[[#This Row],[SOC_TCH]]-Tabla13[[#This Row],[Carbon_modelado2]]</f>
        <v>86.88306080000001</v>
      </c>
      <c r="H30" s="1">
        <f>Tabla13[[#This Row],[Residuos]]/Tabla13[[#This Row],[SOC_TCH]]</f>
        <v>0.222804501066798</v>
      </c>
    </row>
    <row r="31" spans="1:25" x14ac:dyDescent="0.25">
      <c r="A31" t="s">
        <v>10</v>
      </c>
      <c r="B31">
        <v>-71.334205130000001</v>
      </c>
      <c r="C31">
        <v>17.800849629999998</v>
      </c>
      <c r="D31" t="s">
        <v>43</v>
      </c>
      <c r="E31">
        <v>324.51299999999998</v>
      </c>
      <c r="F31">
        <v>252.64738460000001</v>
      </c>
      <c r="G31">
        <f>Tabla13[[#This Row],[SOC_TCH]]-Tabla13[[#This Row],[Carbon_modelado2]]</f>
        <v>71.865615399999967</v>
      </c>
      <c r="H31" s="1">
        <f>Tabla13[[#This Row],[Residuos]]/Tabla13[[#This Row],[SOC_TCH]]</f>
        <v>0.22145681498121791</v>
      </c>
    </row>
    <row r="32" spans="1:25" x14ac:dyDescent="0.25">
      <c r="A32" t="s">
        <v>19</v>
      </c>
      <c r="B32">
        <v>-71.288774270000005</v>
      </c>
      <c r="C32">
        <v>19.837422329999999</v>
      </c>
      <c r="D32" t="s">
        <v>44</v>
      </c>
      <c r="E32">
        <v>472.34879999999998</v>
      </c>
      <c r="F32">
        <v>369.38381959999998</v>
      </c>
      <c r="G32">
        <f>Tabla13[[#This Row],[SOC_TCH]]-Tabla13[[#This Row],[Carbon_modelado2]]</f>
        <v>102.9649804</v>
      </c>
      <c r="H32" s="1">
        <f>Tabla13[[#This Row],[Residuos]]/Tabla13[[#This Row],[SOC_TCH]]</f>
        <v>0.21798505765231119</v>
      </c>
    </row>
    <row r="33" spans="1:8" x14ac:dyDescent="0.25">
      <c r="A33" t="s">
        <v>19</v>
      </c>
      <c r="B33">
        <v>-71.324133639999999</v>
      </c>
      <c r="C33">
        <v>19.84717917</v>
      </c>
      <c r="D33" t="s">
        <v>45</v>
      </c>
      <c r="E33">
        <v>394.69353000000001</v>
      </c>
      <c r="F33">
        <v>310.35601810000003</v>
      </c>
      <c r="G33">
        <f>Tabla13[[#This Row],[SOC_TCH]]-Tabla13[[#This Row],[Carbon_modelado2]]</f>
        <v>84.337511899999981</v>
      </c>
      <c r="H33" s="1">
        <f>Tabla13[[#This Row],[Residuos]]/Tabla13[[#This Row],[SOC_TCH]]</f>
        <v>0.21367847580374572</v>
      </c>
    </row>
    <row r="34" spans="1:8" x14ac:dyDescent="0.25">
      <c r="A34" t="s">
        <v>10</v>
      </c>
      <c r="B34">
        <v>-70.89159746</v>
      </c>
      <c r="C34">
        <v>18.347399029999998</v>
      </c>
      <c r="D34" t="s">
        <v>46</v>
      </c>
      <c r="E34">
        <v>499.45506</v>
      </c>
      <c r="F34">
        <v>393.5576782</v>
      </c>
      <c r="G34">
        <f>Tabla13[[#This Row],[SOC_TCH]]-Tabla13[[#This Row],[Carbon_modelado2]]</f>
        <v>105.89738180000001</v>
      </c>
      <c r="H34" s="1">
        <f>Tabla13[[#This Row],[Residuos]]/Tabla13[[#This Row],[SOC_TCH]]</f>
        <v>0.2120258463293975</v>
      </c>
    </row>
    <row r="35" spans="1:8" x14ac:dyDescent="0.25">
      <c r="A35" t="s">
        <v>15</v>
      </c>
      <c r="B35">
        <v>-71.121295689999997</v>
      </c>
      <c r="C35">
        <v>18.895321200000001</v>
      </c>
      <c r="D35" t="s">
        <v>47</v>
      </c>
      <c r="E35">
        <v>278.04599999999999</v>
      </c>
      <c r="F35">
        <v>219.2749939</v>
      </c>
      <c r="G35">
        <f>Tabla13[[#This Row],[SOC_TCH]]-Tabla13[[#This Row],[Carbon_modelado2]]</f>
        <v>58.771006099999994</v>
      </c>
      <c r="H35" s="1">
        <f>Tabla13[[#This Row],[Residuos]]/Tabla13[[#This Row],[SOC_TCH]]</f>
        <v>0.21137152161872494</v>
      </c>
    </row>
    <row r="36" spans="1:8" x14ac:dyDescent="0.25">
      <c r="A36" t="s">
        <v>8</v>
      </c>
      <c r="B36">
        <v>-70.745660999999998</v>
      </c>
      <c r="C36">
        <v>18.516207779999998</v>
      </c>
      <c r="D36" t="s">
        <v>48</v>
      </c>
      <c r="E36">
        <v>413.82900000000001</v>
      </c>
      <c r="F36">
        <v>326.73391720000001</v>
      </c>
      <c r="G36">
        <f>Tabla13[[#This Row],[SOC_TCH]]-Tabla13[[#This Row],[Carbon_modelado2]]</f>
        <v>87.0950828</v>
      </c>
      <c r="H36" s="1">
        <f>Tabla13[[#This Row],[Residuos]]/Tabla13[[#This Row],[SOC_TCH]]</f>
        <v>0.21046152589596184</v>
      </c>
    </row>
    <row r="37" spans="1:8" x14ac:dyDescent="0.25">
      <c r="A37" t="s">
        <v>27</v>
      </c>
      <c r="B37">
        <v>-70.833857170000002</v>
      </c>
      <c r="C37">
        <v>18.880402799999999</v>
      </c>
      <c r="D37" t="s">
        <v>49</v>
      </c>
      <c r="E37">
        <v>310.80599999999998</v>
      </c>
      <c r="F37">
        <v>246.5244141</v>
      </c>
      <c r="G37">
        <f>Tabla13[[#This Row],[SOC_TCH]]-Tabla13[[#This Row],[Carbon_modelado2]]</f>
        <v>64.281585899999982</v>
      </c>
      <c r="H37" s="1">
        <f>Tabla13[[#This Row],[Residuos]]/Tabla13[[#This Row],[SOC_TCH]]</f>
        <v>0.20682221675257229</v>
      </c>
    </row>
    <row r="38" spans="1:8" x14ac:dyDescent="0.25">
      <c r="A38" t="s">
        <v>15</v>
      </c>
      <c r="B38">
        <v>-70.838365039999999</v>
      </c>
      <c r="C38">
        <v>19.664903729999999</v>
      </c>
      <c r="D38" t="s">
        <v>50</v>
      </c>
      <c r="E38">
        <v>322.26911999999999</v>
      </c>
      <c r="F38">
        <v>255.76361080000001</v>
      </c>
      <c r="G38">
        <f>Tabla13[[#This Row],[SOC_TCH]]-Tabla13[[#This Row],[Carbon_modelado2]]</f>
        <v>66.505509199999977</v>
      </c>
      <c r="H38" s="1">
        <f>Tabla13[[#This Row],[Residuos]]/Tabla13[[#This Row],[SOC_TCH]]</f>
        <v>0.20636637230399232</v>
      </c>
    </row>
    <row r="39" spans="1:8" x14ac:dyDescent="0.25">
      <c r="A39" t="s">
        <v>8</v>
      </c>
      <c r="B39">
        <v>-71.180535329999998</v>
      </c>
      <c r="C39">
        <v>19.79080175</v>
      </c>
      <c r="D39" t="s">
        <v>51</v>
      </c>
      <c r="E39">
        <v>386.46933000000001</v>
      </c>
      <c r="F39">
        <v>307.96365359999999</v>
      </c>
      <c r="G39">
        <f>Tabla13[[#This Row],[SOC_TCH]]-Tabla13[[#This Row],[Carbon_modelado2]]</f>
        <v>78.505676400000027</v>
      </c>
      <c r="H39" s="1">
        <f>Tabla13[[#This Row],[Residuos]]/Tabla13[[#This Row],[SOC_TCH]]</f>
        <v>0.2031355926743269</v>
      </c>
    </row>
    <row r="40" spans="1:8" x14ac:dyDescent="0.25">
      <c r="A40" t="s">
        <v>10</v>
      </c>
      <c r="B40">
        <v>-71.173518610000002</v>
      </c>
      <c r="C40">
        <v>19.855808020000001</v>
      </c>
      <c r="D40" t="s">
        <v>52</v>
      </c>
      <c r="E40">
        <v>547.77113999999995</v>
      </c>
      <c r="F40">
        <v>437.76016240000001</v>
      </c>
      <c r="G40">
        <f>Tabla13[[#This Row],[SOC_TCH]]-Tabla13[[#This Row],[Carbon_modelado2]]</f>
        <v>110.01097759999993</v>
      </c>
      <c r="H40" s="1">
        <f>Tabla13[[#This Row],[Residuos]]/Tabla13[[#This Row],[SOC_TCH]]</f>
        <v>0.20083383290328136</v>
      </c>
    </row>
    <row r="41" spans="1:8" x14ac:dyDescent="0.25">
      <c r="A41" t="s">
        <v>13</v>
      </c>
      <c r="B41">
        <v>-69.715978289999995</v>
      </c>
      <c r="C41">
        <v>19.210320939999999</v>
      </c>
      <c r="D41" t="s">
        <v>53</v>
      </c>
      <c r="E41">
        <v>263.72550000000001</v>
      </c>
      <c r="F41">
        <v>210.8585358</v>
      </c>
      <c r="G41">
        <f>Tabla13[[#This Row],[SOC_TCH]]-Tabla13[[#This Row],[Carbon_modelado2]]</f>
        <v>52.866964200000012</v>
      </c>
      <c r="H41" s="1">
        <f>Tabla13[[#This Row],[Residuos]]/Tabla13[[#This Row],[SOC_TCH]]</f>
        <v>0.2004620872839373</v>
      </c>
    </row>
    <row r="42" spans="1:8" x14ac:dyDescent="0.25">
      <c r="A42" t="s">
        <v>8</v>
      </c>
      <c r="B42">
        <v>-70.333823690000003</v>
      </c>
      <c r="C42">
        <v>18.394527459999999</v>
      </c>
      <c r="D42" t="s">
        <v>54</v>
      </c>
      <c r="E42">
        <v>302.12423999999999</v>
      </c>
      <c r="F42">
        <v>241.57058720000001</v>
      </c>
      <c r="G42">
        <f>Tabla13[[#This Row],[SOC_TCH]]-Tabla13[[#This Row],[Carbon_modelado2]]</f>
        <v>60.553652799999981</v>
      </c>
      <c r="H42" s="1">
        <f>Tabla13[[#This Row],[Residuos]]/Tabla13[[#This Row],[SOC_TCH]]</f>
        <v>0.20042633057182033</v>
      </c>
    </row>
    <row r="43" spans="1:8" x14ac:dyDescent="0.25">
      <c r="A43" t="s">
        <v>8</v>
      </c>
      <c r="B43">
        <v>-69.026359369999994</v>
      </c>
      <c r="C43">
        <v>18.407003670000002</v>
      </c>
      <c r="D43" t="s">
        <v>55</v>
      </c>
      <c r="E43">
        <v>496.08240000000001</v>
      </c>
      <c r="F43">
        <v>397.80664059999998</v>
      </c>
      <c r="G43">
        <f>Tabla13[[#This Row],[SOC_TCH]]-Tabla13[[#This Row],[Carbon_modelado2]]</f>
        <v>98.275759400000027</v>
      </c>
      <c r="H43" s="1">
        <f>Tabla13[[#This Row],[Residuos]]/Tabla13[[#This Row],[SOC_TCH]]</f>
        <v>0.19810370091742829</v>
      </c>
    </row>
    <row r="44" spans="1:8" x14ac:dyDescent="0.25">
      <c r="A44" t="s">
        <v>8</v>
      </c>
      <c r="B44">
        <v>-71.105019900000002</v>
      </c>
      <c r="C44">
        <v>18.079178389999999</v>
      </c>
      <c r="D44" t="s">
        <v>56</v>
      </c>
      <c r="E44">
        <v>304.92</v>
      </c>
      <c r="F44">
        <v>245.90185550000001</v>
      </c>
      <c r="G44">
        <f>Tabla13[[#This Row],[SOC_TCH]]-Tabla13[[#This Row],[Carbon_modelado2]]</f>
        <v>59.018144500000005</v>
      </c>
      <c r="H44" s="1">
        <f>Tabla13[[#This Row],[Residuos]]/Tabla13[[#This Row],[SOC_TCH]]</f>
        <v>0.19355288108356292</v>
      </c>
    </row>
    <row r="45" spans="1:8" x14ac:dyDescent="0.25">
      <c r="A45" t="s">
        <v>10</v>
      </c>
      <c r="B45">
        <v>-70.614561789999996</v>
      </c>
      <c r="C45">
        <v>18.492625180000001</v>
      </c>
      <c r="D45" t="s">
        <v>57</v>
      </c>
      <c r="E45">
        <v>362.89440000000002</v>
      </c>
      <c r="F45">
        <v>292.81903080000001</v>
      </c>
      <c r="G45">
        <f>Tabla13[[#This Row],[SOC_TCH]]-Tabla13[[#This Row],[Carbon_modelado2]]</f>
        <v>70.075369200000011</v>
      </c>
      <c r="H45" s="1">
        <f>Tabla13[[#This Row],[Residuos]]/Tabla13[[#This Row],[SOC_TCH]]</f>
        <v>0.19310126912953191</v>
      </c>
    </row>
    <row r="46" spans="1:8" x14ac:dyDescent="0.25">
      <c r="A46" t="s">
        <v>10</v>
      </c>
      <c r="B46">
        <v>-71.072950090000006</v>
      </c>
      <c r="C46">
        <v>18.752032159999999</v>
      </c>
      <c r="D46" t="s">
        <v>58</v>
      </c>
      <c r="E46">
        <v>508.37088</v>
      </c>
      <c r="F46">
        <v>411.7860718</v>
      </c>
      <c r="G46">
        <f>Tabla13[[#This Row],[SOC_TCH]]-Tabla13[[#This Row],[Carbon_modelado2]]</f>
        <v>96.584808199999998</v>
      </c>
      <c r="H46" s="1">
        <f>Tabla13[[#This Row],[Residuos]]/Tabla13[[#This Row],[SOC_TCH]]</f>
        <v>0.18998886836319184</v>
      </c>
    </row>
    <row r="47" spans="1:8" x14ac:dyDescent="0.25">
      <c r="A47" t="s">
        <v>15</v>
      </c>
      <c r="B47">
        <v>-71.148184069999999</v>
      </c>
      <c r="C47">
        <v>18.952304120000001</v>
      </c>
      <c r="D47" t="s">
        <v>59</v>
      </c>
      <c r="E47">
        <v>288.92700000000002</v>
      </c>
      <c r="F47">
        <v>235.5968475</v>
      </c>
      <c r="G47">
        <f>Tabla13[[#This Row],[SOC_TCH]]-Tabla13[[#This Row],[Carbon_modelado2]]</f>
        <v>53.330152500000025</v>
      </c>
      <c r="H47" s="1">
        <f>Tabla13[[#This Row],[Residuos]]/Tabla13[[#This Row],[SOC_TCH]]</f>
        <v>0.18458002367380003</v>
      </c>
    </row>
    <row r="48" spans="1:8" x14ac:dyDescent="0.25">
      <c r="A48" t="s">
        <v>13</v>
      </c>
      <c r="B48">
        <v>-71.379768659999996</v>
      </c>
      <c r="C48">
        <v>19.857489770000001</v>
      </c>
      <c r="D48" t="s">
        <v>60</v>
      </c>
      <c r="E48">
        <v>404.47692000000001</v>
      </c>
      <c r="F48">
        <v>330.63726810000003</v>
      </c>
      <c r="G48">
        <f>Tabla13[[#This Row],[SOC_TCH]]-Tabla13[[#This Row],[Carbon_modelado2]]</f>
        <v>73.839651899999978</v>
      </c>
      <c r="H48" s="1">
        <f>Tabla13[[#This Row],[Residuos]]/Tabla13[[#This Row],[SOC_TCH]]</f>
        <v>0.18255590924693546</v>
      </c>
    </row>
    <row r="49" spans="1:8" x14ac:dyDescent="0.25">
      <c r="A49" t="s">
        <v>27</v>
      </c>
      <c r="B49">
        <v>-71.017071869999995</v>
      </c>
      <c r="C49">
        <v>19.154118440000001</v>
      </c>
      <c r="D49" t="s">
        <v>61</v>
      </c>
      <c r="E49">
        <v>302.04899999999998</v>
      </c>
      <c r="F49">
        <v>246.9804077</v>
      </c>
      <c r="G49">
        <f>Tabla13[[#This Row],[SOC_TCH]]-Tabla13[[#This Row],[Carbon_modelado2]]</f>
        <v>55.068592299999978</v>
      </c>
      <c r="H49" s="1">
        <f>Tabla13[[#This Row],[Residuos]]/Tabla13[[#This Row],[SOC_TCH]]</f>
        <v>0.18231675092451879</v>
      </c>
    </row>
    <row r="50" spans="1:8" x14ac:dyDescent="0.25">
      <c r="A50" t="s">
        <v>62</v>
      </c>
      <c r="B50">
        <v>-71.033033849999995</v>
      </c>
      <c r="C50">
        <v>19.118623209999999</v>
      </c>
      <c r="D50" t="s">
        <v>63</v>
      </c>
      <c r="E50">
        <v>193.37700000000001</v>
      </c>
      <c r="F50">
        <v>158.2290955</v>
      </c>
      <c r="G50">
        <f>Tabla13[[#This Row],[SOC_TCH]]-Tabla13[[#This Row],[Carbon_modelado2]]</f>
        <v>35.14790450000001</v>
      </c>
      <c r="H50" s="1">
        <f>Tabla13[[#This Row],[Residuos]]/Tabla13[[#This Row],[SOC_TCH]]</f>
        <v>0.18175845369407947</v>
      </c>
    </row>
    <row r="51" spans="1:8" x14ac:dyDescent="0.25">
      <c r="A51" t="s">
        <v>10</v>
      </c>
      <c r="B51">
        <v>-71.325949890000004</v>
      </c>
      <c r="C51">
        <v>18.228341780000001</v>
      </c>
      <c r="D51" t="s">
        <v>64</v>
      </c>
      <c r="E51">
        <v>439.69799999999998</v>
      </c>
      <c r="F51">
        <v>360.87643430000003</v>
      </c>
      <c r="G51">
        <f>Tabla13[[#This Row],[SOC_TCH]]-Tabla13[[#This Row],[Carbon_modelado2]]</f>
        <v>78.821565699999951</v>
      </c>
      <c r="H51" s="1">
        <f>Tabla13[[#This Row],[Residuos]]/Tabla13[[#This Row],[SOC_TCH]]</f>
        <v>0.17926296162365976</v>
      </c>
    </row>
    <row r="52" spans="1:8" x14ac:dyDescent="0.25">
      <c r="A52" t="s">
        <v>13</v>
      </c>
      <c r="B52">
        <v>-70.513399419999999</v>
      </c>
      <c r="C52">
        <v>18.223449989999999</v>
      </c>
      <c r="D52" t="s">
        <v>65</v>
      </c>
      <c r="E52">
        <v>499.97645999999997</v>
      </c>
      <c r="F52">
        <v>411.19958500000001</v>
      </c>
      <c r="G52">
        <f>Tabla13[[#This Row],[SOC_TCH]]-Tabla13[[#This Row],[Carbon_modelado2]]</f>
        <v>88.776874999999961</v>
      </c>
      <c r="H52" s="1">
        <f>Tabla13[[#This Row],[Residuos]]/Tabla13[[#This Row],[SOC_TCH]]</f>
        <v>0.17756210962412103</v>
      </c>
    </row>
    <row r="53" spans="1:8" x14ac:dyDescent="0.25">
      <c r="A53" t="s">
        <v>15</v>
      </c>
      <c r="B53">
        <v>-71.202747110000004</v>
      </c>
      <c r="C53">
        <v>18.035216129999998</v>
      </c>
      <c r="D53" t="s">
        <v>66</v>
      </c>
      <c r="E53">
        <v>288.24</v>
      </c>
      <c r="F53">
        <v>237.63984679999999</v>
      </c>
      <c r="G53">
        <f>Tabla13[[#This Row],[SOC_TCH]]-Tabla13[[#This Row],[Carbon_modelado2]]</f>
        <v>50.600153200000022</v>
      </c>
      <c r="H53" s="1">
        <f>Tabla13[[#This Row],[Residuos]]/Tabla13[[#This Row],[SOC_TCH]]</f>
        <v>0.17554868581737448</v>
      </c>
    </row>
    <row r="54" spans="1:8" x14ac:dyDescent="0.25">
      <c r="A54" t="s">
        <v>8</v>
      </c>
      <c r="B54">
        <v>-68.504771579999996</v>
      </c>
      <c r="C54">
        <v>18.722666539999999</v>
      </c>
      <c r="D54" t="s">
        <v>67</v>
      </c>
      <c r="E54">
        <v>289.70256000000001</v>
      </c>
      <c r="F54">
        <v>239.0908508</v>
      </c>
      <c r="G54">
        <f>Tabla13[[#This Row],[SOC_TCH]]-Tabla13[[#This Row],[Carbon_modelado2]]</f>
        <v>50.611709200000007</v>
      </c>
      <c r="H54" s="1">
        <f>Tabla13[[#This Row],[Residuos]]/Tabla13[[#This Row],[SOC_TCH]]</f>
        <v>0.174702319510052</v>
      </c>
    </row>
    <row r="55" spans="1:8" x14ac:dyDescent="0.25">
      <c r="A55" t="s">
        <v>8</v>
      </c>
      <c r="B55">
        <v>-71.044312480000002</v>
      </c>
      <c r="C55">
        <v>19.392430059999999</v>
      </c>
      <c r="D55" t="s">
        <v>68</v>
      </c>
      <c r="E55">
        <v>250.57032000000001</v>
      </c>
      <c r="F55">
        <v>207.0264435</v>
      </c>
      <c r="G55">
        <f>Tabla13[[#This Row],[SOC_TCH]]-Tabla13[[#This Row],[Carbon_modelado2]]</f>
        <v>43.54387650000001</v>
      </c>
      <c r="H55" s="1">
        <f>Tabla13[[#This Row],[Residuos]]/Tabla13[[#This Row],[SOC_TCH]]</f>
        <v>0.17377906728937415</v>
      </c>
    </row>
    <row r="56" spans="1:8" x14ac:dyDescent="0.25">
      <c r="A56" t="s">
        <v>8</v>
      </c>
      <c r="B56">
        <v>-71.603519669999997</v>
      </c>
      <c r="C56">
        <v>19.78921021</v>
      </c>
      <c r="D56" t="s">
        <v>69</v>
      </c>
      <c r="E56">
        <v>328.76109000000002</v>
      </c>
      <c r="F56">
        <v>273.2127686</v>
      </c>
      <c r="G56">
        <f>Tabla13[[#This Row],[SOC_TCH]]-Tabla13[[#This Row],[Carbon_modelado2]]</f>
        <v>55.54832140000002</v>
      </c>
      <c r="H56" s="1">
        <f>Tabla13[[#This Row],[Residuos]]/Tabla13[[#This Row],[SOC_TCH]]</f>
        <v>0.16896257826618113</v>
      </c>
    </row>
    <row r="57" spans="1:8" x14ac:dyDescent="0.25">
      <c r="A57" t="s">
        <v>8</v>
      </c>
      <c r="B57">
        <v>-70.986932159999995</v>
      </c>
      <c r="C57">
        <v>19.904341469999999</v>
      </c>
      <c r="D57" t="s">
        <v>70</v>
      </c>
      <c r="E57">
        <v>348.99630000000002</v>
      </c>
      <c r="F57">
        <v>290.18005369999997</v>
      </c>
      <c r="G57">
        <f>Tabla13[[#This Row],[SOC_TCH]]-Tabla13[[#This Row],[Carbon_modelado2]]</f>
        <v>58.816246300000046</v>
      </c>
      <c r="H57" s="1">
        <f>Tabla13[[#This Row],[Residuos]]/Tabla13[[#This Row],[SOC_TCH]]</f>
        <v>0.16852971306572603</v>
      </c>
    </row>
    <row r="58" spans="1:8" x14ac:dyDescent="0.25">
      <c r="A58" t="s">
        <v>13</v>
      </c>
      <c r="B58">
        <v>-71.715855629999993</v>
      </c>
      <c r="C58">
        <v>19.69603004</v>
      </c>
      <c r="D58" t="s">
        <v>71</v>
      </c>
      <c r="E58">
        <v>448.07580000000002</v>
      </c>
      <c r="F58">
        <v>376.39154050000002</v>
      </c>
      <c r="G58">
        <f>Tabla13[[#This Row],[SOC_TCH]]-Tabla13[[#This Row],[Carbon_modelado2]]</f>
        <v>71.684259499999996</v>
      </c>
      <c r="H58" s="1">
        <f>Tabla13[[#This Row],[Residuos]]/Tabla13[[#This Row],[SOC_TCH]]</f>
        <v>0.15998243935512696</v>
      </c>
    </row>
    <row r="59" spans="1:8" x14ac:dyDescent="0.25">
      <c r="A59" t="s">
        <v>27</v>
      </c>
      <c r="B59">
        <v>-70.643176949999997</v>
      </c>
      <c r="C59">
        <v>18.791891</v>
      </c>
      <c r="D59" t="s">
        <v>72</v>
      </c>
      <c r="E59">
        <v>262.69056</v>
      </c>
      <c r="F59">
        <v>220.81654359999999</v>
      </c>
      <c r="G59">
        <f>Tabla13[[#This Row],[SOC_TCH]]-Tabla13[[#This Row],[Carbon_modelado2]]</f>
        <v>41.874016400000016</v>
      </c>
      <c r="H59" s="1">
        <f>Tabla13[[#This Row],[Residuos]]/Tabla13[[#This Row],[SOC_TCH]]</f>
        <v>0.15940434403124351</v>
      </c>
    </row>
    <row r="60" spans="1:8" x14ac:dyDescent="0.25">
      <c r="A60" t="s">
        <v>8</v>
      </c>
      <c r="B60">
        <v>-68.694975229999997</v>
      </c>
      <c r="C60">
        <v>18.406760760000001</v>
      </c>
      <c r="D60" t="s">
        <v>73</v>
      </c>
      <c r="E60">
        <v>385.79714999999999</v>
      </c>
      <c r="F60">
        <v>325.7303162</v>
      </c>
      <c r="G60">
        <f>Tabla13[[#This Row],[SOC_TCH]]-Tabla13[[#This Row],[Carbon_modelado2]]</f>
        <v>60.066833799999984</v>
      </c>
      <c r="H60" s="1">
        <f>Tabla13[[#This Row],[Residuos]]/Tabla13[[#This Row],[SOC_TCH]]</f>
        <v>0.15569537981294052</v>
      </c>
    </row>
    <row r="61" spans="1:8" x14ac:dyDescent="0.25">
      <c r="A61" t="s">
        <v>13</v>
      </c>
      <c r="B61">
        <v>-69.111654569999999</v>
      </c>
      <c r="C61">
        <v>19.00908123</v>
      </c>
      <c r="D61" t="s">
        <v>74</v>
      </c>
      <c r="E61">
        <v>473.30265000000003</v>
      </c>
      <c r="F61">
        <v>400.2764282</v>
      </c>
      <c r="G61">
        <f>Tabla13[[#This Row],[SOC_TCH]]-Tabla13[[#This Row],[Carbon_modelado2]]</f>
        <v>73.02622180000003</v>
      </c>
      <c r="H61" s="1">
        <f>Tabla13[[#This Row],[Residuos]]/Tabla13[[#This Row],[SOC_TCH]]</f>
        <v>0.1542907520167065</v>
      </c>
    </row>
    <row r="62" spans="1:8" x14ac:dyDescent="0.25">
      <c r="A62" t="s">
        <v>13</v>
      </c>
      <c r="B62">
        <v>-69.647514079999993</v>
      </c>
      <c r="C62">
        <v>19.102736159999999</v>
      </c>
      <c r="D62" t="s">
        <v>75</v>
      </c>
      <c r="E62">
        <v>296.17200000000003</v>
      </c>
      <c r="F62">
        <v>252.6302795</v>
      </c>
      <c r="G62">
        <f>Tabla13[[#This Row],[SOC_TCH]]-Tabla13[[#This Row],[Carbon_modelado2]]</f>
        <v>43.541720500000025</v>
      </c>
      <c r="H62" s="1">
        <f>Tabla13[[#This Row],[Residuos]]/Tabla13[[#This Row],[SOC_TCH]]</f>
        <v>0.14701497947138831</v>
      </c>
    </row>
    <row r="63" spans="1:8" x14ac:dyDescent="0.25">
      <c r="A63" t="s">
        <v>10</v>
      </c>
      <c r="B63">
        <v>-71.555763580000004</v>
      </c>
      <c r="C63">
        <v>18.293589669999999</v>
      </c>
      <c r="D63" t="s">
        <v>76</v>
      </c>
      <c r="E63">
        <v>349.27199999999999</v>
      </c>
      <c r="F63">
        <v>298.25500490000002</v>
      </c>
      <c r="G63">
        <f>Tabla13[[#This Row],[SOC_TCH]]-Tabla13[[#This Row],[Carbon_modelado2]]</f>
        <v>51.016995099999974</v>
      </c>
      <c r="H63" s="1">
        <f>Tabla13[[#This Row],[Residuos]]/Tabla13[[#This Row],[SOC_TCH]]</f>
        <v>0.14606666179939981</v>
      </c>
    </row>
    <row r="64" spans="1:8" x14ac:dyDescent="0.25">
      <c r="A64" t="s">
        <v>10</v>
      </c>
      <c r="B64">
        <v>-70.357186979999994</v>
      </c>
      <c r="C64">
        <v>18.3476809</v>
      </c>
      <c r="D64" t="s">
        <v>77</v>
      </c>
      <c r="E64">
        <v>306.10253999999998</v>
      </c>
      <c r="F64">
        <v>261.8215027</v>
      </c>
      <c r="G64">
        <f>Tabla13[[#This Row],[SOC_TCH]]-Tabla13[[#This Row],[Carbon_modelado2]]</f>
        <v>44.28103729999998</v>
      </c>
      <c r="H64" s="1">
        <f>Tabla13[[#This Row],[Residuos]]/Tabla13[[#This Row],[SOC_TCH]]</f>
        <v>0.14466079667290571</v>
      </c>
    </row>
    <row r="65" spans="1:8" x14ac:dyDescent="0.25">
      <c r="A65" t="s">
        <v>13</v>
      </c>
      <c r="B65">
        <v>-71.71437985</v>
      </c>
      <c r="C65">
        <v>19.73283691</v>
      </c>
      <c r="D65" t="s">
        <v>78</v>
      </c>
      <c r="E65">
        <v>443.49900000000002</v>
      </c>
      <c r="F65">
        <v>380.98129269999998</v>
      </c>
      <c r="G65">
        <f>Tabla13[[#This Row],[SOC_TCH]]-Tabla13[[#This Row],[Carbon_modelado2]]</f>
        <v>62.517707300000041</v>
      </c>
      <c r="H65" s="1">
        <f>Tabla13[[#This Row],[Residuos]]/Tabla13[[#This Row],[SOC_TCH]]</f>
        <v>0.14096470860137236</v>
      </c>
    </row>
    <row r="66" spans="1:8" x14ac:dyDescent="0.25">
      <c r="A66" t="s">
        <v>10</v>
      </c>
      <c r="B66">
        <v>-71.234676680000007</v>
      </c>
      <c r="C66">
        <v>18.540190429999999</v>
      </c>
      <c r="D66" t="s">
        <v>79</v>
      </c>
      <c r="E66">
        <v>313.72500000000002</v>
      </c>
      <c r="F66">
        <v>269.68444820000002</v>
      </c>
      <c r="G66">
        <f>Tabla13[[#This Row],[SOC_TCH]]-Tabla13[[#This Row],[Carbon_modelado2]]</f>
        <v>44.040551800000003</v>
      </c>
      <c r="H66" s="1">
        <f>Tabla13[[#This Row],[Residuos]]/Tabla13[[#This Row],[SOC_TCH]]</f>
        <v>0.1403794782054347</v>
      </c>
    </row>
    <row r="67" spans="1:8" x14ac:dyDescent="0.25">
      <c r="A67" t="s">
        <v>13</v>
      </c>
      <c r="B67">
        <v>-69.876669849999999</v>
      </c>
      <c r="C67">
        <v>19.475440989999999</v>
      </c>
      <c r="D67" t="s">
        <v>80</v>
      </c>
      <c r="E67">
        <v>394.12421999999998</v>
      </c>
      <c r="F67">
        <v>339.98275760000001</v>
      </c>
      <c r="G67">
        <f>Tabla13[[#This Row],[SOC_TCH]]-Tabla13[[#This Row],[Carbon_modelado2]]</f>
        <v>54.141462399999966</v>
      </c>
      <c r="H67" s="1">
        <f>Tabla13[[#This Row],[Residuos]]/Tabla13[[#This Row],[SOC_TCH]]</f>
        <v>0.13737156879117951</v>
      </c>
    </row>
    <row r="68" spans="1:8" x14ac:dyDescent="0.25">
      <c r="A68" t="s">
        <v>27</v>
      </c>
      <c r="B68">
        <v>-71.549512739999997</v>
      </c>
      <c r="C68">
        <v>19.14289419</v>
      </c>
      <c r="D68" t="s">
        <v>81</v>
      </c>
      <c r="E68">
        <v>235.494</v>
      </c>
      <c r="F68">
        <v>203.26390079999999</v>
      </c>
      <c r="G68">
        <f>Tabla13[[#This Row],[SOC_TCH]]-Tabla13[[#This Row],[Carbon_modelado2]]</f>
        <v>32.230099200000012</v>
      </c>
      <c r="H68" s="1">
        <f>Tabla13[[#This Row],[Residuos]]/Tabla13[[#This Row],[SOC_TCH]]</f>
        <v>0.13686165762185029</v>
      </c>
    </row>
    <row r="69" spans="1:8" x14ac:dyDescent="0.25">
      <c r="A69" t="s">
        <v>15</v>
      </c>
      <c r="B69">
        <v>-70.309155259999997</v>
      </c>
      <c r="C69">
        <v>19.016950730000001</v>
      </c>
      <c r="D69" t="s">
        <v>82</v>
      </c>
      <c r="E69">
        <v>292.25819999999999</v>
      </c>
      <c r="F69">
        <v>252.3211823</v>
      </c>
      <c r="G69">
        <f>Tabla13[[#This Row],[SOC_TCH]]-Tabla13[[#This Row],[Carbon_modelado2]]</f>
        <v>39.937017699999984</v>
      </c>
      <c r="H69" s="1">
        <f>Tabla13[[#This Row],[Residuos]]/Tabla13[[#This Row],[SOC_TCH]]</f>
        <v>0.13664977646478349</v>
      </c>
    </row>
    <row r="70" spans="1:8" x14ac:dyDescent="0.25">
      <c r="A70" t="s">
        <v>8</v>
      </c>
      <c r="B70">
        <v>-71.546526760000006</v>
      </c>
      <c r="C70">
        <v>19.067675220000002</v>
      </c>
      <c r="D70" t="s">
        <v>83</v>
      </c>
      <c r="E70">
        <v>288.24</v>
      </c>
      <c r="F70">
        <v>248.8728485</v>
      </c>
      <c r="G70">
        <f>Tabla13[[#This Row],[SOC_TCH]]-Tabla13[[#This Row],[Carbon_modelado2]]</f>
        <v>39.367151500000006</v>
      </c>
      <c r="H70" s="1">
        <f>Tabla13[[#This Row],[Residuos]]/Tabla13[[#This Row],[SOC_TCH]]</f>
        <v>0.1365776835276159</v>
      </c>
    </row>
    <row r="71" spans="1:8" x14ac:dyDescent="0.25">
      <c r="A71" t="s">
        <v>10</v>
      </c>
      <c r="B71">
        <v>-70.986322729999998</v>
      </c>
      <c r="C71">
        <v>19.447325289999998</v>
      </c>
      <c r="D71" t="s">
        <v>84</v>
      </c>
      <c r="E71">
        <v>362.87279999999998</v>
      </c>
      <c r="F71">
        <v>313.49560550000001</v>
      </c>
      <c r="G71">
        <f>Tabla13[[#This Row],[SOC_TCH]]-Tabla13[[#This Row],[Carbon_modelado2]]</f>
        <v>49.377194499999973</v>
      </c>
      <c r="H71" s="1">
        <f>Tabla13[[#This Row],[Residuos]]/Tabla13[[#This Row],[SOC_TCH]]</f>
        <v>0.136073010983463</v>
      </c>
    </row>
    <row r="72" spans="1:8" x14ac:dyDescent="0.25">
      <c r="A72" t="s">
        <v>15</v>
      </c>
      <c r="B72">
        <v>-69.393003849999999</v>
      </c>
      <c r="C72">
        <v>18.804248600000001</v>
      </c>
      <c r="D72" t="s">
        <v>85</v>
      </c>
      <c r="E72">
        <v>229.67009999999999</v>
      </c>
      <c r="F72">
        <v>198.89550779999999</v>
      </c>
      <c r="G72">
        <f>Tabla13[[#This Row],[SOC_TCH]]-Tabla13[[#This Row],[Carbon_modelado2]]</f>
        <v>30.774592200000001</v>
      </c>
      <c r="H72" s="1">
        <f>Tabla13[[#This Row],[Residuos]]/Tabla13[[#This Row],[SOC_TCH]]</f>
        <v>0.13399476988950673</v>
      </c>
    </row>
    <row r="73" spans="1:8" x14ac:dyDescent="0.25">
      <c r="A73" t="s">
        <v>8</v>
      </c>
      <c r="B73">
        <v>-71.019011980000002</v>
      </c>
      <c r="C73">
        <v>18.802793919999999</v>
      </c>
      <c r="D73" t="s">
        <v>86</v>
      </c>
      <c r="E73">
        <v>263.82510000000002</v>
      </c>
      <c r="F73">
        <v>228.77645870000001</v>
      </c>
      <c r="G73">
        <f>Tabla13[[#This Row],[SOC_TCH]]-Tabla13[[#This Row],[Carbon_modelado2]]</f>
        <v>35.048641300000014</v>
      </c>
      <c r="H73" s="1">
        <f>Tabla13[[#This Row],[Residuos]]/Tabla13[[#This Row],[SOC_TCH]]</f>
        <v>0.13284801673532962</v>
      </c>
    </row>
    <row r="74" spans="1:8" x14ac:dyDescent="0.25">
      <c r="A74" t="s">
        <v>8</v>
      </c>
      <c r="B74">
        <v>-71.664156509999998</v>
      </c>
      <c r="C74">
        <v>19.3763206</v>
      </c>
      <c r="D74" t="s">
        <v>87</v>
      </c>
      <c r="E74">
        <v>292.91660999999999</v>
      </c>
      <c r="F74">
        <v>254.63316349999999</v>
      </c>
      <c r="G74">
        <f>Tabla13[[#This Row],[SOC_TCH]]-Tabla13[[#This Row],[Carbon_modelado2]]</f>
        <v>38.283446499999997</v>
      </c>
      <c r="H74" s="1">
        <f>Tabla13[[#This Row],[Residuos]]/Tabla13[[#This Row],[SOC_TCH]]</f>
        <v>0.13069742443079618</v>
      </c>
    </row>
    <row r="75" spans="1:8" x14ac:dyDescent="0.25">
      <c r="A75" t="s">
        <v>15</v>
      </c>
      <c r="B75">
        <v>-70.494341410000004</v>
      </c>
      <c r="C75">
        <v>19.674030179999999</v>
      </c>
      <c r="D75" t="s">
        <v>88</v>
      </c>
      <c r="E75">
        <v>245.7</v>
      </c>
      <c r="F75">
        <v>214.03610230000001</v>
      </c>
      <c r="G75">
        <f>Tabla13[[#This Row],[SOC_TCH]]-Tabla13[[#This Row],[Carbon_modelado2]]</f>
        <v>31.663897699999978</v>
      </c>
      <c r="H75" s="1">
        <f>Tabla13[[#This Row],[Residuos]]/Tabla13[[#This Row],[SOC_TCH]]</f>
        <v>0.12887219251119242</v>
      </c>
    </row>
    <row r="76" spans="1:8" x14ac:dyDescent="0.25">
      <c r="A76" t="s">
        <v>10</v>
      </c>
      <c r="B76">
        <v>-71.444061540000007</v>
      </c>
      <c r="C76">
        <v>17.931871999999998</v>
      </c>
      <c r="D76" t="s">
        <v>89</v>
      </c>
      <c r="E76">
        <v>374.0034</v>
      </c>
      <c r="F76">
        <v>326.34265140000002</v>
      </c>
      <c r="G76">
        <f>Tabla13[[#This Row],[SOC_TCH]]-Tabla13[[#This Row],[Carbon_modelado2]]</f>
        <v>47.660748599999977</v>
      </c>
      <c r="H76" s="1">
        <f>Tabla13[[#This Row],[Residuos]]/Tabla13[[#This Row],[SOC_TCH]]</f>
        <v>0.12743399819359924</v>
      </c>
    </row>
    <row r="77" spans="1:8" x14ac:dyDescent="0.25">
      <c r="A77" t="s">
        <v>8</v>
      </c>
      <c r="B77">
        <v>-71.386495440000004</v>
      </c>
      <c r="C77">
        <v>17.94041863</v>
      </c>
      <c r="D77" t="s">
        <v>90</v>
      </c>
      <c r="E77">
        <v>334.65600000000001</v>
      </c>
      <c r="F77">
        <v>292.4141846</v>
      </c>
      <c r="G77">
        <f>Tabla13[[#This Row],[SOC_TCH]]-Tabla13[[#This Row],[Carbon_modelado2]]</f>
        <v>42.241815400000007</v>
      </c>
      <c r="H77" s="1">
        <f>Tabla13[[#This Row],[Residuos]]/Tabla13[[#This Row],[SOC_TCH]]</f>
        <v>0.12622458703863074</v>
      </c>
    </row>
    <row r="78" spans="1:8" x14ac:dyDescent="0.25">
      <c r="A78" t="s">
        <v>13</v>
      </c>
      <c r="B78">
        <v>-69.715623840000006</v>
      </c>
      <c r="C78">
        <v>19.103920980000002</v>
      </c>
      <c r="D78" t="s">
        <v>91</v>
      </c>
      <c r="E78">
        <v>196.44300000000001</v>
      </c>
      <c r="F78">
        <v>172.14262389999999</v>
      </c>
      <c r="G78">
        <f>Tabla13[[#This Row],[SOC_TCH]]-Tabla13[[#This Row],[Carbon_modelado2]]</f>
        <v>24.300376100000022</v>
      </c>
      <c r="H78" s="1">
        <f>Tabla13[[#This Row],[Residuos]]/Tabla13[[#This Row],[SOC_TCH]]</f>
        <v>0.12370191913175843</v>
      </c>
    </row>
    <row r="79" spans="1:8" x14ac:dyDescent="0.25">
      <c r="A79" t="s">
        <v>13</v>
      </c>
      <c r="B79">
        <v>-71.487294180000006</v>
      </c>
      <c r="C79">
        <v>19.904368959999999</v>
      </c>
      <c r="D79" t="s">
        <v>92</v>
      </c>
      <c r="E79">
        <v>438.74703</v>
      </c>
      <c r="F79">
        <v>386.20812990000002</v>
      </c>
      <c r="G79">
        <f>Tabla13[[#This Row],[SOC_TCH]]-Tabla13[[#This Row],[Carbon_modelado2]]</f>
        <v>52.538900099999978</v>
      </c>
      <c r="H79" s="1">
        <f>Tabla13[[#This Row],[Residuos]]/Tabla13[[#This Row],[SOC_TCH]]</f>
        <v>0.11974759145378142</v>
      </c>
    </row>
    <row r="80" spans="1:8" x14ac:dyDescent="0.25">
      <c r="A80" t="s">
        <v>15</v>
      </c>
      <c r="B80">
        <v>-70.517944229999998</v>
      </c>
      <c r="C80">
        <v>19.043200349999999</v>
      </c>
      <c r="D80" t="s">
        <v>93</v>
      </c>
      <c r="E80">
        <v>307.26</v>
      </c>
      <c r="F80">
        <v>271.50631709999999</v>
      </c>
      <c r="G80">
        <f>Tabla13[[#This Row],[SOC_TCH]]-Tabla13[[#This Row],[Carbon_modelado2]]</f>
        <v>35.753682900000001</v>
      </c>
      <c r="H80" s="1">
        <f>Tabla13[[#This Row],[Residuos]]/Tabla13[[#This Row],[SOC_TCH]]</f>
        <v>0.11636295938293303</v>
      </c>
    </row>
    <row r="81" spans="1:8" x14ac:dyDescent="0.25">
      <c r="A81" t="s">
        <v>8</v>
      </c>
      <c r="B81">
        <v>-68.410486649999996</v>
      </c>
      <c r="C81">
        <v>18.541658470000002</v>
      </c>
      <c r="D81" t="s">
        <v>94</v>
      </c>
      <c r="E81">
        <v>417.64976999999999</v>
      </c>
      <c r="F81">
        <v>369.63845830000002</v>
      </c>
      <c r="G81">
        <f>Tabla13[[#This Row],[SOC_TCH]]-Tabla13[[#This Row],[Carbon_modelado2]]</f>
        <v>48.011311699999965</v>
      </c>
      <c r="H81" s="1">
        <f>Tabla13[[#This Row],[Residuos]]/Tabla13[[#This Row],[SOC_TCH]]</f>
        <v>0.11495591557490853</v>
      </c>
    </row>
    <row r="82" spans="1:8" x14ac:dyDescent="0.25">
      <c r="A82" t="s">
        <v>10</v>
      </c>
      <c r="B82">
        <v>-70.980560740000001</v>
      </c>
      <c r="C82">
        <v>18.614908629999999</v>
      </c>
      <c r="D82" t="s">
        <v>95</v>
      </c>
      <c r="E82">
        <v>412.03199999999998</v>
      </c>
      <c r="F82">
        <v>367.79235840000001</v>
      </c>
      <c r="G82">
        <f>Tabla13[[#This Row],[SOC_TCH]]-Tabla13[[#This Row],[Carbon_modelado2]]</f>
        <v>44.23964159999997</v>
      </c>
      <c r="H82" s="1">
        <f>Tabla13[[#This Row],[Residuos]]/Tabla13[[#This Row],[SOC_TCH]]</f>
        <v>0.10736943150046592</v>
      </c>
    </row>
    <row r="83" spans="1:8" x14ac:dyDescent="0.25">
      <c r="A83" t="s">
        <v>8</v>
      </c>
      <c r="B83">
        <v>-71.465480339999999</v>
      </c>
      <c r="C83">
        <v>18.288851910000002</v>
      </c>
      <c r="D83" t="s">
        <v>96</v>
      </c>
      <c r="E83">
        <v>325.94400000000002</v>
      </c>
      <c r="F83">
        <v>291.07891849999999</v>
      </c>
      <c r="G83">
        <f>Tabla13[[#This Row],[SOC_TCH]]-Tabla13[[#This Row],[Carbon_modelado2]]</f>
        <v>34.865081500000031</v>
      </c>
      <c r="H83" s="1">
        <f>Tabla13[[#This Row],[Residuos]]/Tabla13[[#This Row],[SOC_TCH]]</f>
        <v>0.10696647737034591</v>
      </c>
    </row>
    <row r="84" spans="1:8" x14ac:dyDescent="0.25">
      <c r="A84" t="s">
        <v>8</v>
      </c>
      <c r="B84">
        <v>-71.025581590000002</v>
      </c>
      <c r="C84">
        <v>19.34471125</v>
      </c>
      <c r="D84" t="s">
        <v>97</v>
      </c>
      <c r="E84">
        <v>199.17612</v>
      </c>
      <c r="F84">
        <v>179.44487000000001</v>
      </c>
      <c r="G84">
        <f>Tabla13[[#This Row],[SOC_TCH]]-Tabla13[[#This Row],[Carbon_modelado2]]</f>
        <v>19.731249999999989</v>
      </c>
      <c r="H84" s="1">
        <f>Tabla13[[#This Row],[Residuos]]/Tabla13[[#This Row],[SOC_TCH]]</f>
        <v>9.9064335624170149E-2</v>
      </c>
    </row>
    <row r="85" spans="1:8" x14ac:dyDescent="0.25">
      <c r="A85" t="s">
        <v>8</v>
      </c>
      <c r="B85">
        <v>-70.529749219999999</v>
      </c>
      <c r="C85">
        <v>18.540639859999999</v>
      </c>
      <c r="D85" t="s">
        <v>98</v>
      </c>
      <c r="E85">
        <v>276.75</v>
      </c>
      <c r="F85">
        <v>249.5559998</v>
      </c>
      <c r="G85">
        <f>Tabla13[[#This Row],[SOC_TCH]]-Tabla13[[#This Row],[Carbon_modelado2]]</f>
        <v>27.194000200000005</v>
      </c>
      <c r="H85" s="1">
        <f>Tabla13[[#This Row],[Residuos]]/Tabla13[[#This Row],[SOC_TCH]]</f>
        <v>9.8261970009033445E-2</v>
      </c>
    </row>
    <row r="86" spans="1:8" x14ac:dyDescent="0.25">
      <c r="A86" t="s">
        <v>8</v>
      </c>
      <c r="B86">
        <v>-71.605864819999994</v>
      </c>
      <c r="C86">
        <v>18.302656809999998</v>
      </c>
      <c r="D86" t="s">
        <v>99</v>
      </c>
      <c r="E86">
        <v>384.08699999999999</v>
      </c>
      <c r="F86">
        <v>346.66867070000001</v>
      </c>
      <c r="G86">
        <f>Tabla13[[#This Row],[SOC_TCH]]-Tabla13[[#This Row],[Carbon_modelado2]]</f>
        <v>37.418329299999982</v>
      </c>
      <c r="H86" s="1">
        <f>Tabla13[[#This Row],[Residuos]]/Tabla13[[#This Row],[SOC_TCH]]</f>
        <v>9.742149382822117E-2</v>
      </c>
    </row>
    <row r="87" spans="1:8" x14ac:dyDescent="0.25">
      <c r="A87" t="s">
        <v>8</v>
      </c>
      <c r="B87">
        <v>-70.202564039999999</v>
      </c>
      <c r="C87">
        <v>18.267226010000002</v>
      </c>
      <c r="D87" t="s">
        <v>100</v>
      </c>
      <c r="E87">
        <v>271.47246000000001</v>
      </c>
      <c r="F87">
        <v>245.38188170000001</v>
      </c>
      <c r="G87">
        <f>Tabla13[[#This Row],[SOC_TCH]]-Tabla13[[#This Row],[Carbon_modelado2]]</f>
        <v>26.090578300000004</v>
      </c>
      <c r="H87" s="1">
        <f>Tabla13[[#This Row],[Residuos]]/Tabla13[[#This Row],[SOC_TCH]]</f>
        <v>9.610764311046506E-2</v>
      </c>
    </row>
    <row r="88" spans="1:8" x14ac:dyDescent="0.25">
      <c r="A88" t="s">
        <v>10</v>
      </c>
      <c r="B88">
        <v>-71.484490449999996</v>
      </c>
      <c r="C88">
        <v>18.313162219999999</v>
      </c>
      <c r="D88" t="s">
        <v>101</v>
      </c>
      <c r="E88">
        <v>371.54700000000003</v>
      </c>
      <c r="F88">
        <v>336.3846436</v>
      </c>
      <c r="G88">
        <f>Tabla13[[#This Row],[SOC_TCH]]-Tabla13[[#This Row],[Carbon_modelado2]]</f>
        <v>35.162356400000021</v>
      </c>
      <c r="H88" s="1">
        <f>Tabla13[[#This Row],[Residuos]]/Tabla13[[#This Row],[SOC_TCH]]</f>
        <v>9.4637707746260957E-2</v>
      </c>
    </row>
    <row r="89" spans="1:8" x14ac:dyDescent="0.25">
      <c r="A89" t="s">
        <v>8</v>
      </c>
      <c r="B89">
        <v>-71.627205559999993</v>
      </c>
      <c r="C89">
        <v>19.503736050000001</v>
      </c>
      <c r="D89" t="s">
        <v>102</v>
      </c>
      <c r="E89">
        <v>252.6</v>
      </c>
      <c r="F89">
        <v>228.95606989999999</v>
      </c>
      <c r="G89">
        <f>Tabla13[[#This Row],[SOC_TCH]]-Tabla13[[#This Row],[Carbon_modelado2]]</f>
        <v>23.643930100000006</v>
      </c>
      <c r="H89" s="1">
        <f>Tabla13[[#This Row],[Residuos]]/Tabla13[[#This Row],[SOC_TCH]]</f>
        <v>9.3602256927949351E-2</v>
      </c>
    </row>
    <row r="90" spans="1:8" x14ac:dyDescent="0.25">
      <c r="A90" t="s">
        <v>13</v>
      </c>
      <c r="B90">
        <v>-71.232161450000007</v>
      </c>
      <c r="C90">
        <v>19.831528859999999</v>
      </c>
      <c r="D90" t="s">
        <v>103</v>
      </c>
      <c r="E90">
        <v>413.83440000000002</v>
      </c>
      <c r="F90">
        <v>376.15423579999998</v>
      </c>
      <c r="G90">
        <f>Tabla13[[#This Row],[SOC_TCH]]-Tabla13[[#This Row],[Carbon_modelado2]]</f>
        <v>37.680164200000036</v>
      </c>
      <c r="H90" s="1">
        <f>Tabla13[[#This Row],[Residuos]]/Tabla13[[#This Row],[SOC_TCH]]</f>
        <v>9.1051309895939139E-2</v>
      </c>
    </row>
    <row r="91" spans="1:8" x14ac:dyDescent="0.25">
      <c r="A91" t="s">
        <v>19</v>
      </c>
      <c r="B91">
        <v>-71.640644559999998</v>
      </c>
      <c r="C91">
        <v>19.883286330000001</v>
      </c>
      <c r="D91" t="s">
        <v>104</v>
      </c>
      <c r="E91">
        <v>370.98599999999999</v>
      </c>
      <c r="F91">
        <v>340.11779790000003</v>
      </c>
      <c r="G91">
        <f>Tabla13[[#This Row],[SOC_TCH]]-Tabla13[[#This Row],[Carbon_modelado2]]</f>
        <v>30.868202099999962</v>
      </c>
      <c r="H91" s="1">
        <f>Tabla13[[#This Row],[Residuos]]/Tabla13[[#This Row],[SOC_TCH]]</f>
        <v>8.3205840921220645E-2</v>
      </c>
    </row>
    <row r="92" spans="1:8" x14ac:dyDescent="0.25">
      <c r="A92" t="s">
        <v>8</v>
      </c>
      <c r="B92">
        <v>-71.690366620000006</v>
      </c>
      <c r="C92">
        <v>19.097371460000002</v>
      </c>
      <c r="D92" t="s">
        <v>105</v>
      </c>
      <c r="E92">
        <v>289.12947000000003</v>
      </c>
      <c r="F92">
        <v>265.11126710000002</v>
      </c>
      <c r="G92">
        <f>Tabla13[[#This Row],[SOC_TCH]]-Tabla13[[#This Row],[Carbon_modelado2]]</f>
        <v>24.018202900000006</v>
      </c>
      <c r="H92" s="1">
        <f>Tabla13[[#This Row],[Residuos]]/Tabla13[[#This Row],[SOC_TCH]]</f>
        <v>8.3070753389476365E-2</v>
      </c>
    </row>
    <row r="93" spans="1:8" x14ac:dyDescent="0.25">
      <c r="A93" t="s">
        <v>15</v>
      </c>
      <c r="B93">
        <v>-69.51124634</v>
      </c>
      <c r="C93">
        <v>19.075104</v>
      </c>
      <c r="D93" t="s">
        <v>106</v>
      </c>
      <c r="E93">
        <v>282.04167000000001</v>
      </c>
      <c r="F93">
        <v>261.93270869999998</v>
      </c>
      <c r="G93">
        <f>Tabla13[[#This Row],[SOC_TCH]]-Tabla13[[#This Row],[Carbon_modelado2]]</f>
        <v>20.108961300000033</v>
      </c>
      <c r="H93" s="1">
        <f>Tabla13[[#This Row],[Residuos]]/Tabla13[[#This Row],[SOC_TCH]]</f>
        <v>7.1297838010957862E-2</v>
      </c>
    </row>
    <row r="94" spans="1:8" x14ac:dyDescent="0.25">
      <c r="A94" t="s">
        <v>10</v>
      </c>
      <c r="B94">
        <v>-71.3658109</v>
      </c>
      <c r="C94">
        <v>17.98862467</v>
      </c>
      <c r="D94" t="s">
        <v>107</v>
      </c>
      <c r="E94">
        <v>329.70299999999997</v>
      </c>
      <c r="F94">
        <v>309.09823610000001</v>
      </c>
      <c r="G94">
        <f>Tabla13[[#This Row],[SOC_TCH]]-Tabla13[[#This Row],[Carbon_modelado2]]</f>
        <v>20.604763899999966</v>
      </c>
      <c r="H94" s="1">
        <f>Tabla13[[#This Row],[Residuos]]/Tabla13[[#This Row],[SOC_TCH]]</f>
        <v>6.2494923916373124E-2</v>
      </c>
    </row>
    <row r="95" spans="1:8" x14ac:dyDescent="0.25">
      <c r="A95" t="s">
        <v>8</v>
      </c>
      <c r="B95">
        <v>-71.431466020000002</v>
      </c>
      <c r="C95">
        <v>18.81523323</v>
      </c>
      <c r="D95" t="s">
        <v>108</v>
      </c>
      <c r="E95">
        <v>328.32</v>
      </c>
      <c r="F95">
        <v>307.95153809999999</v>
      </c>
      <c r="G95">
        <f>Tabla13[[#This Row],[SOC_TCH]]-Tabla13[[#This Row],[Carbon_modelado2]]</f>
        <v>20.3684619</v>
      </c>
      <c r="H95" s="1">
        <f>Tabla13[[#This Row],[Residuos]]/Tabla13[[#This Row],[SOC_TCH]]</f>
        <v>6.2038443896198829E-2</v>
      </c>
    </row>
    <row r="96" spans="1:8" x14ac:dyDescent="0.25">
      <c r="A96" t="s">
        <v>10</v>
      </c>
      <c r="B96">
        <v>-71.115814060000005</v>
      </c>
      <c r="C96">
        <v>18.613481740000001</v>
      </c>
      <c r="D96" t="s">
        <v>109</v>
      </c>
      <c r="E96">
        <v>343.34399999999999</v>
      </c>
      <c r="F96">
        <v>323.5340271</v>
      </c>
      <c r="G96">
        <f>Tabla13[[#This Row],[SOC_TCH]]-Tabla13[[#This Row],[Carbon_modelado2]]</f>
        <v>19.809972899999991</v>
      </c>
      <c r="H96" s="1">
        <f>Tabla13[[#This Row],[Residuos]]/Tabla13[[#This Row],[SOC_TCH]]</f>
        <v>5.7697157661121184E-2</v>
      </c>
    </row>
    <row r="97" spans="1:8" x14ac:dyDescent="0.25">
      <c r="A97" t="s">
        <v>10</v>
      </c>
      <c r="B97">
        <v>-71.615207080000005</v>
      </c>
      <c r="C97">
        <v>19.00553408</v>
      </c>
      <c r="D97" t="s">
        <v>110</v>
      </c>
      <c r="E97">
        <v>304.15199999999999</v>
      </c>
      <c r="F97">
        <v>287.09619140000001</v>
      </c>
      <c r="G97">
        <f>Tabla13[[#This Row],[SOC_TCH]]-Tabla13[[#This Row],[Carbon_modelado2]]</f>
        <v>17.055808599999978</v>
      </c>
      <c r="H97" s="1">
        <f>Tabla13[[#This Row],[Residuos]]/Tabla13[[#This Row],[SOC_TCH]]</f>
        <v>5.6076595255004004E-2</v>
      </c>
    </row>
    <row r="98" spans="1:8" x14ac:dyDescent="0.25">
      <c r="A98" t="s">
        <v>27</v>
      </c>
      <c r="B98">
        <v>-71.5812928</v>
      </c>
      <c r="C98">
        <v>18.10391091</v>
      </c>
      <c r="D98" t="s">
        <v>111</v>
      </c>
      <c r="E98">
        <v>261.63</v>
      </c>
      <c r="F98">
        <v>247.15823359999999</v>
      </c>
      <c r="G98">
        <f>Tabla13[[#This Row],[SOC_TCH]]-Tabla13[[#This Row],[Carbon_modelado2]]</f>
        <v>14.471766400000007</v>
      </c>
      <c r="H98" s="1">
        <f>Tabla13[[#This Row],[Residuos]]/Tabla13[[#This Row],[SOC_TCH]]</f>
        <v>5.531386461797197E-2</v>
      </c>
    </row>
    <row r="99" spans="1:8" x14ac:dyDescent="0.25">
      <c r="A99" t="s">
        <v>8</v>
      </c>
      <c r="B99">
        <v>-70.969468539999994</v>
      </c>
      <c r="C99">
        <v>18.622586309999999</v>
      </c>
      <c r="D99" t="s">
        <v>112</v>
      </c>
      <c r="E99">
        <v>355.74</v>
      </c>
      <c r="F99">
        <v>336.86282349999999</v>
      </c>
      <c r="G99">
        <f>Tabla13[[#This Row],[SOC_TCH]]-Tabla13[[#This Row],[Carbon_modelado2]]</f>
        <v>18.877176500000019</v>
      </c>
      <c r="H99" s="1">
        <f>Tabla13[[#This Row],[Residuos]]/Tabla13[[#This Row],[SOC_TCH]]</f>
        <v>5.306453168044082E-2</v>
      </c>
    </row>
    <row r="100" spans="1:8" x14ac:dyDescent="0.25">
      <c r="A100" t="s">
        <v>8</v>
      </c>
      <c r="B100">
        <v>-71.147108380000006</v>
      </c>
      <c r="C100">
        <v>18.642963160000001</v>
      </c>
      <c r="D100" t="s">
        <v>113</v>
      </c>
      <c r="E100">
        <v>296.06099999999998</v>
      </c>
      <c r="F100">
        <v>280.47128300000003</v>
      </c>
      <c r="G100">
        <f>Tabla13[[#This Row],[SOC_TCH]]-Tabla13[[#This Row],[Carbon_modelado2]]</f>
        <v>15.589716999999951</v>
      </c>
      <c r="H100" s="1">
        <f>Tabla13[[#This Row],[Residuos]]/Tabla13[[#This Row],[SOC_TCH]]</f>
        <v>5.2657111203434262E-2</v>
      </c>
    </row>
    <row r="101" spans="1:8" x14ac:dyDescent="0.25">
      <c r="A101" t="s">
        <v>10</v>
      </c>
      <c r="B101">
        <v>-70.367160249999998</v>
      </c>
      <c r="C101">
        <v>18.315115250000002</v>
      </c>
      <c r="D101" t="s">
        <v>114</v>
      </c>
      <c r="E101">
        <v>293.21940000000001</v>
      </c>
      <c r="F101">
        <v>279.1955261</v>
      </c>
      <c r="G101">
        <f>Tabla13[[#This Row],[SOC_TCH]]-Tabla13[[#This Row],[Carbon_modelado2]]</f>
        <v>14.023873900000012</v>
      </c>
      <c r="H101" s="1">
        <f>Tabla13[[#This Row],[Residuos]]/Tabla13[[#This Row],[SOC_TCH]]</f>
        <v>4.7827237556587361E-2</v>
      </c>
    </row>
    <row r="102" spans="1:8" x14ac:dyDescent="0.25">
      <c r="A102" t="s">
        <v>10</v>
      </c>
      <c r="B102">
        <v>-71.52629881</v>
      </c>
      <c r="C102">
        <v>19.88305909</v>
      </c>
      <c r="D102" t="s">
        <v>115</v>
      </c>
      <c r="E102">
        <v>301.54451999999998</v>
      </c>
      <c r="F102">
        <v>287.7121277</v>
      </c>
      <c r="G102">
        <f>Tabla13[[#This Row],[SOC_TCH]]-Tabla13[[#This Row],[Carbon_modelado2]]</f>
        <v>13.832392299999981</v>
      </c>
      <c r="H102" s="1">
        <f>Tabla13[[#This Row],[Residuos]]/Tabla13[[#This Row],[SOC_TCH]]</f>
        <v>4.5871807917451067E-2</v>
      </c>
    </row>
    <row r="103" spans="1:8" x14ac:dyDescent="0.25">
      <c r="A103" t="s">
        <v>10</v>
      </c>
      <c r="B103">
        <v>-71.399646930000003</v>
      </c>
      <c r="C103">
        <v>18.88859304</v>
      </c>
      <c r="D103" t="s">
        <v>116</v>
      </c>
      <c r="E103">
        <v>287.96436</v>
      </c>
      <c r="F103">
        <v>274.97781370000001</v>
      </c>
      <c r="G103">
        <f>Tabla13[[#This Row],[SOC_TCH]]-Tabla13[[#This Row],[Carbon_modelado2]]</f>
        <v>12.986546299999986</v>
      </c>
      <c r="H103" s="1">
        <f>Tabla13[[#This Row],[Residuos]]/Tabla13[[#This Row],[SOC_TCH]]</f>
        <v>4.5097755500020861E-2</v>
      </c>
    </row>
    <row r="104" spans="1:8" x14ac:dyDescent="0.25">
      <c r="A104" t="s">
        <v>8</v>
      </c>
      <c r="B104">
        <v>-70.52066877</v>
      </c>
      <c r="C104">
        <v>19.456905549999998</v>
      </c>
      <c r="D104" t="s">
        <v>117</v>
      </c>
      <c r="E104">
        <v>250.87428</v>
      </c>
      <c r="F104">
        <v>240.15248109999999</v>
      </c>
      <c r="G104">
        <f>Tabla13[[#This Row],[SOC_TCH]]-Tabla13[[#This Row],[Carbon_modelado2]]</f>
        <v>10.72179890000001</v>
      </c>
      <c r="H104" s="1">
        <f>Tabla13[[#This Row],[Residuos]]/Tabla13[[#This Row],[SOC_TCH]]</f>
        <v>4.273773660655851E-2</v>
      </c>
    </row>
    <row r="105" spans="1:8" x14ac:dyDescent="0.25">
      <c r="A105" t="s">
        <v>15</v>
      </c>
      <c r="B105">
        <v>-70.248963779999997</v>
      </c>
      <c r="C105">
        <v>19.017258810000001</v>
      </c>
      <c r="D105" t="s">
        <v>118</v>
      </c>
      <c r="E105">
        <v>152.81639999999999</v>
      </c>
      <c r="F105">
        <v>146.8079376</v>
      </c>
      <c r="G105">
        <f>Tabla13[[#This Row],[SOC_TCH]]-Tabla13[[#This Row],[Carbon_modelado2]]</f>
        <v>6.0084623999999849</v>
      </c>
      <c r="H105" s="1">
        <f>Tabla13[[#This Row],[Residuos]]/Tabla13[[#This Row],[SOC_TCH]]</f>
        <v>3.9318177891901562E-2</v>
      </c>
    </row>
    <row r="106" spans="1:8" x14ac:dyDescent="0.25">
      <c r="A106" t="s">
        <v>10</v>
      </c>
      <c r="B106">
        <v>-71.374067679999996</v>
      </c>
      <c r="C106">
        <v>18.54243619</v>
      </c>
      <c r="D106" t="s">
        <v>119</v>
      </c>
      <c r="E106">
        <v>302.51100000000002</v>
      </c>
      <c r="F106">
        <v>291.02603149999999</v>
      </c>
      <c r="G106">
        <f>Tabla13[[#This Row],[SOC_TCH]]-Tabla13[[#This Row],[Carbon_modelado2]]</f>
        <v>11.484968500000036</v>
      </c>
      <c r="H106" s="1">
        <f>Tabla13[[#This Row],[Residuos]]/Tabla13[[#This Row],[SOC_TCH]]</f>
        <v>3.7965457454439792E-2</v>
      </c>
    </row>
    <row r="107" spans="1:8" x14ac:dyDescent="0.25">
      <c r="A107" t="s">
        <v>8</v>
      </c>
      <c r="B107">
        <v>-68.978979839999994</v>
      </c>
      <c r="C107">
        <v>18.72331994</v>
      </c>
      <c r="D107" t="s">
        <v>120</v>
      </c>
      <c r="E107">
        <v>189.28224</v>
      </c>
      <c r="F107">
        <v>182.13536070000001</v>
      </c>
      <c r="G107">
        <f>Tabla13[[#This Row],[SOC_TCH]]-Tabla13[[#This Row],[Carbon_modelado2]]</f>
        <v>7.1468792999999948</v>
      </c>
      <c r="H107" s="1">
        <f>Tabla13[[#This Row],[Residuos]]/Tabla13[[#This Row],[SOC_TCH]]</f>
        <v>3.7757791222250932E-2</v>
      </c>
    </row>
    <row r="108" spans="1:8" x14ac:dyDescent="0.25">
      <c r="A108" t="s">
        <v>27</v>
      </c>
      <c r="B108">
        <v>-71.072749970000004</v>
      </c>
      <c r="C108">
        <v>19.013388880000001</v>
      </c>
      <c r="D108" t="s">
        <v>121</v>
      </c>
      <c r="E108">
        <v>143.56725</v>
      </c>
      <c r="F108">
        <v>138.59437560000001</v>
      </c>
      <c r="G108">
        <f>Tabla13[[#This Row],[SOC_TCH]]-Tabla13[[#This Row],[Carbon_modelado2]]</f>
        <v>4.9728743999999949</v>
      </c>
      <c r="H108" s="1">
        <f>Tabla13[[#This Row],[Residuos]]/Tabla13[[#This Row],[SOC_TCH]]</f>
        <v>3.4637944238675569E-2</v>
      </c>
    </row>
    <row r="109" spans="1:8" x14ac:dyDescent="0.25">
      <c r="A109" t="s">
        <v>8</v>
      </c>
      <c r="B109">
        <v>-70.930967850000002</v>
      </c>
      <c r="C109">
        <v>19.390905310000001</v>
      </c>
      <c r="D109" t="s">
        <v>122</v>
      </c>
      <c r="E109">
        <v>259.33859999999999</v>
      </c>
      <c r="F109">
        <v>250.5811157</v>
      </c>
      <c r="G109">
        <f>Tabla13[[#This Row],[SOC_TCH]]-Tabla13[[#This Row],[Carbon_modelado2]]</f>
        <v>8.7574842999999873</v>
      </c>
      <c r="H109" s="1">
        <f>Tabla13[[#This Row],[Residuos]]/Tabla13[[#This Row],[SOC_TCH]]</f>
        <v>3.3768533878103711E-2</v>
      </c>
    </row>
    <row r="110" spans="1:8" x14ac:dyDescent="0.25">
      <c r="A110" t="s">
        <v>27</v>
      </c>
      <c r="B110">
        <v>-71.742500899999996</v>
      </c>
      <c r="C110">
        <v>19.320691700000001</v>
      </c>
      <c r="D110" t="s">
        <v>123</v>
      </c>
      <c r="E110">
        <v>202.71108000000001</v>
      </c>
      <c r="F110">
        <v>197.35244750000001</v>
      </c>
      <c r="G110">
        <f>Tabla13[[#This Row],[SOC_TCH]]-Tabla13[[#This Row],[Carbon_modelado2]]</f>
        <v>5.3586324999999988</v>
      </c>
      <c r="H110" s="1">
        <f>Tabla13[[#This Row],[Residuos]]/Tabla13[[#This Row],[SOC_TCH]]</f>
        <v>2.6434827834768571E-2</v>
      </c>
    </row>
    <row r="111" spans="1:8" x14ac:dyDescent="0.25">
      <c r="A111" t="s">
        <v>13</v>
      </c>
      <c r="B111">
        <v>-71.746820130000003</v>
      </c>
      <c r="C111">
        <v>19.7841138</v>
      </c>
      <c r="D111" t="s">
        <v>124</v>
      </c>
      <c r="E111">
        <v>368.01029999999997</v>
      </c>
      <c r="F111">
        <v>359.01522829999999</v>
      </c>
      <c r="G111">
        <f>Tabla13[[#This Row],[SOC_TCH]]-Tabla13[[#This Row],[Carbon_modelado2]]</f>
        <v>8.9950716999999827</v>
      </c>
      <c r="H111" s="1">
        <f>Tabla13[[#This Row],[Residuos]]/Tabla13[[#This Row],[SOC_TCH]]</f>
        <v>2.4442445496770018E-2</v>
      </c>
    </row>
    <row r="112" spans="1:8" x14ac:dyDescent="0.25">
      <c r="A112" t="s">
        <v>8</v>
      </c>
      <c r="B112">
        <v>-71.603652030000006</v>
      </c>
      <c r="C112">
        <v>19.45820475</v>
      </c>
      <c r="D112" t="s">
        <v>125</v>
      </c>
      <c r="E112">
        <v>228.64419000000001</v>
      </c>
      <c r="F112">
        <v>223.85067749999999</v>
      </c>
      <c r="G112">
        <f>Tabla13[[#This Row],[SOC_TCH]]-Tabla13[[#This Row],[Carbon_modelado2]]</f>
        <v>4.7935125000000198</v>
      </c>
      <c r="H112" s="1">
        <f>Tabla13[[#This Row],[Residuos]]/Tabla13[[#This Row],[SOC_TCH]]</f>
        <v>2.0964943390864292E-2</v>
      </c>
    </row>
    <row r="113" spans="1:8" x14ac:dyDescent="0.25">
      <c r="A113" t="s">
        <v>10</v>
      </c>
      <c r="B113">
        <v>-70.703882559999997</v>
      </c>
      <c r="C113">
        <v>18.501536699999999</v>
      </c>
      <c r="D113" t="s">
        <v>126</v>
      </c>
      <c r="E113">
        <v>219.51</v>
      </c>
      <c r="F113">
        <v>215.4734192</v>
      </c>
      <c r="G113">
        <f>Tabla13[[#This Row],[SOC_TCH]]-Tabla13[[#This Row],[Carbon_modelado2]]</f>
        <v>4.0365807999999959</v>
      </c>
      <c r="H113" s="1">
        <f>Tabla13[[#This Row],[Residuos]]/Tabla13[[#This Row],[SOC_TCH]]</f>
        <v>1.8389051979408665E-2</v>
      </c>
    </row>
    <row r="114" spans="1:8" x14ac:dyDescent="0.25">
      <c r="A114" t="s">
        <v>8</v>
      </c>
      <c r="B114">
        <v>-70.462686820000002</v>
      </c>
      <c r="C114">
        <v>18.478896469999999</v>
      </c>
      <c r="D114" t="s">
        <v>127</v>
      </c>
      <c r="E114">
        <v>214.446</v>
      </c>
      <c r="F114">
        <v>210.7221222</v>
      </c>
      <c r="G114">
        <f>Tabla13[[#This Row],[SOC_TCH]]-Tabla13[[#This Row],[Carbon_modelado2]]</f>
        <v>3.7238777999999968</v>
      </c>
      <c r="H114" s="1">
        <f>Tabla13[[#This Row],[Residuos]]/Tabla13[[#This Row],[SOC_TCH]]</f>
        <v>1.7365107299739779E-2</v>
      </c>
    </row>
    <row r="115" spans="1:8" x14ac:dyDescent="0.25">
      <c r="A115" t="s">
        <v>10</v>
      </c>
      <c r="B115">
        <v>-71.030557160000001</v>
      </c>
      <c r="C115">
        <v>19.506074989999998</v>
      </c>
      <c r="D115" t="s">
        <v>128</v>
      </c>
      <c r="E115">
        <v>286.70429999999999</v>
      </c>
      <c r="F115">
        <v>283.05801389999999</v>
      </c>
      <c r="G115">
        <f>Tabla13[[#This Row],[SOC_TCH]]-Tabla13[[#This Row],[Carbon_modelado2]]</f>
        <v>3.6462860999999975</v>
      </c>
      <c r="H115" s="1">
        <f>Tabla13[[#This Row],[Residuos]]/Tabla13[[#This Row],[SOC_TCH]]</f>
        <v>1.2717933075995015E-2</v>
      </c>
    </row>
    <row r="116" spans="1:8" x14ac:dyDescent="0.25">
      <c r="A116" t="s">
        <v>10</v>
      </c>
      <c r="B116">
        <v>-71.630970980000001</v>
      </c>
      <c r="C116">
        <v>18.048421879999999</v>
      </c>
      <c r="D116" t="s">
        <v>129</v>
      </c>
      <c r="E116">
        <v>308.65499999999997</v>
      </c>
      <c r="F116">
        <v>305.15960689999997</v>
      </c>
      <c r="G116">
        <f>Tabla13[[#This Row],[SOC_TCH]]-Tabla13[[#This Row],[Carbon_modelado2]]</f>
        <v>3.4953931000000011</v>
      </c>
      <c r="H116" s="1">
        <f>Tabla13[[#This Row],[Residuos]]/Tabla13[[#This Row],[SOC_TCH]]</f>
        <v>1.1324595746059521E-2</v>
      </c>
    </row>
    <row r="117" spans="1:8" x14ac:dyDescent="0.25">
      <c r="A117" t="s">
        <v>13</v>
      </c>
      <c r="B117">
        <v>-71.433956429999995</v>
      </c>
      <c r="C117">
        <v>19.88079698</v>
      </c>
      <c r="D117" t="s">
        <v>130</v>
      </c>
      <c r="E117">
        <v>362.61687000000001</v>
      </c>
      <c r="F117">
        <v>358.68981930000001</v>
      </c>
      <c r="G117">
        <f>Tabla13[[#This Row],[SOC_TCH]]-Tabla13[[#This Row],[Carbon_modelado2]]</f>
        <v>3.9270506999999952</v>
      </c>
      <c r="H117" s="1">
        <f>Tabla13[[#This Row],[Residuos]]/Tabla13[[#This Row],[SOC_TCH]]</f>
        <v>1.0829751798365022E-2</v>
      </c>
    </row>
    <row r="118" spans="1:8" x14ac:dyDescent="0.25">
      <c r="A118" t="s">
        <v>13</v>
      </c>
      <c r="B118">
        <v>-70.625201829999995</v>
      </c>
      <c r="C118">
        <v>19.7604799</v>
      </c>
      <c r="D118" t="s">
        <v>131</v>
      </c>
      <c r="E118">
        <v>312.12972000000002</v>
      </c>
      <c r="F118">
        <v>309.10653689999998</v>
      </c>
      <c r="G118">
        <f>Tabla13[[#This Row],[SOC_TCH]]-Tabla13[[#This Row],[Carbon_modelado2]]</f>
        <v>3.0231831000000398</v>
      </c>
      <c r="H118" s="1">
        <f>Tabla13[[#This Row],[Residuos]]/Tabla13[[#This Row],[SOC_TCH]]</f>
        <v>9.6856624226620888E-3</v>
      </c>
    </row>
    <row r="119" spans="1:8" x14ac:dyDescent="0.25">
      <c r="A119" t="s">
        <v>8</v>
      </c>
      <c r="B119">
        <v>-70.753224880000005</v>
      </c>
      <c r="C119">
        <v>19.55655436</v>
      </c>
      <c r="D119" t="s">
        <v>132</v>
      </c>
      <c r="E119">
        <v>308.59784999999999</v>
      </c>
      <c r="F119">
        <v>306.2256165</v>
      </c>
      <c r="G119">
        <f>Tabla13[[#This Row],[SOC_TCH]]-Tabla13[[#This Row],[Carbon_modelado2]]</f>
        <v>2.372233499999993</v>
      </c>
      <c r="H119" s="1">
        <f>Tabla13[[#This Row],[Residuos]]/Tabla13[[#This Row],[SOC_TCH]]</f>
        <v>7.6871355390194492E-3</v>
      </c>
    </row>
    <row r="120" spans="1:8" x14ac:dyDescent="0.25">
      <c r="A120" t="s">
        <v>10</v>
      </c>
      <c r="B120">
        <v>-71.447640860000007</v>
      </c>
      <c r="C120">
        <v>18.933123169999998</v>
      </c>
      <c r="D120" t="s">
        <v>133</v>
      </c>
      <c r="E120">
        <v>206.83008000000001</v>
      </c>
      <c r="F120">
        <v>205.4480896</v>
      </c>
      <c r="G120">
        <f>Tabla13[[#This Row],[SOC_TCH]]-Tabla13[[#This Row],[Carbon_modelado2]]</f>
        <v>1.3819904000000065</v>
      </c>
      <c r="H120" s="1">
        <f>Tabla13[[#This Row],[Residuos]]/Tabla13[[#This Row],[SOC_TCH]]</f>
        <v>6.6817669847635628E-3</v>
      </c>
    </row>
    <row r="121" spans="1:8" x14ac:dyDescent="0.25">
      <c r="A121" t="s">
        <v>13</v>
      </c>
      <c r="B121">
        <v>-70.796346029999995</v>
      </c>
      <c r="C121">
        <v>19.852890970000001</v>
      </c>
      <c r="D121" t="s">
        <v>134</v>
      </c>
      <c r="E121">
        <v>281.05623000000003</v>
      </c>
      <c r="F121">
        <v>279.4962769</v>
      </c>
      <c r="G121">
        <f>Tabla13[[#This Row],[SOC_TCH]]-Tabla13[[#This Row],[Carbon_modelado2]]</f>
        <v>1.5599531000000297</v>
      </c>
      <c r="H121" s="1">
        <f>Tabla13[[#This Row],[Residuos]]/Tabla13[[#This Row],[SOC_TCH]]</f>
        <v>5.5503238622393444E-3</v>
      </c>
    </row>
    <row r="122" spans="1:8" x14ac:dyDescent="0.25">
      <c r="A122" t="s">
        <v>13</v>
      </c>
      <c r="B122">
        <v>-70.098321920000004</v>
      </c>
      <c r="C122">
        <v>19.626866410000002</v>
      </c>
      <c r="D122" t="s">
        <v>135</v>
      </c>
      <c r="E122">
        <v>284.90075999999999</v>
      </c>
      <c r="F122">
        <v>283.4186401</v>
      </c>
      <c r="G122">
        <f>Tabla13[[#This Row],[SOC_TCH]]-Tabla13[[#This Row],[Carbon_modelado2]]</f>
        <v>1.4821198999999865</v>
      </c>
      <c r="H122" s="1">
        <f>Tabla13[[#This Row],[Residuos]]/Tabla13[[#This Row],[SOC_TCH]]</f>
        <v>5.2022321737575797E-3</v>
      </c>
    </row>
    <row r="123" spans="1:8" x14ac:dyDescent="0.25">
      <c r="A123" t="s">
        <v>10</v>
      </c>
      <c r="B123">
        <v>-71.007589289999999</v>
      </c>
      <c r="C123">
        <v>18.311883590000001</v>
      </c>
      <c r="D123" t="s">
        <v>136</v>
      </c>
      <c r="E123">
        <v>256.90499999999997</v>
      </c>
      <c r="F123">
        <v>256.11685180000001</v>
      </c>
      <c r="G123">
        <f>Tabla13[[#This Row],[SOC_TCH]]-Tabla13[[#This Row],[Carbon_modelado2]]</f>
        <v>0.78814819999996644</v>
      </c>
      <c r="H123" s="1">
        <f>Tabla13[[#This Row],[Residuos]]/Tabla13[[#This Row],[SOC_TCH]]</f>
        <v>3.0678585469335611E-3</v>
      </c>
    </row>
    <row r="124" spans="1:8" x14ac:dyDescent="0.25">
      <c r="A124" t="s">
        <v>10</v>
      </c>
      <c r="B124">
        <v>-71.583198980000006</v>
      </c>
      <c r="C124">
        <v>19.626671720000001</v>
      </c>
      <c r="D124" t="s">
        <v>137</v>
      </c>
      <c r="E124">
        <v>297.25635</v>
      </c>
      <c r="F124">
        <v>299.5662231</v>
      </c>
      <c r="G124">
        <f>Tabla13[[#This Row],[SOC_TCH]]-Tabla13[[#This Row],[Carbon_modelado2]]</f>
        <v>-2.3098731000000043</v>
      </c>
      <c r="H124" s="1">
        <f>Tabla13[[#This Row],[Residuos]]/Tabla13[[#This Row],[SOC_TCH]]</f>
        <v>-7.7706434193920643E-3</v>
      </c>
    </row>
    <row r="125" spans="1:8" x14ac:dyDescent="0.25">
      <c r="A125" t="s">
        <v>15</v>
      </c>
      <c r="B125">
        <v>-70.822044020000007</v>
      </c>
      <c r="C125">
        <v>19.087543780000001</v>
      </c>
      <c r="D125" t="s">
        <v>138</v>
      </c>
      <c r="E125">
        <v>115.4736</v>
      </c>
      <c r="F125">
        <v>116.4011307</v>
      </c>
      <c r="G125">
        <f>Tabla13[[#This Row],[SOC_TCH]]-Tabla13[[#This Row],[Carbon_modelado2]]</f>
        <v>-0.92753069999999127</v>
      </c>
      <c r="H125" s="1">
        <f>Tabla13[[#This Row],[Residuos]]/Tabla13[[#This Row],[SOC_TCH]]</f>
        <v>-8.0324048094109063E-3</v>
      </c>
    </row>
    <row r="126" spans="1:8" x14ac:dyDescent="0.25">
      <c r="A126" t="s">
        <v>27</v>
      </c>
      <c r="B126">
        <v>-71.362508210000001</v>
      </c>
      <c r="C126">
        <v>19.371458629999999</v>
      </c>
      <c r="D126" t="s">
        <v>139</v>
      </c>
      <c r="E126">
        <v>249.744</v>
      </c>
      <c r="F126">
        <v>252.14299009999999</v>
      </c>
      <c r="G126">
        <f>Tabla13[[#This Row],[SOC_TCH]]-Tabla13[[#This Row],[Carbon_modelado2]]</f>
        <v>-2.3989900999999918</v>
      </c>
      <c r="H126" s="1">
        <f>Tabla13[[#This Row],[Residuos]]/Tabla13[[#This Row],[SOC_TCH]]</f>
        <v>-9.6057967358574858E-3</v>
      </c>
    </row>
    <row r="127" spans="1:8" x14ac:dyDescent="0.25">
      <c r="A127" t="s">
        <v>15</v>
      </c>
      <c r="B127">
        <v>-69.169279430000003</v>
      </c>
      <c r="C127">
        <v>19.295273340000001</v>
      </c>
      <c r="D127" t="s">
        <v>140</v>
      </c>
      <c r="E127">
        <v>188.18025</v>
      </c>
      <c r="F127">
        <v>190.78311160000001</v>
      </c>
      <c r="G127">
        <f>Tabla13[[#This Row],[SOC_TCH]]-Tabla13[[#This Row],[Carbon_modelado2]]</f>
        <v>-2.6028616000000113</v>
      </c>
      <c r="H127" s="1">
        <f>Tabla13[[#This Row],[Residuos]]/Tabla13[[#This Row],[SOC_TCH]]</f>
        <v>-1.3831746955379278E-2</v>
      </c>
    </row>
    <row r="128" spans="1:8" x14ac:dyDescent="0.25">
      <c r="A128" t="s">
        <v>8</v>
      </c>
      <c r="B128">
        <v>-71.309760440000005</v>
      </c>
      <c r="C128">
        <v>19.793088610000002</v>
      </c>
      <c r="D128" t="s">
        <v>141</v>
      </c>
      <c r="E128">
        <v>166.38210000000001</v>
      </c>
      <c r="F128">
        <v>168.74642940000001</v>
      </c>
      <c r="G128">
        <f>Tabla13[[#This Row],[SOC_TCH]]-Tabla13[[#This Row],[Carbon_modelado2]]</f>
        <v>-2.3643294000000026</v>
      </c>
      <c r="H128" s="1">
        <f>Tabla13[[#This Row],[Residuos]]/Tabla13[[#This Row],[SOC_TCH]]</f>
        <v>-1.4210238962003741E-2</v>
      </c>
    </row>
    <row r="129" spans="1:8" x14ac:dyDescent="0.25">
      <c r="A129" t="s">
        <v>10</v>
      </c>
      <c r="B129">
        <v>-71.48096554</v>
      </c>
      <c r="C129">
        <v>18.901234299999999</v>
      </c>
      <c r="D129" t="s">
        <v>142</v>
      </c>
      <c r="E129">
        <v>236.16437999999999</v>
      </c>
      <c r="F129">
        <v>240.504425</v>
      </c>
      <c r="G129">
        <f>Tabla13[[#This Row],[SOC_TCH]]-Tabla13[[#This Row],[Carbon_modelado2]]</f>
        <v>-4.3400450000000035</v>
      </c>
      <c r="H129" s="1">
        <f>Tabla13[[#This Row],[Residuos]]/Tabla13[[#This Row],[SOC_TCH]]</f>
        <v>-1.8377220984807291E-2</v>
      </c>
    </row>
    <row r="130" spans="1:8" x14ac:dyDescent="0.25">
      <c r="A130" t="s">
        <v>10</v>
      </c>
      <c r="B130">
        <v>-71.221153520000001</v>
      </c>
      <c r="C130">
        <v>19.5625122</v>
      </c>
      <c r="D130" t="s">
        <v>143</v>
      </c>
      <c r="E130">
        <v>281.69045999999997</v>
      </c>
      <c r="F130">
        <v>286.92767329999998</v>
      </c>
      <c r="G130">
        <f>Tabla13[[#This Row],[SOC_TCH]]-Tabla13[[#This Row],[Carbon_modelado2]]</f>
        <v>-5.2372133000000076</v>
      </c>
      <c r="H130" s="1">
        <f>Tabla13[[#This Row],[Residuos]]/Tabla13[[#This Row],[SOC_TCH]]</f>
        <v>-1.8592086150166422E-2</v>
      </c>
    </row>
    <row r="131" spans="1:8" x14ac:dyDescent="0.25">
      <c r="A131" t="s">
        <v>13</v>
      </c>
      <c r="B131">
        <v>-68.682039500000002</v>
      </c>
      <c r="C131">
        <v>18.901935609999999</v>
      </c>
      <c r="D131" t="s">
        <v>144</v>
      </c>
      <c r="E131">
        <v>272.7</v>
      </c>
      <c r="F131">
        <v>278.09725950000001</v>
      </c>
      <c r="G131">
        <f>Tabla13[[#This Row],[SOC_TCH]]-Tabla13[[#This Row],[Carbon_modelado2]]</f>
        <v>-5.3972595000000183</v>
      </c>
      <c r="H131" s="1">
        <f>Tabla13[[#This Row],[Residuos]]/Tabla13[[#This Row],[SOC_TCH]]</f>
        <v>-1.9791930693069375E-2</v>
      </c>
    </row>
    <row r="132" spans="1:8" x14ac:dyDescent="0.25">
      <c r="A132" t="s">
        <v>13</v>
      </c>
      <c r="B132">
        <v>-71.585967679999996</v>
      </c>
      <c r="C132">
        <v>19.906022360000001</v>
      </c>
      <c r="D132" t="s">
        <v>145</v>
      </c>
      <c r="E132">
        <v>363.58350000000002</v>
      </c>
      <c r="F132">
        <v>371.50332639999999</v>
      </c>
      <c r="G132">
        <f>Tabla13[[#This Row],[SOC_TCH]]-Tabla13[[#This Row],[Carbon_modelado2]]</f>
        <v>-7.9198263999999767</v>
      </c>
      <c r="H132" s="1">
        <f>Tabla13[[#This Row],[Residuos]]/Tabla13[[#This Row],[SOC_TCH]]</f>
        <v>-2.1782689258450883E-2</v>
      </c>
    </row>
    <row r="133" spans="1:8" x14ac:dyDescent="0.25">
      <c r="A133" t="s">
        <v>8</v>
      </c>
      <c r="B133">
        <v>-69.636353380000003</v>
      </c>
      <c r="C133">
        <v>18.479392069999999</v>
      </c>
      <c r="D133" t="s">
        <v>146</v>
      </c>
      <c r="E133">
        <v>286.86959999999999</v>
      </c>
      <c r="F133">
        <v>295.14773559999998</v>
      </c>
      <c r="G133">
        <f>Tabla13[[#This Row],[SOC_TCH]]-Tabla13[[#This Row],[Carbon_modelado2]]</f>
        <v>-8.2781355999999846</v>
      </c>
      <c r="H133" s="1">
        <f>Tabla13[[#This Row],[Residuos]]/Tabla13[[#This Row],[SOC_TCH]]</f>
        <v>-2.8856789286839681E-2</v>
      </c>
    </row>
    <row r="134" spans="1:8" x14ac:dyDescent="0.25">
      <c r="A134" t="s">
        <v>8</v>
      </c>
      <c r="B134">
        <v>-70.714687440000006</v>
      </c>
      <c r="C134">
        <v>19.54588502</v>
      </c>
      <c r="D134" t="s">
        <v>147</v>
      </c>
      <c r="E134">
        <v>206.63775000000001</v>
      </c>
      <c r="F134">
        <v>213.98541259999999</v>
      </c>
      <c r="G134">
        <f>Tabla13[[#This Row],[SOC_TCH]]-Tabla13[[#This Row],[Carbon_modelado2]]</f>
        <v>-7.3476625999999783</v>
      </c>
      <c r="H134" s="1">
        <f>Tabla13[[#This Row],[Residuos]]/Tabla13[[#This Row],[SOC_TCH]]</f>
        <v>-3.5558181406833832E-2</v>
      </c>
    </row>
    <row r="135" spans="1:8" x14ac:dyDescent="0.25">
      <c r="A135" t="s">
        <v>62</v>
      </c>
      <c r="B135">
        <v>-70.881215510000004</v>
      </c>
      <c r="C135">
        <v>19.133834109999999</v>
      </c>
      <c r="D135" t="s">
        <v>148</v>
      </c>
      <c r="E135">
        <v>114.3252</v>
      </c>
      <c r="F135">
        <v>119.42003630000001</v>
      </c>
      <c r="G135">
        <f>Tabla13[[#This Row],[SOC_TCH]]-Tabla13[[#This Row],[Carbon_modelado2]]</f>
        <v>-5.0948363000000114</v>
      </c>
      <c r="H135" s="1">
        <f>Tabla13[[#This Row],[Residuos]]/Tabla13[[#This Row],[SOC_TCH]]</f>
        <v>-4.4564420617676695E-2</v>
      </c>
    </row>
    <row r="136" spans="1:8" x14ac:dyDescent="0.25">
      <c r="A136" t="s">
        <v>27</v>
      </c>
      <c r="B136">
        <v>-71.122330270000006</v>
      </c>
      <c r="C136">
        <v>19.283624809999999</v>
      </c>
      <c r="D136" t="s">
        <v>149</v>
      </c>
      <c r="E136">
        <v>183.84</v>
      </c>
      <c r="F136">
        <v>193.91944889999999</v>
      </c>
      <c r="G136">
        <f>Tabla13[[#This Row],[SOC_TCH]]-Tabla13[[#This Row],[Carbon_modelado2]]</f>
        <v>-10.079448899999988</v>
      </c>
      <c r="H136" s="1">
        <f>Tabla13[[#This Row],[Residuos]]/Tabla13[[#This Row],[SOC_TCH]]</f>
        <v>-5.4827289490861554E-2</v>
      </c>
    </row>
    <row r="137" spans="1:8" x14ac:dyDescent="0.25">
      <c r="A137" t="s">
        <v>15</v>
      </c>
      <c r="B137">
        <v>-70.971752539999997</v>
      </c>
      <c r="C137">
        <v>19.830568880000001</v>
      </c>
      <c r="D137" t="s">
        <v>150</v>
      </c>
      <c r="E137">
        <v>211.7199</v>
      </c>
      <c r="F137">
        <v>223.38909910000001</v>
      </c>
      <c r="G137">
        <f>Tabla13[[#This Row],[SOC_TCH]]-Tabla13[[#This Row],[Carbon_modelado2]]</f>
        <v>-11.669199100000014</v>
      </c>
      <c r="H137" s="1">
        <f>Tabla13[[#This Row],[Residuos]]/Tabla13[[#This Row],[SOC_TCH]]</f>
        <v>-5.5116212977618137E-2</v>
      </c>
    </row>
    <row r="138" spans="1:8" x14ac:dyDescent="0.25">
      <c r="A138" t="s">
        <v>19</v>
      </c>
      <c r="B138">
        <v>-69.313861950000003</v>
      </c>
      <c r="C138">
        <v>19.04084155</v>
      </c>
      <c r="D138" t="s">
        <v>151</v>
      </c>
      <c r="E138">
        <v>309.411</v>
      </c>
      <c r="F138">
        <v>326.82867429999999</v>
      </c>
      <c r="G138">
        <f>Tabla13[[#This Row],[SOC_TCH]]-Tabla13[[#This Row],[Carbon_modelado2]]</f>
        <v>-17.417674299999987</v>
      </c>
      <c r="H138" s="1">
        <f>Tabla13[[#This Row],[Residuos]]/Tabla13[[#This Row],[SOC_TCH]]</f>
        <v>-5.6293002834417613E-2</v>
      </c>
    </row>
    <row r="139" spans="1:8" x14ac:dyDescent="0.25">
      <c r="A139" t="s">
        <v>10</v>
      </c>
      <c r="B139">
        <v>-71.120407169999993</v>
      </c>
      <c r="C139">
        <v>19.509015560000002</v>
      </c>
      <c r="D139" t="s">
        <v>152</v>
      </c>
      <c r="E139">
        <v>210.36444</v>
      </c>
      <c r="F139">
        <v>222.6320953</v>
      </c>
      <c r="G139">
        <f>Tabla13[[#This Row],[SOC_TCH]]-Tabla13[[#This Row],[Carbon_modelado2]]</f>
        <v>-12.267655300000001</v>
      </c>
      <c r="H139" s="1">
        <f>Tabla13[[#This Row],[Residuos]]/Tabla13[[#This Row],[SOC_TCH]]</f>
        <v>-5.8316202586330662E-2</v>
      </c>
    </row>
    <row r="140" spans="1:8" x14ac:dyDescent="0.25">
      <c r="A140" t="s">
        <v>15</v>
      </c>
      <c r="B140">
        <v>-70.479209639999993</v>
      </c>
      <c r="C140">
        <v>19.55781524</v>
      </c>
      <c r="D140" t="s">
        <v>153</v>
      </c>
      <c r="E140">
        <v>125.706</v>
      </c>
      <c r="F140">
        <v>133.26484679999999</v>
      </c>
      <c r="G140">
        <f>Tabla13[[#This Row],[SOC_TCH]]-Tabla13[[#This Row],[Carbon_modelado2]]</f>
        <v>-7.5588467999999835</v>
      </c>
      <c r="H140" s="1">
        <f>Tabla13[[#This Row],[Residuos]]/Tabla13[[#This Row],[SOC_TCH]]</f>
        <v>-6.0131153644217325E-2</v>
      </c>
    </row>
    <row r="141" spans="1:8" x14ac:dyDescent="0.25">
      <c r="A141" t="s">
        <v>8</v>
      </c>
      <c r="B141">
        <v>-70.569066800000002</v>
      </c>
      <c r="C141">
        <v>19.47696548</v>
      </c>
      <c r="D141" t="s">
        <v>154</v>
      </c>
      <c r="E141">
        <v>210.24299999999999</v>
      </c>
      <c r="F141">
        <v>224.3215027</v>
      </c>
      <c r="G141">
        <f>Tabla13[[#This Row],[SOC_TCH]]-Tabla13[[#This Row],[Carbon_modelado2]]</f>
        <v>-14.078502700000001</v>
      </c>
      <c r="H141" s="1">
        <f>Tabla13[[#This Row],[Residuos]]/Tabla13[[#This Row],[SOC_TCH]]</f>
        <v>-6.6963003286673053E-2</v>
      </c>
    </row>
    <row r="142" spans="1:8" x14ac:dyDescent="0.25">
      <c r="A142" t="s">
        <v>8</v>
      </c>
      <c r="B142">
        <v>-68.837041020000001</v>
      </c>
      <c r="C142">
        <v>18.361744399999999</v>
      </c>
      <c r="D142" t="s">
        <v>155</v>
      </c>
      <c r="E142">
        <v>285.24360000000001</v>
      </c>
      <c r="F142">
        <v>305.56311040000003</v>
      </c>
      <c r="G142">
        <f>Tabla13[[#This Row],[SOC_TCH]]-Tabla13[[#This Row],[Carbon_modelado2]]</f>
        <v>-20.319510400000013</v>
      </c>
      <c r="H142" s="1">
        <f>Tabla13[[#This Row],[Residuos]]/Tabla13[[#This Row],[SOC_TCH]]</f>
        <v>-7.1235639993325051E-2</v>
      </c>
    </row>
    <row r="143" spans="1:8" x14ac:dyDescent="0.25">
      <c r="A143" t="s">
        <v>19</v>
      </c>
      <c r="B143">
        <v>-69.36201733</v>
      </c>
      <c r="C143">
        <v>19.05039644</v>
      </c>
      <c r="D143" t="s">
        <v>156</v>
      </c>
      <c r="E143">
        <v>250.70099999999999</v>
      </c>
      <c r="F143">
        <v>270.75537109999999</v>
      </c>
      <c r="G143">
        <f>Tabla13[[#This Row],[SOC_TCH]]-Tabla13[[#This Row],[Carbon_modelado2]]</f>
        <v>-20.054371099999997</v>
      </c>
      <c r="H143" s="1">
        <f>Tabla13[[#This Row],[Residuos]]/Tabla13[[#This Row],[SOC_TCH]]</f>
        <v>-7.9993183513428337E-2</v>
      </c>
    </row>
    <row r="144" spans="1:8" x14ac:dyDescent="0.25">
      <c r="A144" t="s">
        <v>27</v>
      </c>
      <c r="B144">
        <v>-70.979377740000004</v>
      </c>
      <c r="C144">
        <v>18.876923290000001</v>
      </c>
      <c r="D144" t="s">
        <v>157</v>
      </c>
      <c r="E144">
        <v>115.2855</v>
      </c>
      <c r="F144">
        <v>124.88722989999999</v>
      </c>
      <c r="G144">
        <f>Tabla13[[#This Row],[SOC_TCH]]-Tabla13[[#This Row],[Carbon_modelado2]]</f>
        <v>-9.6017298999999952</v>
      </c>
      <c r="H144" s="1">
        <f>Tabla13[[#This Row],[Residuos]]/Tabla13[[#This Row],[SOC_TCH]]</f>
        <v>-8.3286535600747669E-2</v>
      </c>
    </row>
    <row r="145" spans="1:8" x14ac:dyDescent="0.25">
      <c r="A145" t="s">
        <v>10</v>
      </c>
      <c r="B145">
        <v>-71.590019839999997</v>
      </c>
      <c r="C145">
        <v>18.93119841</v>
      </c>
      <c r="D145" t="s">
        <v>158</v>
      </c>
      <c r="E145">
        <v>186.71700000000001</v>
      </c>
      <c r="F145">
        <v>203.7850037</v>
      </c>
      <c r="G145">
        <f>Tabla13[[#This Row],[SOC_TCH]]-Tabla13[[#This Row],[Carbon_modelado2]]</f>
        <v>-17.068003699999991</v>
      </c>
      <c r="H145" s="1">
        <f>Tabla13[[#This Row],[Residuos]]/Tabla13[[#This Row],[SOC_TCH]]</f>
        <v>-9.1411085760803729E-2</v>
      </c>
    </row>
    <row r="146" spans="1:8" x14ac:dyDescent="0.25">
      <c r="A146" t="s">
        <v>62</v>
      </c>
      <c r="B146">
        <v>-70.937326200000001</v>
      </c>
      <c r="C146">
        <v>19.14869543</v>
      </c>
      <c r="D146" t="s">
        <v>159</v>
      </c>
      <c r="E146">
        <v>117.73560000000001</v>
      </c>
      <c r="F146">
        <v>128.52400209999999</v>
      </c>
      <c r="G146">
        <f>Tabla13[[#This Row],[SOC_TCH]]-Tabla13[[#This Row],[Carbon_modelado2]]</f>
        <v>-10.788402099999985</v>
      </c>
      <c r="H146" s="1">
        <f>Tabla13[[#This Row],[Residuos]]/Tabla13[[#This Row],[SOC_TCH]]</f>
        <v>-9.163245526416805E-2</v>
      </c>
    </row>
    <row r="147" spans="1:8" x14ac:dyDescent="0.25">
      <c r="A147" t="s">
        <v>27</v>
      </c>
      <c r="B147">
        <v>-71.492651960000003</v>
      </c>
      <c r="C147">
        <v>18.23848297</v>
      </c>
      <c r="D147" t="s">
        <v>160</v>
      </c>
      <c r="E147">
        <v>250.23599999999999</v>
      </c>
      <c r="F147">
        <v>273.96627810000001</v>
      </c>
      <c r="G147">
        <f>Tabla13[[#This Row],[SOC_TCH]]-Tabla13[[#This Row],[Carbon_modelado2]]</f>
        <v>-23.730278100000021</v>
      </c>
      <c r="H147" s="1">
        <f>Tabla13[[#This Row],[Residuos]]/Tabla13[[#This Row],[SOC_TCH]]</f>
        <v>-9.4831591377739499E-2</v>
      </c>
    </row>
    <row r="148" spans="1:8" x14ac:dyDescent="0.25">
      <c r="A148" t="s">
        <v>15</v>
      </c>
      <c r="B148">
        <v>-70.131935029999994</v>
      </c>
      <c r="C148">
        <v>19.406257020000002</v>
      </c>
      <c r="D148" t="s">
        <v>161</v>
      </c>
      <c r="E148">
        <v>162.084</v>
      </c>
      <c r="F148">
        <v>177.90786739999999</v>
      </c>
      <c r="G148">
        <f>Tabla13[[#This Row],[SOC_TCH]]-Tabla13[[#This Row],[Carbon_modelado2]]</f>
        <v>-15.823867399999983</v>
      </c>
      <c r="H148" s="1">
        <f>Tabla13[[#This Row],[Residuos]]/Tabla13[[#This Row],[SOC_TCH]]</f>
        <v>-9.7627572123096557E-2</v>
      </c>
    </row>
    <row r="149" spans="1:8" x14ac:dyDescent="0.25">
      <c r="A149" t="s">
        <v>62</v>
      </c>
      <c r="B149">
        <v>-71.625360740000005</v>
      </c>
      <c r="C149">
        <v>18.25561059</v>
      </c>
      <c r="D149" t="s">
        <v>162</v>
      </c>
      <c r="E149">
        <v>156.89265</v>
      </c>
      <c r="F149">
        <v>172.21734620000001</v>
      </c>
      <c r="G149">
        <f>Tabla13[[#This Row],[SOC_TCH]]-Tabla13[[#This Row],[Carbon_modelado2]]</f>
        <v>-15.324696200000005</v>
      </c>
      <c r="H149" s="1">
        <f>Tabla13[[#This Row],[Residuos]]/Tabla13[[#This Row],[SOC_TCH]]</f>
        <v>-9.767631689566085E-2</v>
      </c>
    </row>
    <row r="150" spans="1:8" x14ac:dyDescent="0.25">
      <c r="A150" t="s">
        <v>10</v>
      </c>
      <c r="B150">
        <v>-71.321299629999999</v>
      </c>
      <c r="C150">
        <v>19.569759080000001</v>
      </c>
      <c r="D150" t="s">
        <v>163</v>
      </c>
      <c r="E150">
        <v>253.77780000000001</v>
      </c>
      <c r="F150">
        <v>278.88711549999999</v>
      </c>
      <c r="G150">
        <f>Tabla13[[#This Row],[SOC_TCH]]-Tabla13[[#This Row],[Carbon_modelado2]]</f>
        <v>-25.10931549999998</v>
      </c>
      <c r="H150" s="1">
        <f>Tabla13[[#This Row],[Residuos]]/Tabla13[[#This Row],[SOC_TCH]]</f>
        <v>-9.8942127719603437E-2</v>
      </c>
    </row>
    <row r="151" spans="1:8" x14ac:dyDescent="0.25">
      <c r="A151" t="s">
        <v>19</v>
      </c>
      <c r="B151">
        <v>-71.688235910000003</v>
      </c>
      <c r="C151">
        <v>19.703344489999999</v>
      </c>
      <c r="D151" t="s">
        <v>164</v>
      </c>
      <c r="E151">
        <v>281.04419999999999</v>
      </c>
      <c r="F151">
        <v>309.03332519999998</v>
      </c>
      <c r="G151">
        <f>Tabla13[[#This Row],[SOC_TCH]]-Tabla13[[#This Row],[Carbon_modelado2]]</f>
        <v>-27.989125199999989</v>
      </c>
      <c r="H151" s="1">
        <f>Tabla13[[#This Row],[Residuos]]/Tabla13[[#This Row],[SOC_TCH]]</f>
        <v>-9.9589762749062213E-2</v>
      </c>
    </row>
    <row r="152" spans="1:8" x14ac:dyDescent="0.25">
      <c r="A152" t="s">
        <v>15</v>
      </c>
      <c r="B152">
        <v>-70.425174589999997</v>
      </c>
      <c r="C152">
        <v>19.734538279999999</v>
      </c>
      <c r="D152" t="s">
        <v>165</v>
      </c>
      <c r="E152">
        <v>160.99199999999999</v>
      </c>
      <c r="F152">
        <v>177.786911</v>
      </c>
      <c r="G152">
        <f>Tabla13[[#This Row],[SOC_TCH]]-Tabla13[[#This Row],[Carbon_modelado2]]</f>
        <v>-16.794911000000013</v>
      </c>
      <c r="H152" s="1">
        <f>Tabla13[[#This Row],[Residuos]]/Tabla13[[#This Row],[SOC_TCH]]</f>
        <v>-0.10432140106340697</v>
      </c>
    </row>
    <row r="153" spans="1:8" x14ac:dyDescent="0.25">
      <c r="A153" t="s">
        <v>62</v>
      </c>
      <c r="B153">
        <v>-70.975352869999995</v>
      </c>
      <c r="C153">
        <v>18.901898599999999</v>
      </c>
      <c r="D153" t="s">
        <v>166</v>
      </c>
      <c r="E153">
        <v>125.74242</v>
      </c>
      <c r="F153">
        <v>138.9520416</v>
      </c>
      <c r="G153">
        <f>Tabla13[[#This Row],[SOC_TCH]]-Tabla13[[#This Row],[Carbon_modelado2]]</f>
        <v>-13.209621600000006</v>
      </c>
      <c r="H153" s="1">
        <f>Tabla13[[#This Row],[Residuos]]/Tabla13[[#This Row],[SOC_TCH]]</f>
        <v>-0.1050530250650497</v>
      </c>
    </row>
    <row r="154" spans="1:8" x14ac:dyDescent="0.25">
      <c r="A154" t="s">
        <v>10</v>
      </c>
      <c r="B154">
        <v>-71.682208399999993</v>
      </c>
      <c r="C154">
        <v>19.024836870000001</v>
      </c>
      <c r="D154" t="s">
        <v>167</v>
      </c>
      <c r="E154">
        <v>197.61894000000001</v>
      </c>
      <c r="F154">
        <v>219.02230829999999</v>
      </c>
      <c r="G154">
        <f>Tabla13[[#This Row],[SOC_TCH]]-Tabla13[[#This Row],[Carbon_modelado2]]</f>
        <v>-21.403368299999983</v>
      </c>
      <c r="H154" s="1">
        <f>Tabla13[[#This Row],[Residuos]]/Tabla13[[#This Row],[SOC_TCH]]</f>
        <v>-0.10830626001738489</v>
      </c>
    </row>
    <row r="155" spans="1:8" x14ac:dyDescent="0.25">
      <c r="A155" t="s">
        <v>10</v>
      </c>
      <c r="B155">
        <v>-70.985673820000002</v>
      </c>
      <c r="C155">
        <v>18.6879372</v>
      </c>
      <c r="D155" t="s">
        <v>168</v>
      </c>
      <c r="E155">
        <v>246.1104</v>
      </c>
      <c r="F155">
        <v>273.87744140000001</v>
      </c>
      <c r="G155">
        <f>Tabla13[[#This Row],[SOC_TCH]]-Tabla13[[#This Row],[Carbon_modelado2]]</f>
        <v>-27.767041400000011</v>
      </c>
      <c r="H155" s="1">
        <f>Tabla13[[#This Row],[Residuos]]/Tabla13[[#This Row],[SOC_TCH]]</f>
        <v>-0.11282351903861036</v>
      </c>
    </row>
    <row r="156" spans="1:8" x14ac:dyDescent="0.25">
      <c r="A156" t="s">
        <v>10</v>
      </c>
      <c r="B156">
        <v>-70.678900409999997</v>
      </c>
      <c r="C156">
        <v>18.46982216</v>
      </c>
      <c r="D156" t="s">
        <v>169</v>
      </c>
      <c r="E156">
        <v>183.29159999999999</v>
      </c>
      <c r="F156">
        <v>204.40005489999999</v>
      </c>
      <c r="G156">
        <f>Tabla13[[#This Row],[SOC_TCH]]-Tabla13[[#This Row],[Carbon_modelado2]]</f>
        <v>-21.108454899999998</v>
      </c>
      <c r="H156" s="1">
        <f>Tabla13[[#This Row],[Residuos]]/Tabla13[[#This Row],[SOC_TCH]]</f>
        <v>-0.11516324206892187</v>
      </c>
    </row>
    <row r="157" spans="1:8" x14ac:dyDescent="0.25">
      <c r="A157" t="s">
        <v>13</v>
      </c>
      <c r="B157">
        <v>-69.635567350000002</v>
      </c>
      <c r="C157">
        <v>19.1557353</v>
      </c>
      <c r="D157" t="s">
        <v>170</v>
      </c>
      <c r="E157">
        <v>257.298</v>
      </c>
      <c r="F157">
        <v>287.01812740000003</v>
      </c>
      <c r="G157">
        <f>Tabla13[[#This Row],[SOC_TCH]]-Tabla13[[#This Row],[Carbon_modelado2]]</f>
        <v>-29.720127400000024</v>
      </c>
      <c r="H157" s="1">
        <f>Tabla13[[#This Row],[Residuos]]/Tabla13[[#This Row],[SOC_TCH]]</f>
        <v>-0.1155085830437859</v>
      </c>
    </row>
    <row r="158" spans="1:8" x14ac:dyDescent="0.25">
      <c r="A158" t="s">
        <v>15</v>
      </c>
      <c r="B158">
        <v>-70.049243009999998</v>
      </c>
      <c r="C158">
        <v>18.641518779999998</v>
      </c>
      <c r="D158" t="s">
        <v>171</v>
      </c>
      <c r="E158">
        <v>176.43611999999999</v>
      </c>
      <c r="F158">
        <v>197.7084351</v>
      </c>
      <c r="G158">
        <f>Tabla13[[#This Row],[SOC_TCH]]-Tabla13[[#This Row],[Carbon_modelado2]]</f>
        <v>-21.272315100000014</v>
      </c>
      <c r="H158" s="1">
        <f>Tabla13[[#This Row],[Residuos]]/Tabla13[[#This Row],[SOC_TCH]]</f>
        <v>-0.12056666798159026</v>
      </c>
    </row>
    <row r="159" spans="1:8" x14ac:dyDescent="0.25">
      <c r="A159" t="s">
        <v>15</v>
      </c>
      <c r="B159">
        <v>-71.508977060000007</v>
      </c>
      <c r="C159">
        <v>19.221296599999999</v>
      </c>
      <c r="D159" t="s">
        <v>172</v>
      </c>
      <c r="E159">
        <v>130.49052</v>
      </c>
      <c r="F159">
        <v>146.2440033</v>
      </c>
      <c r="G159">
        <f>Tabla13[[#This Row],[SOC_TCH]]-Tabla13[[#This Row],[Carbon_modelado2]]</f>
        <v>-15.753483299999999</v>
      </c>
      <c r="H159" s="1">
        <f>Tabla13[[#This Row],[Residuos]]/Tabla13[[#This Row],[SOC_TCH]]</f>
        <v>-0.12072511704298518</v>
      </c>
    </row>
    <row r="160" spans="1:8" x14ac:dyDescent="0.25">
      <c r="A160" t="s">
        <v>27</v>
      </c>
      <c r="B160">
        <v>-70.487699910000003</v>
      </c>
      <c r="C160">
        <v>19.134412820000001</v>
      </c>
      <c r="D160" t="s">
        <v>173</v>
      </c>
      <c r="E160">
        <v>86.340900000000005</v>
      </c>
      <c r="F160">
        <v>96.94763184</v>
      </c>
      <c r="G160">
        <f>Tabla13[[#This Row],[SOC_TCH]]-Tabla13[[#This Row],[Carbon_modelado2]]</f>
        <v>-10.606731839999995</v>
      </c>
      <c r="H160" s="1">
        <f>Tabla13[[#This Row],[Residuos]]/Tabla13[[#This Row],[SOC_TCH]]</f>
        <v>-0.12284713084992158</v>
      </c>
    </row>
    <row r="161" spans="1:8" x14ac:dyDescent="0.25">
      <c r="A161" t="s">
        <v>10</v>
      </c>
      <c r="B161">
        <v>-71.213918530000001</v>
      </c>
      <c r="C161">
        <v>19.73735718</v>
      </c>
      <c r="D161" t="s">
        <v>174</v>
      </c>
      <c r="E161">
        <v>114.8616</v>
      </c>
      <c r="F161">
        <v>129.25617980000001</v>
      </c>
      <c r="G161">
        <f>Tabla13[[#This Row],[SOC_TCH]]-Tabla13[[#This Row],[Carbon_modelado2]]</f>
        <v>-14.394579800000017</v>
      </c>
      <c r="H161" s="1">
        <f>Tabla13[[#This Row],[Residuos]]/Tabla13[[#This Row],[SOC_TCH]]</f>
        <v>-0.12532108032623623</v>
      </c>
    </row>
    <row r="162" spans="1:8" x14ac:dyDescent="0.25">
      <c r="A162" t="s">
        <v>8</v>
      </c>
      <c r="B162">
        <v>-70.744286689999996</v>
      </c>
      <c r="C162">
        <v>19.418801290000001</v>
      </c>
      <c r="D162" t="s">
        <v>175</v>
      </c>
      <c r="E162">
        <v>196.25891999999999</v>
      </c>
      <c r="F162">
        <v>221.78807069999999</v>
      </c>
      <c r="G162">
        <f>Tabla13[[#This Row],[SOC_TCH]]-Tabla13[[#This Row],[Carbon_modelado2]]</f>
        <v>-25.529150700000002</v>
      </c>
      <c r="H162" s="1">
        <f>Tabla13[[#This Row],[Residuos]]/Tabla13[[#This Row],[SOC_TCH]]</f>
        <v>-0.13007893195376805</v>
      </c>
    </row>
    <row r="163" spans="1:8" x14ac:dyDescent="0.25">
      <c r="A163" t="s">
        <v>27</v>
      </c>
      <c r="B163">
        <v>-71.646684089999994</v>
      </c>
      <c r="C163">
        <v>19.276959160000001</v>
      </c>
      <c r="D163" t="s">
        <v>176</v>
      </c>
      <c r="E163">
        <v>220.81487999999999</v>
      </c>
      <c r="F163">
        <v>249.64022829999999</v>
      </c>
      <c r="G163">
        <f>Tabla13[[#This Row],[SOC_TCH]]-Tabla13[[#This Row],[Carbon_modelado2]]</f>
        <v>-28.825348300000002</v>
      </c>
      <c r="H163" s="1">
        <f>Tabla13[[#This Row],[Residuos]]/Tabla13[[#This Row],[SOC_TCH]]</f>
        <v>-0.13054078737809699</v>
      </c>
    </row>
    <row r="164" spans="1:8" x14ac:dyDescent="0.25">
      <c r="A164" t="s">
        <v>15</v>
      </c>
      <c r="B164">
        <v>-70.018647659999999</v>
      </c>
      <c r="C164">
        <v>18.639274189999998</v>
      </c>
      <c r="D164" t="s">
        <v>177</v>
      </c>
      <c r="E164">
        <v>139.37370000000001</v>
      </c>
      <c r="F164">
        <v>157.9301758</v>
      </c>
      <c r="G164">
        <f>Tabla13[[#This Row],[SOC_TCH]]-Tabla13[[#This Row],[Carbon_modelado2]]</f>
        <v>-18.556475799999987</v>
      </c>
      <c r="H164" s="1">
        <f>Tabla13[[#This Row],[Residuos]]/Tabla13[[#This Row],[SOC_TCH]]</f>
        <v>-0.13314187540403954</v>
      </c>
    </row>
    <row r="165" spans="1:8" x14ac:dyDescent="0.25">
      <c r="A165" t="s">
        <v>10</v>
      </c>
      <c r="B165">
        <v>-71.369768559999997</v>
      </c>
      <c r="C165">
        <v>19.747536459999999</v>
      </c>
      <c r="D165" t="s">
        <v>178</v>
      </c>
      <c r="E165">
        <v>231.72120000000001</v>
      </c>
      <c r="F165">
        <v>263.36468509999997</v>
      </c>
      <c r="G165">
        <f>Tabla13[[#This Row],[SOC_TCH]]-Tabla13[[#This Row],[Carbon_modelado2]]</f>
        <v>-31.643485099999964</v>
      </c>
      <c r="H165" s="1">
        <f>Tabla13[[#This Row],[Residuos]]/Tabla13[[#This Row],[SOC_TCH]]</f>
        <v>-0.13655843789864699</v>
      </c>
    </row>
    <row r="166" spans="1:8" x14ac:dyDescent="0.25">
      <c r="A166" t="s">
        <v>8</v>
      </c>
      <c r="B166">
        <v>-70.970431759999997</v>
      </c>
      <c r="C166">
        <v>18.801953730000001</v>
      </c>
      <c r="D166" t="s">
        <v>179</v>
      </c>
      <c r="E166">
        <v>200.11362</v>
      </c>
      <c r="F166">
        <v>227.68817139999999</v>
      </c>
      <c r="G166">
        <f>Tabla13[[#This Row],[SOC_TCH]]-Tabla13[[#This Row],[Carbon_modelado2]]</f>
        <v>-27.57455139999999</v>
      </c>
      <c r="H166" s="1">
        <f>Tabla13[[#This Row],[Residuos]]/Tabla13[[#This Row],[SOC_TCH]]</f>
        <v>-0.1377944759582081</v>
      </c>
    </row>
    <row r="167" spans="1:8" x14ac:dyDescent="0.25">
      <c r="A167" t="s">
        <v>15</v>
      </c>
      <c r="B167">
        <v>-68.93965231</v>
      </c>
      <c r="C167">
        <v>18.803703630000001</v>
      </c>
      <c r="D167" t="s">
        <v>180</v>
      </c>
      <c r="E167">
        <v>153.4572</v>
      </c>
      <c r="F167">
        <v>174.77975459999999</v>
      </c>
      <c r="G167">
        <f>Tabla13[[#This Row],[SOC_TCH]]-Tabla13[[#This Row],[Carbon_modelado2]]</f>
        <v>-21.322554599999989</v>
      </c>
      <c r="H167" s="1">
        <f>Tabla13[[#This Row],[Residuos]]/Tabla13[[#This Row],[SOC_TCH]]</f>
        <v>-0.13894789296298896</v>
      </c>
    </row>
    <row r="168" spans="1:8" x14ac:dyDescent="0.25">
      <c r="A168" t="s">
        <v>13</v>
      </c>
      <c r="B168">
        <v>-71.753218340000004</v>
      </c>
      <c r="C168">
        <v>19.690043070000002</v>
      </c>
      <c r="D168" t="s">
        <v>181</v>
      </c>
      <c r="E168">
        <v>245.41734</v>
      </c>
      <c r="F168">
        <v>281.56973269999997</v>
      </c>
      <c r="G168">
        <f>Tabla13[[#This Row],[SOC_TCH]]-Tabla13[[#This Row],[Carbon_modelado2]]</f>
        <v>-36.152392699999979</v>
      </c>
      <c r="H168" s="1">
        <f>Tabla13[[#This Row],[Residuos]]/Tabla13[[#This Row],[SOC_TCH]]</f>
        <v>-0.14730985471523722</v>
      </c>
    </row>
    <row r="169" spans="1:8" x14ac:dyDescent="0.25">
      <c r="A169" t="s">
        <v>15</v>
      </c>
      <c r="B169">
        <v>-68.983999920000002</v>
      </c>
      <c r="C169">
        <v>18.502230470000001</v>
      </c>
      <c r="D169" t="s">
        <v>182</v>
      </c>
      <c r="E169">
        <v>171.64859999999999</v>
      </c>
      <c r="F169">
        <v>197.08163450000001</v>
      </c>
      <c r="G169">
        <f>Tabla13[[#This Row],[SOC_TCH]]-Tabla13[[#This Row],[Carbon_modelado2]]</f>
        <v>-25.433034500000019</v>
      </c>
      <c r="H169" s="1">
        <f>Tabla13[[#This Row],[Residuos]]/Tabla13[[#This Row],[SOC_TCH]]</f>
        <v>-0.14816919275776219</v>
      </c>
    </row>
    <row r="170" spans="1:8" x14ac:dyDescent="0.25">
      <c r="A170" t="s">
        <v>13</v>
      </c>
      <c r="B170">
        <v>-69.412520819999997</v>
      </c>
      <c r="C170">
        <v>19.192105080000001</v>
      </c>
      <c r="D170" t="s">
        <v>183</v>
      </c>
      <c r="E170">
        <v>204.84</v>
      </c>
      <c r="F170">
        <v>236.70547490000001</v>
      </c>
      <c r="G170">
        <f>Tabla13[[#This Row],[SOC_TCH]]-Tabla13[[#This Row],[Carbon_modelado2]]</f>
        <v>-31.865474900000009</v>
      </c>
      <c r="H170" s="1">
        <f>Tabla13[[#This Row],[Residuos]]/Tabla13[[#This Row],[SOC_TCH]]</f>
        <v>-0.15556275580941226</v>
      </c>
    </row>
    <row r="171" spans="1:8" x14ac:dyDescent="0.25">
      <c r="A171" t="s">
        <v>27</v>
      </c>
      <c r="B171">
        <v>-71.126303609999994</v>
      </c>
      <c r="C171">
        <v>18.913994089999999</v>
      </c>
      <c r="D171" t="s">
        <v>184</v>
      </c>
      <c r="E171">
        <v>157.63800000000001</v>
      </c>
      <c r="F171">
        <v>182.70222469999999</v>
      </c>
      <c r="G171">
        <f>Tabla13[[#This Row],[SOC_TCH]]-Tabla13[[#This Row],[Carbon_modelado2]]</f>
        <v>-25.064224699999983</v>
      </c>
      <c r="H171" s="1">
        <f>Tabla13[[#This Row],[Residuos]]/Tabla13[[#This Row],[SOC_TCH]]</f>
        <v>-0.15899862152526664</v>
      </c>
    </row>
    <row r="172" spans="1:8" x14ac:dyDescent="0.25">
      <c r="A172" t="s">
        <v>15</v>
      </c>
      <c r="B172">
        <v>-70.308867530000001</v>
      </c>
      <c r="C172">
        <v>19.503809969999999</v>
      </c>
      <c r="D172" t="s">
        <v>185</v>
      </c>
      <c r="E172">
        <v>115.62479999999999</v>
      </c>
      <c r="F172">
        <v>134.96064759999999</v>
      </c>
      <c r="G172">
        <f>Tabla13[[#This Row],[SOC_TCH]]-Tabla13[[#This Row],[Carbon_modelado2]]</f>
        <v>-19.335847599999994</v>
      </c>
      <c r="H172" s="1">
        <f>Tabla13[[#This Row],[Residuos]]/Tabla13[[#This Row],[SOC_TCH]]</f>
        <v>-0.16722924147760684</v>
      </c>
    </row>
    <row r="173" spans="1:8" x14ac:dyDescent="0.25">
      <c r="A173" t="s">
        <v>10</v>
      </c>
      <c r="B173">
        <v>-71.348246959999997</v>
      </c>
      <c r="C173">
        <v>17.903725080000001</v>
      </c>
      <c r="D173" t="s">
        <v>186</v>
      </c>
      <c r="E173">
        <v>196.14599999999999</v>
      </c>
      <c r="F173">
        <v>232.5505981</v>
      </c>
      <c r="G173">
        <f>Tabla13[[#This Row],[SOC_TCH]]-Tabla13[[#This Row],[Carbon_modelado2]]</f>
        <v>-36.404598100000015</v>
      </c>
      <c r="H173" s="1">
        <f>Tabla13[[#This Row],[Residuos]]/Tabla13[[#This Row],[SOC_TCH]]</f>
        <v>-0.18559949272480714</v>
      </c>
    </row>
    <row r="174" spans="1:8" x14ac:dyDescent="0.25">
      <c r="A174" t="s">
        <v>19</v>
      </c>
      <c r="B174">
        <v>-71.127490469999998</v>
      </c>
      <c r="C174">
        <v>19.8566796</v>
      </c>
      <c r="D174" t="s">
        <v>187</v>
      </c>
      <c r="E174">
        <v>187.11420000000001</v>
      </c>
      <c r="F174">
        <v>222.43733219999999</v>
      </c>
      <c r="G174">
        <f>Tabla13[[#This Row],[SOC_TCH]]-Tabla13[[#This Row],[Carbon_modelado2]]</f>
        <v>-35.323132199999975</v>
      </c>
      <c r="H174" s="1">
        <f>Tabla13[[#This Row],[Residuos]]/Tabla13[[#This Row],[SOC_TCH]]</f>
        <v>-0.18877846897776851</v>
      </c>
    </row>
    <row r="175" spans="1:8" x14ac:dyDescent="0.25">
      <c r="A175" t="s">
        <v>13</v>
      </c>
      <c r="B175">
        <v>-69.625816880000002</v>
      </c>
      <c r="C175">
        <v>19.21030755</v>
      </c>
      <c r="D175" t="s">
        <v>188</v>
      </c>
      <c r="E175">
        <v>225.828</v>
      </c>
      <c r="F175">
        <v>270.59774779999998</v>
      </c>
      <c r="G175">
        <f>Tabla13[[#This Row],[SOC_TCH]]-Tabla13[[#This Row],[Carbon_modelado2]]</f>
        <v>-44.769747799999976</v>
      </c>
      <c r="H175" s="1">
        <f>Tabla13[[#This Row],[Residuos]]/Tabla13[[#This Row],[SOC_TCH]]</f>
        <v>-0.19824710753316674</v>
      </c>
    </row>
    <row r="176" spans="1:8" x14ac:dyDescent="0.25">
      <c r="A176" t="s">
        <v>13</v>
      </c>
      <c r="B176">
        <v>-69.663105020000003</v>
      </c>
      <c r="C176">
        <v>19.209860150000001</v>
      </c>
      <c r="D176" t="s">
        <v>189</v>
      </c>
      <c r="E176">
        <v>146.88</v>
      </c>
      <c r="F176">
        <v>176.13745119999999</v>
      </c>
      <c r="G176">
        <f>Tabla13[[#This Row],[SOC_TCH]]-Tabla13[[#This Row],[Carbon_modelado2]]</f>
        <v>-29.257451199999991</v>
      </c>
      <c r="H176" s="1">
        <f>Tabla13[[#This Row],[Residuos]]/Tabla13[[#This Row],[SOC_TCH]]</f>
        <v>-0.1991928867102396</v>
      </c>
    </row>
    <row r="177" spans="1:8" x14ac:dyDescent="0.25">
      <c r="A177" t="s">
        <v>27</v>
      </c>
      <c r="B177">
        <v>-70.824036770000006</v>
      </c>
      <c r="C177">
        <v>19.07948382</v>
      </c>
      <c r="D177" t="s">
        <v>190</v>
      </c>
      <c r="E177">
        <v>84.220200000000006</v>
      </c>
      <c r="F177">
        <v>101.7593002</v>
      </c>
      <c r="G177">
        <f>Tabla13[[#This Row],[SOC_TCH]]-Tabla13[[#This Row],[Carbon_modelado2]]</f>
        <v>-17.539100199999993</v>
      </c>
      <c r="H177" s="1">
        <f>Tabla13[[#This Row],[Residuos]]/Tabla13[[#This Row],[SOC_TCH]]</f>
        <v>-0.20825289182405163</v>
      </c>
    </row>
    <row r="178" spans="1:8" x14ac:dyDescent="0.25">
      <c r="A178" t="s">
        <v>19</v>
      </c>
      <c r="B178">
        <v>-71.261295020000006</v>
      </c>
      <c r="C178">
        <v>19.830565839999998</v>
      </c>
      <c r="D178" t="s">
        <v>191</v>
      </c>
      <c r="E178">
        <v>244.82040000000001</v>
      </c>
      <c r="F178">
        <v>299.1015625</v>
      </c>
      <c r="G178">
        <f>Tabla13[[#This Row],[SOC_TCH]]-Tabla13[[#This Row],[Carbon_modelado2]]</f>
        <v>-54.281162499999994</v>
      </c>
      <c r="H178" s="1">
        <f>Tabla13[[#This Row],[Residuos]]/Tabla13[[#This Row],[SOC_TCH]]</f>
        <v>-0.22171829839343452</v>
      </c>
    </row>
    <row r="179" spans="1:8" x14ac:dyDescent="0.25">
      <c r="A179" t="s">
        <v>8</v>
      </c>
      <c r="B179">
        <v>-70.444914100000005</v>
      </c>
      <c r="C179">
        <v>18.22081137</v>
      </c>
      <c r="D179" t="s">
        <v>192</v>
      </c>
      <c r="E179">
        <v>268.41000000000003</v>
      </c>
      <c r="F179">
        <v>332.03109740000002</v>
      </c>
      <c r="G179">
        <f>Tabla13[[#This Row],[SOC_TCH]]-Tabla13[[#This Row],[Carbon_modelado2]]</f>
        <v>-63.621097399999996</v>
      </c>
      <c r="H179" s="1">
        <f>Tabla13[[#This Row],[Residuos]]/Tabla13[[#This Row],[SOC_TCH]]</f>
        <v>-0.23702953466711371</v>
      </c>
    </row>
    <row r="180" spans="1:8" x14ac:dyDescent="0.25">
      <c r="A180" t="s">
        <v>15</v>
      </c>
      <c r="B180">
        <v>-71.258182689999998</v>
      </c>
      <c r="C180">
        <v>18.032517439999999</v>
      </c>
      <c r="D180" t="s">
        <v>193</v>
      </c>
      <c r="E180">
        <v>123.7869</v>
      </c>
      <c r="F180">
        <v>153.4076843</v>
      </c>
      <c r="G180">
        <f>Tabla13[[#This Row],[SOC_TCH]]-Tabla13[[#This Row],[Carbon_modelado2]]</f>
        <v>-29.620784299999997</v>
      </c>
      <c r="H180" s="1">
        <f>Tabla13[[#This Row],[Residuos]]/Tabla13[[#This Row],[SOC_TCH]]</f>
        <v>-0.239288521644859</v>
      </c>
    </row>
    <row r="181" spans="1:8" x14ac:dyDescent="0.25">
      <c r="A181" t="s">
        <v>62</v>
      </c>
      <c r="B181">
        <v>-71.054350119999995</v>
      </c>
      <c r="C181">
        <v>19.107140340000001</v>
      </c>
      <c r="D181" t="s">
        <v>194</v>
      </c>
      <c r="E181">
        <v>93.326400000000007</v>
      </c>
      <c r="F181">
        <v>116.3961868</v>
      </c>
      <c r="G181">
        <f>Tabla13[[#This Row],[SOC_TCH]]-Tabla13[[#This Row],[Carbon_modelado2]]</f>
        <v>-23.069786799999989</v>
      </c>
      <c r="H181" s="1">
        <f>Tabla13[[#This Row],[Residuos]]/Tabla13[[#This Row],[SOC_TCH]]</f>
        <v>-0.24719465017401279</v>
      </c>
    </row>
    <row r="182" spans="1:8" x14ac:dyDescent="0.25">
      <c r="A182" t="s">
        <v>10</v>
      </c>
      <c r="B182">
        <v>-70.999818329999997</v>
      </c>
      <c r="C182">
        <v>18.36340092</v>
      </c>
      <c r="D182" t="s">
        <v>195</v>
      </c>
      <c r="E182">
        <v>126.735</v>
      </c>
      <c r="F182">
        <v>158.47683720000001</v>
      </c>
      <c r="G182">
        <f>Tabla13[[#This Row],[SOC_TCH]]-Tabla13[[#This Row],[Carbon_modelado2]]</f>
        <v>-31.741837200000006</v>
      </c>
      <c r="H182" s="1">
        <f>Tabla13[[#This Row],[Residuos]]/Tabla13[[#This Row],[SOC_TCH]]</f>
        <v>-0.25045833589773941</v>
      </c>
    </row>
    <row r="183" spans="1:8" x14ac:dyDescent="0.25">
      <c r="A183" t="s">
        <v>10</v>
      </c>
      <c r="B183">
        <v>-70.547498039999994</v>
      </c>
      <c r="C183">
        <v>18.531875410000001</v>
      </c>
      <c r="D183" t="s">
        <v>196</v>
      </c>
      <c r="E183">
        <v>154.25046</v>
      </c>
      <c r="F183">
        <v>193.60618590000001</v>
      </c>
      <c r="G183">
        <f>Tabla13[[#This Row],[SOC_TCH]]-Tabla13[[#This Row],[Carbon_modelado2]]</f>
        <v>-39.35572590000001</v>
      </c>
      <c r="H183" s="1">
        <f>Tabla13[[#This Row],[Residuos]]/Tabla13[[#This Row],[SOC_TCH]]</f>
        <v>-0.25514170849150147</v>
      </c>
    </row>
    <row r="184" spans="1:8" x14ac:dyDescent="0.25">
      <c r="A184" t="s">
        <v>15</v>
      </c>
      <c r="B184">
        <v>-69.108431109999998</v>
      </c>
      <c r="C184">
        <v>18.424915460000001</v>
      </c>
      <c r="D184" t="s">
        <v>197</v>
      </c>
      <c r="E184">
        <v>210.2784</v>
      </c>
      <c r="F184">
        <v>265.09286500000002</v>
      </c>
      <c r="G184">
        <f>Tabla13[[#This Row],[SOC_TCH]]-Tabla13[[#This Row],[Carbon_modelado2]]</f>
        <v>-54.814465000000013</v>
      </c>
      <c r="H184" s="1">
        <f>Tabla13[[#This Row],[Residuos]]/Tabla13[[#This Row],[SOC_TCH]]</f>
        <v>-0.26067568043127592</v>
      </c>
    </row>
    <row r="185" spans="1:8" x14ac:dyDescent="0.25">
      <c r="A185" t="s">
        <v>15</v>
      </c>
      <c r="B185">
        <v>-70.470442500000004</v>
      </c>
      <c r="C185">
        <v>18.856109910000001</v>
      </c>
      <c r="D185" t="s">
        <v>198</v>
      </c>
      <c r="E185">
        <v>99.917699999999996</v>
      </c>
      <c r="F185">
        <v>126.24768829999999</v>
      </c>
      <c r="G185">
        <f>Tabla13[[#This Row],[SOC_TCH]]-Tabla13[[#This Row],[Carbon_modelado2]]</f>
        <v>-26.329988299999997</v>
      </c>
      <c r="H185" s="1">
        <f>Tabla13[[#This Row],[Residuos]]/Tabla13[[#This Row],[SOC_TCH]]</f>
        <v>-0.26351675729125068</v>
      </c>
    </row>
    <row r="186" spans="1:8" x14ac:dyDescent="0.25">
      <c r="A186" t="s">
        <v>15</v>
      </c>
      <c r="B186">
        <v>-70.862098759999995</v>
      </c>
      <c r="C186">
        <v>19.628453740000001</v>
      </c>
      <c r="D186" t="s">
        <v>199</v>
      </c>
      <c r="E186">
        <v>188.72592</v>
      </c>
      <c r="F186">
        <v>239.30596919999999</v>
      </c>
      <c r="G186">
        <f>Tabla13[[#This Row],[SOC_TCH]]-Tabla13[[#This Row],[Carbon_modelado2]]</f>
        <v>-50.580049199999991</v>
      </c>
      <c r="H186" s="1">
        <f>Tabla13[[#This Row],[Residuos]]/Tabla13[[#This Row],[SOC_TCH]]</f>
        <v>-0.26800796202238669</v>
      </c>
    </row>
    <row r="187" spans="1:8" x14ac:dyDescent="0.25">
      <c r="A187" t="s">
        <v>15</v>
      </c>
      <c r="B187">
        <v>-70.486413350000007</v>
      </c>
      <c r="C187">
        <v>18.86560579</v>
      </c>
      <c r="D187" t="s">
        <v>200</v>
      </c>
      <c r="E187">
        <v>111.40667999999999</v>
      </c>
      <c r="F187">
        <v>142.63925169999999</v>
      </c>
      <c r="G187">
        <f>Tabla13[[#This Row],[SOC_TCH]]-Tabla13[[#This Row],[Carbon_modelado2]]</f>
        <v>-31.232571699999994</v>
      </c>
      <c r="H187" s="1">
        <f>Tabla13[[#This Row],[Residuos]]/Tabla13[[#This Row],[SOC_TCH]]</f>
        <v>-0.28034738760727806</v>
      </c>
    </row>
    <row r="188" spans="1:8" x14ac:dyDescent="0.25">
      <c r="A188" t="s">
        <v>15</v>
      </c>
      <c r="B188">
        <v>-70.86802917</v>
      </c>
      <c r="C188">
        <v>19.063288199999999</v>
      </c>
      <c r="D188" t="s">
        <v>201</v>
      </c>
      <c r="E188">
        <v>83.90607</v>
      </c>
      <c r="F188">
        <v>107.4947205</v>
      </c>
      <c r="G188">
        <f>Tabla13[[#This Row],[SOC_TCH]]-Tabla13[[#This Row],[Carbon_modelado2]]</f>
        <v>-23.5886505</v>
      </c>
      <c r="H188" s="1">
        <f>Tabla13[[#This Row],[Residuos]]/Tabla13[[#This Row],[SOC_TCH]]</f>
        <v>-0.28113163326562668</v>
      </c>
    </row>
    <row r="189" spans="1:8" x14ac:dyDescent="0.25">
      <c r="A189" t="s">
        <v>19</v>
      </c>
      <c r="B189">
        <v>-71.71737091</v>
      </c>
      <c r="C189">
        <v>19.80428457</v>
      </c>
      <c r="D189" t="s">
        <v>202</v>
      </c>
      <c r="E189">
        <v>190.3794</v>
      </c>
      <c r="F189">
        <v>244.471405</v>
      </c>
      <c r="G189">
        <f>Tabla13[[#This Row],[SOC_TCH]]-Tabla13[[#This Row],[Carbon_modelado2]]</f>
        <v>-54.092005</v>
      </c>
      <c r="H189" s="1">
        <f>Tabla13[[#This Row],[Residuos]]/Tabla13[[#This Row],[SOC_TCH]]</f>
        <v>-0.28412740559115113</v>
      </c>
    </row>
    <row r="190" spans="1:8" x14ac:dyDescent="0.25">
      <c r="A190" t="s">
        <v>62</v>
      </c>
      <c r="B190">
        <v>-71.073288570000003</v>
      </c>
      <c r="C190">
        <v>19.130765780000001</v>
      </c>
      <c r="D190" t="s">
        <v>203</v>
      </c>
      <c r="E190">
        <v>95.004000000000005</v>
      </c>
      <c r="F190">
        <v>124.28453829999999</v>
      </c>
      <c r="G190">
        <f>Tabla13[[#This Row],[SOC_TCH]]-Tabla13[[#This Row],[Carbon_modelado2]]</f>
        <v>-29.280538299999989</v>
      </c>
      <c r="H190" s="1">
        <f>Tabla13[[#This Row],[Residuos]]/Tabla13[[#This Row],[SOC_TCH]]</f>
        <v>-0.3082032156540776</v>
      </c>
    </row>
    <row r="191" spans="1:8" x14ac:dyDescent="0.25">
      <c r="A191" t="s">
        <v>15</v>
      </c>
      <c r="B191">
        <v>-69.677593979999997</v>
      </c>
      <c r="C191">
        <v>18.694892920000001</v>
      </c>
      <c r="D191" t="s">
        <v>204</v>
      </c>
      <c r="E191">
        <v>174.96</v>
      </c>
      <c r="F191">
        <v>229.0760803</v>
      </c>
      <c r="G191">
        <f>Tabla13[[#This Row],[SOC_TCH]]-Tabla13[[#This Row],[Carbon_modelado2]]</f>
        <v>-54.116080299999993</v>
      </c>
      <c r="H191" s="1">
        <f>Tabla13[[#This Row],[Residuos]]/Tabla13[[#This Row],[SOC_TCH]]</f>
        <v>-0.30930544295839041</v>
      </c>
    </row>
    <row r="192" spans="1:8" x14ac:dyDescent="0.25">
      <c r="A192" t="s">
        <v>8</v>
      </c>
      <c r="B192">
        <v>-71.14527803</v>
      </c>
      <c r="C192">
        <v>18.029620189999999</v>
      </c>
      <c r="D192" t="s">
        <v>205</v>
      </c>
      <c r="E192">
        <v>105.9828</v>
      </c>
      <c r="F192">
        <v>140.7292175</v>
      </c>
      <c r="G192">
        <f>Tabla13[[#This Row],[SOC_TCH]]-Tabla13[[#This Row],[Carbon_modelado2]]</f>
        <v>-34.746417500000007</v>
      </c>
      <c r="H192" s="1">
        <f>Tabla13[[#This Row],[Residuos]]/Tabla13[[#This Row],[SOC_TCH]]</f>
        <v>-0.32784958974475109</v>
      </c>
    </row>
    <row r="193" spans="1:8" x14ac:dyDescent="0.25">
      <c r="A193" t="s">
        <v>27</v>
      </c>
      <c r="B193">
        <v>-70.940646169999994</v>
      </c>
      <c r="C193">
        <v>19.039096359999998</v>
      </c>
      <c r="D193" t="s">
        <v>206</v>
      </c>
      <c r="E193">
        <v>150.50880000000001</v>
      </c>
      <c r="F193">
        <v>200.79983519999999</v>
      </c>
      <c r="G193">
        <f>Tabla13[[#This Row],[SOC_TCH]]-Tabla13[[#This Row],[Carbon_modelado2]]</f>
        <v>-50.291035199999982</v>
      </c>
      <c r="H193" s="1">
        <f>Tabla13[[#This Row],[Residuos]]/Tabla13[[#This Row],[SOC_TCH]]</f>
        <v>-0.33414016456180623</v>
      </c>
    </row>
    <row r="194" spans="1:8" x14ac:dyDescent="0.25">
      <c r="A194" t="s">
        <v>27</v>
      </c>
      <c r="B194">
        <v>-70.95473423</v>
      </c>
      <c r="C194">
        <v>18.917094420000002</v>
      </c>
      <c r="D194" t="s">
        <v>207</v>
      </c>
      <c r="E194">
        <v>100.78317</v>
      </c>
      <c r="F194">
        <v>135.56216430000001</v>
      </c>
      <c r="G194">
        <f>Tabla13[[#This Row],[SOC_TCH]]-Tabla13[[#This Row],[Carbon_modelado2]]</f>
        <v>-34.778994300000008</v>
      </c>
      <c r="H194" s="1">
        <f>Tabla13[[#This Row],[Residuos]]/Tabla13[[#This Row],[SOC_TCH]]</f>
        <v>-0.34508732261547248</v>
      </c>
    </row>
    <row r="195" spans="1:8" x14ac:dyDescent="0.25">
      <c r="A195" t="s">
        <v>15</v>
      </c>
      <c r="B195">
        <v>-71.223803469999993</v>
      </c>
      <c r="C195">
        <v>19.22498242</v>
      </c>
      <c r="D195" t="s">
        <v>208</v>
      </c>
      <c r="E195">
        <v>138.34800000000001</v>
      </c>
      <c r="F195">
        <v>186.18573000000001</v>
      </c>
      <c r="G195">
        <f>Tabla13[[#This Row],[SOC_TCH]]-Tabla13[[#This Row],[Carbon_modelado2]]</f>
        <v>-47.837729999999993</v>
      </c>
      <c r="H195" s="1">
        <f>Tabla13[[#This Row],[Residuos]]/Tabla13[[#This Row],[SOC_TCH]]</f>
        <v>-0.34577825483563179</v>
      </c>
    </row>
    <row r="196" spans="1:8" x14ac:dyDescent="0.25">
      <c r="A196" t="s">
        <v>8</v>
      </c>
      <c r="B196">
        <v>-69.174800000000005</v>
      </c>
      <c r="C196">
        <v>18.424748480000002</v>
      </c>
      <c r="D196" t="s">
        <v>209</v>
      </c>
      <c r="E196">
        <v>88.635000000000005</v>
      </c>
      <c r="F196">
        <v>120.5106354</v>
      </c>
      <c r="G196">
        <f>Tabla13[[#This Row],[SOC_TCH]]-Tabla13[[#This Row],[Carbon_modelado2]]</f>
        <v>-31.875635399999993</v>
      </c>
      <c r="H196" s="1">
        <f>Tabla13[[#This Row],[Residuos]]/Tabla13[[#This Row],[SOC_TCH]]</f>
        <v>-0.35962808597055329</v>
      </c>
    </row>
    <row r="197" spans="1:8" x14ac:dyDescent="0.25">
      <c r="A197" t="s">
        <v>10</v>
      </c>
      <c r="B197">
        <v>-70.766659860000004</v>
      </c>
      <c r="C197">
        <v>19.342618600000002</v>
      </c>
      <c r="D197" t="s">
        <v>210</v>
      </c>
      <c r="E197">
        <v>153.6927</v>
      </c>
      <c r="F197">
        <v>210.37712099999999</v>
      </c>
      <c r="G197">
        <f>Tabla13[[#This Row],[SOC_TCH]]-Tabla13[[#This Row],[Carbon_modelado2]]</f>
        <v>-56.684420999999986</v>
      </c>
      <c r="H197" s="1">
        <f>Tabla13[[#This Row],[Residuos]]/Tabla13[[#This Row],[SOC_TCH]]</f>
        <v>-0.36881661263026799</v>
      </c>
    </row>
    <row r="198" spans="1:8" x14ac:dyDescent="0.25">
      <c r="A198" t="s">
        <v>10</v>
      </c>
      <c r="B198">
        <v>-71.171447869999994</v>
      </c>
      <c r="C198">
        <v>18.633722939999998</v>
      </c>
      <c r="D198" t="s">
        <v>211</v>
      </c>
      <c r="E198">
        <v>202.64964000000001</v>
      </c>
      <c r="F198">
        <v>279.06866459999998</v>
      </c>
      <c r="G198">
        <f>Tabla13[[#This Row],[SOC_TCH]]-Tabla13[[#This Row],[Carbon_modelado2]]</f>
        <v>-76.419024599999972</v>
      </c>
      <c r="H198" s="1">
        <f>Tabla13[[#This Row],[Residuos]]/Tabla13[[#This Row],[SOC_TCH]]</f>
        <v>-0.37709923688983593</v>
      </c>
    </row>
    <row r="199" spans="1:8" x14ac:dyDescent="0.25">
      <c r="A199" t="s">
        <v>10</v>
      </c>
      <c r="B199">
        <v>-71.32025797</v>
      </c>
      <c r="C199">
        <v>18.897630620000001</v>
      </c>
      <c r="D199" t="s">
        <v>212</v>
      </c>
      <c r="E199">
        <v>118.50336</v>
      </c>
      <c r="F199">
        <v>165.17315669999999</v>
      </c>
      <c r="G199">
        <f>Tabla13[[#This Row],[SOC_TCH]]-Tabla13[[#This Row],[Carbon_modelado2]]</f>
        <v>-46.669796699999992</v>
      </c>
      <c r="H199" s="1">
        <f>Tabla13[[#This Row],[Residuos]]/Tabla13[[#This Row],[SOC_TCH]]</f>
        <v>-0.39382678010142491</v>
      </c>
    </row>
    <row r="200" spans="1:8" x14ac:dyDescent="0.25">
      <c r="A200" t="s">
        <v>27</v>
      </c>
      <c r="B200">
        <v>-70.856269870000006</v>
      </c>
      <c r="C200">
        <v>19.079740149999999</v>
      </c>
      <c r="D200" t="s">
        <v>213</v>
      </c>
      <c r="E200">
        <v>70.346879999999999</v>
      </c>
      <c r="F200">
        <v>98.115234380000004</v>
      </c>
      <c r="G200">
        <f>Tabla13[[#This Row],[SOC_TCH]]-Tabla13[[#This Row],[Carbon_modelado2]]</f>
        <v>-27.768354380000005</v>
      </c>
      <c r="H200" s="1">
        <f>Tabla13[[#This Row],[Residuos]]/Tabla13[[#This Row],[SOC_TCH]]</f>
        <v>-0.39473469726020549</v>
      </c>
    </row>
    <row r="201" spans="1:8" x14ac:dyDescent="0.25">
      <c r="A201" t="s">
        <v>15</v>
      </c>
      <c r="B201">
        <v>-70.494892359999994</v>
      </c>
      <c r="C201">
        <v>18.53665414</v>
      </c>
      <c r="D201" t="s">
        <v>214</v>
      </c>
      <c r="E201">
        <v>90.078119999999998</v>
      </c>
      <c r="F201">
        <v>128.04588319999999</v>
      </c>
      <c r="G201">
        <f>Tabla13[[#This Row],[SOC_TCH]]-Tabla13[[#This Row],[Carbon_modelado2]]</f>
        <v>-37.967763199999993</v>
      </c>
      <c r="H201" s="1">
        <f>Tabla13[[#This Row],[Residuos]]/Tabla13[[#This Row],[SOC_TCH]]</f>
        <v>-0.42149817513953436</v>
      </c>
    </row>
    <row r="202" spans="1:8" x14ac:dyDescent="0.25">
      <c r="A202" t="s">
        <v>15</v>
      </c>
      <c r="B202">
        <v>-70.910343339999997</v>
      </c>
      <c r="C202">
        <v>19.031580219999999</v>
      </c>
      <c r="D202" t="s">
        <v>215</v>
      </c>
      <c r="E202">
        <v>100.3266</v>
      </c>
      <c r="F202">
        <v>143.06216430000001</v>
      </c>
      <c r="G202">
        <f>Tabla13[[#This Row],[SOC_TCH]]-Tabla13[[#This Row],[Carbon_modelado2]]</f>
        <v>-42.735564300000007</v>
      </c>
      <c r="H202" s="1">
        <f>Tabla13[[#This Row],[Residuos]]/Tabla13[[#This Row],[SOC_TCH]]</f>
        <v>-0.4259644431287416</v>
      </c>
    </row>
    <row r="203" spans="1:8" x14ac:dyDescent="0.25">
      <c r="A203" t="s">
        <v>15</v>
      </c>
      <c r="B203">
        <v>-70.362950339999998</v>
      </c>
      <c r="C203">
        <v>19.016453460000001</v>
      </c>
      <c r="D203" t="s">
        <v>216</v>
      </c>
      <c r="E203">
        <v>123.86879999999999</v>
      </c>
      <c r="F203">
        <v>176.9485474</v>
      </c>
      <c r="G203">
        <f>Tabla13[[#This Row],[SOC_TCH]]-Tabla13[[#This Row],[Carbon_modelado2]]</f>
        <v>-53.079747400000002</v>
      </c>
      <c r="H203" s="1">
        <f>Tabla13[[#This Row],[Residuos]]/Tabla13[[#This Row],[SOC_TCH]]</f>
        <v>-0.42851587647575501</v>
      </c>
    </row>
    <row r="204" spans="1:8" x14ac:dyDescent="0.25">
      <c r="A204" t="s">
        <v>13</v>
      </c>
      <c r="B204">
        <v>-71.654489510000005</v>
      </c>
      <c r="C204">
        <v>19.858944999999999</v>
      </c>
      <c r="D204" t="s">
        <v>217</v>
      </c>
      <c r="E204">
        <v>200.4408</v>
      </c>
      <c r="F204">
        <v>288.1063843</v>
      </c>
      <c r="G204">
        <f>Tabla13[[#This Row],[SOC_TCH]]-Tabla13[[#This Row],[Carbon_modelado2]]</f>
        <v>-87.665584300000006</v>
      </c>
      <c r="H204" s="1">
        <f>Tabla13[[#This Row],[Residuos]]/Tabla13[[#This Row],[SOC_TCH]]</f>
        <v>-0.43736397130723886</v>
      </c>
    </row>
    <row r="205" spans="1:8" x14ac:dyDescent="0.25">
      <c r="A205" t="s">
        <v>8</v>
      </c>
      <c r="B205">
        <v>-70.739643509999993</v>
      </c>
      <c r="C205">
        <v>19.302487150000001</v>
      </c>
      <c r="D205" t="s">
        <v>218</v>
      </c>
      <c r="E205">
        <v>115.70625</v>
      </c>
      <c r="F205">
        <v>166.31350710000001</v>
      </c>
      <c r="G205">
        <f>Tabla13[[#This Row],[SOC_TCH]]-Tabla13[[#This Row],[Carbon_modelado2]]</f>
        <v>-50.607257100000012</v>
      </c>
      <c r="H205" s="1">
        <f>Tabla13[[#This Row],[Residuos]]/Tabla13[[#This Row],[SOC_TCH]]</f>
        <v>-0.43737703970183128</v>
      </c>
    </row>
    <row r="206" spans="1:8" x14ac:dyDescent="0.25">
      <c r="A206" t="s">
        <v>8</v>
      </c>
      <c r="B206">
        <v>-68.718946840000001</v>
      </c>
      <c r="C206">
        <v>18.13143689</v>
      </c>
      <c r="D206" t="s">
        <v>219</v>
      </c>
      <c r="E206">
        <v>89.963999999999999</v>
      </c>
      <c r="F206">
        <v>130.1261749</v>
      </c>
      <c r="G206">
        <f>Tabla13[[#This Row],[SOC_TCH]]-Tabla13[[#This Row],[Carbon_modelado2]]</f>
        <v>-40.162174899999997</v>
      </c>
      <c r="H206" s="1">
        <f>Tabla13[[#This Row],[Residuos]]/Tabla13[[#This Row],[SOC_TCH]]</f>
        <v>-0.44642495776088209</v>
      </c>
    </row>
    <row r="207" spans="1:8" x14ac:dyDescent="0.25">
      <c r="A207" t="s">
        <v>15</v>
      </c>
      <c r="B207">
        <v>-70.241763730000002</v>
      </c>
      <c r="C207">
        <v>18.862022660000001</v>
      </c>
      <c r="D207" t="s">
        <v>220</v>
      </c>
      <c r="E207">
        <v>94.038600000000002</v>
      </c>
      <c r="F207">
        <v>136.46388239999999</v>
      </c>
      <c r="G207">
        <f>Tabla13[[#This Row],[SOC_TCH]]-Tabla13[[#This Row],[Carbon_modelado2]]</f>
        <v>-42.425282399999986</v>
      </c>
      <c r="H207" s="1">
        <f>Tabla13[[#This Row],[Residuos]]/Tabla13[[#This Row],[SOC_TCH]]</f>
        <v>-0.45114753303430705</v>
      </c>
    </row>
    <row r="208" spans="1:8" x14ac:dyDescent="0.25">
      <c r="A208" t="s">
        <v>62</v>
      </c>
      <c r="B208">
        <v>-70.680813400000005</v>
      </c>
      <c r="C208">
        <v>19.045774550000001</v>
      </c>
      <c r="D208" t="s">
        <v>221</v>
      </c>
      <c r="E208">
        <v>82.963200000000001</v>
      </c>
      <c r="F208">
        <v>120.51704410000001</v>
      </c>
      <c r="G208">
        <f>Tabla13[[#This Row],[SOC_TCH]]-Tabla13[[#This Row],[Carbon_modelado2]]</f>
        <v>-37.553844100000006</v>
      </c>
      <c r="H208" s="1">
        <f>Tabla13[[#This Row],[Residuos]]/Tabla13[[#This Row],[SOC_TCH]]</f>
        <v>-0.45265664897207442</v>
      </c>
    </row>
    <row r="209" spans="1:8" x14ac:dyDescent="0.25">
      <c r="A209" t="s">
        <v>15</v>
      </c>
      <c r="B209">
        <v>-70.788739530000001</v>
      </c>
      <c r="C209">
        <v>18.98480846</v>
      </c>
      <c r="D209" t="s">
        <v>222</v>
      </c>
      <c r="E209">
        <v>84.933059999999998</v>
      </c>
      <c r="F209">
        <v>123.5311584</v>
      </c>
      <c r="G209">
        <f>Tabla13[[#This Row],[SOC_TCH]]-Tabla13[[#This Row],[Carbon_modelado2]]</f>
        <v>-38.598098399999998</v>
      </c>
      <c r="H209" s="1">
        <f>Tabla13[[#This Row],[Residuos]]/Tabla13[[#This Row],[SOC_TCH]]</f>
        <v>-0.45445317053218143</v>
      </c>
    </row>
    <row r="210" spans="1:8" x14ac:dyDescent="0.25">
      <c r="A210" t="s">
        <v>13</v>
      </c>
      <c r="B210">
        <v>-68.753943129999996</v>
      </c>
      <c r="C210">
        <v>18.13768516</v>
      </c>
      <c r="D210" t="s">
        <v>223</v>
      </c>
      <c r="E210">
        <v>57.155999999999999</v>
      </c>
      <c r="F210">
        <v>83.28669739</v>
      </c>
      <c r="G210">
        <f>Tabla13[[#This Row],[SOC_TCH]]-Tabla13[[#This Row],[Carbon_modelado2]]</f>
        <v>-26.130697390000002</v>
      </c>
      <c r="H210" s="1">
        <f>Tabla13[[#This Row],[Residuos]]/Tabla13[[#This Row],[SOC_TCH]]</f>
        <v>-0.45718205245293586</v>
      </c>
    </row>
    <row r="211" spans="1:8" x14ac:dyDescent="0.25">
      <c r="A211" t="s">
        <v>10</v>
      </c>
      <c r="B211">
        <v>-71.153917289999995</v>
      </c>
      <c r="C211">
        <v>18.214129530000001</v>
      </c>
      <c r="D211" t="s">
        <v>224</v>
      </c>
      <c r="E211">
        <v>175.09667999999999</v>
      </c>
      <c r="F211">
        <v>255.19967650000001</v>
      </c>
      <c r="G211">
        <f>Tabla13[[#This Row],[SOC_TCH]]-Tabla13[[#This Row],[Carbon_modelado2]]</f>
        <v>-80.102996500000017</v>
      </c>
      <c r="H211" s="1">
        <f>Tabla13[[#This Row],[Residuos]]/Tabla13[[#This Row],[SOC_TCH]]</f>
        <v>-0.4574786712118129</v>
      </c>
    </row>
    <row r="212" spans="1:8" x14ac:dyDescent="0.25">
      <c r="A212" t="s">
        <v>10</v>
      </c>
      <c r="B212">
        <v>-71.177938710000006</v>
      </c>
      <c r="C212">
        <v>18.238699279999999</v>
      </c>
      <c r="D212" t="s">
        <v>225</v>
      </c>
      <c r="E212">
        <v>135.65969999999999</v>
      </c>
      <c r="F212">
        <v>199.2426605</v>
      </c>
      <c r="G212">
        <f>Tabla13[[#This Row],[SOC_TCH]]-Tabla13[[#This Row],[Carbon_modelado2]]</f>
        <v>-63.582960500000013</v>
      </c>
      <c r="H212" s="1">
        <f>Tabla13[[#This Row],[Residuos]]/Tabla13[[#This Row],[SOC_TCH]]</f>
        <v>-0.46869453861389948</v>
      </c>
    </row>
    <row r="213" spans="1:8" x14ac:dyDescent="0.25">
      <c r="A213" t="s">
        <v>15</v>
      </c>
      <c r="B213">
        <v>-70.24895266</v>
      </c>
      <c r="C213">
        <v>18.583631319999999</v>
      </c>
      <c r="D213" t="s">
        <v>226</v>
      </c>
      <c r="E213">
        <v>69.084000000000003</v>
      </c>
      <c r="F213">
        <v>103.87834169999999</v>
      </c>
      <c r="G213">
        <f>Tabla13[[#This Row],[SOC_TCH]]-Tabla13[[#This Row],[Carbon_modelado2]]</f>
        <v>-34.79434169999999</v>
      </c>
      <c r="H213" s="1">
        <f>Tabla13[[#This Row],[Residuos]]/Tabla13[[#This Row],[SOC_TCH]]</f>
        <v>-0.50365267934688185</v>
      </c>
    </row>
    <row r="214" spans="1:8" x14ac:dyDescent="0.25">
      <c r="A214" t="s">
        <v>15</v>
      </c>
      <c r="B214">
        <v>-70.647544510000003</v>
      </c>
      <c r="C214">
        <v>19.19951739</v>
      </c>
      <c r="D214" t="s">
        <v>227</v>
      </c>
      <c r="E214">
        <v>93.958410000000001</v>
      </c>
      <c r="F214">
        <v>141.28326419999999</v>
      </c>
      <c r="G214">
        <f>Tabla13[[#This Row],[SOC_TCH]]-Tabla13[[#This Row],[Carbon_modelado2]]</f>
        <v>-47.32485419999999</v>
      </c>
      <c r="H214" s="1">
        <f>Tabla13[[#This Row],[Residuos]]/Tabla13[[#This Row],[SOC_TCH]]</f>
        <v>-0.50367874679871649</v>
      </c>
    </row>
    <row r="215" spans="1:8" x14ac:dyDescent="0.25">
      <c r="A215" t="s">
        <v>8</v>
      </c>
      <c r="B215">
        <v>-71.551050450000005</v>
      </c>
      <c r="C215">
        <v>19.429369900000001</v>
      </c>
      <c r="D215" t="s">
        <v>228</v>
      </c>
      <c r="E215">
        <v>95.709149999999994</v>
      </c>
      <c r="F215">
        <v>144.35533140000001</v>
      </c>
      <c r="G215">
        <f>Tabla13[[#This Row],[SOC_TCH]]-Tabla13[[#This Row],[Carbon_modelado2]]</f>
        <v>-48.646181400000017</v>
      </c>
      <c r="H215" s="1">
        <f>Tabla13[[#This Row],[Residuos]]/Tabla13[[#This Row],[SOC_TCH]]</f>
        <v>-0.50827095841933634</v>
      </c>
    </row>
    <row r="216" spans="1:8" x14ac:dyDescent="0.25">
      <c r="A216" t="s">
        <v>19</v>
      </c>
      <c r="B216">
        <v>-71.743994810000004</v>
      </c>
      <c r="C216">
        <v>19.754479280000002</v>
      </c>
      <c r="D216" t="s">
        <v>229</v>
      </c>
      <c r="E216">
        <v>195.60500999999999</v>
      </c>
      <c r="F216">
        <v>297.20861819999999</v>
      </c>
      <c r="G216">
        <f>Tabla13[[#This Row],[SOC_TCH]]-Tabla13[[#This Row],[Carbon_modelado2]]</f>
        <v>-101.6036082</v>
      </c>
      <c r="H216" s="1">
        <f>Tabla13[[#This Row],[Residuos]]/Tabla13[[#This Row],[SOC_TCH]]</f>
        <v>-0.51943254520934812</v>
      </c>
    </row>
    <row r="217" spans="1:8" x14ac:dyDescent="0.25">
      <c r="A217" t="s">
        <v>27</v>
      </c>
      <c r="B217">
        <v>-70.774747809999994</v>
      </c>
      <c r="C217">
        <v>19.061444980000001</v>
      </c>
      <c r="D217" t="s">
        <v>230</v>
      </c>
      <c r="E217">
        <v>70.491839999999996</v>
      </c>
      <c r="F217">
        <v>108.5083542</v>
      </c>
      <c r="G217">
        <f>Tabla13[[#This Row],[SOC_TCH]]-Tabla13[[#This Row],[Carbon_modelado2]]</f>
        <v>-38.016514200000003</v>
      </c>
      <c r="H217" s="1">
        <f>Tabla13[[#This Row],[Residuos]]/Tabla13[[#This Row],[SOC_TCH]]</f>
        <v>-0.53930375771153094</v>
      </c>
    </row>
    <row r="218" spans="1:8" x14ac:dyDescent="0.25">
      <c r="A218" t="s">
        <v>8</v>
      </c>
      <c r="B218">
        <v>-71.578704329999994</v>
      </c>
      <c r="C218">
        <v>19.508958190000001</v>
      </c>
      <c r="D218" t="s">
        <v>231</v>
      </c>
      <c r="E218">
        <v>93.276420000000002</v>
      </c>
      <c r="F218">
        <v>143.60546880000001</v>
      </c>
      <c r="G218">
        <f>Tabla13[[#This Row],[SOC_TCH]]-Tabla13[[#This Row],[Carbon_modelado2]]</f>
        <v>-50.32904880000001</v>
      </c>
      <c r="H218" s="1">
        <f>Tabla13[[#This Row],[Residuos]]/Tabla13[[#This Row],[SOC_TCH]]</f>
        <v>-0.53956882993579736</v>
      </c>
    </row>
    <row r="219" spans="1:8" x14ac:dyDescent="0.25">
      <c r="A219" t="s">
        <v>27</v>
      </c>
      <c r="B219">
        <v>-70.705673950000005</v>
      </c>
      <c r="C219">
        <v>19.066089900000001</v>
      </c>
      <c r="D219" t="s">
        <v>232</v>
      </c>
      <c r="E219">
        <v>85.639679999999998</v>
      </c>
      <c r="F219">
        <v>133.09198000000001</v>
      </c>
      <c r="G219">
        <f>Tabla13[[#This Row],[SOC_TCH]]-Tabla13[[#This Row],[Carbon_modelado2]]</f>
        <v>-47.452300000000008</v>
      </c>
      <c r="H219" s="1">
        <f>Tabla13[[#This Row],[Residuos]]/Tabla13[[#This Row],[SOC_TCH]]</f>
        <v>-0.55409244873404484</v>
      </c>
    </row>
    <row r="220" spans="1:8" x14ac:dyDescent="0.25">
      <c r="A220" t="s">
        <v>15</v>
      </c>
      <c r="B220">
        <v>-69.965099949999995</v>
      </c>
      <c r="C220">
        <v>19.666710900000002</v>
      </c>
      <c r="D220" t="s">
        <v>233</v>
      </c>
      <c r="E220">
        <v>118.8348</v>
      </c>
      <c r="F220">
        <v>185.53781129999999</v>
      </c>
      <c r="G220">
        <f>Tabla13[[#This Row],[SOC_TCH]]-Tabla13[[#This Row],[Carbon_modelado2]]</f>
        <v>-66.703011299999986</v>
      </c>
      <c r="H220" s="1">
        <f>Tabla13[[#This Row],[Residuos]]/Tabla13[[#This Row],[SOC_TCH]]</f>
        <v>-0.56130873531995662</v>
      </c>
    </row>
    <row r="221" spans="1:8" x14ac:dyDescent="0.25">
      <c r="A221" t="s">
        <v>15</v>
      </c>
      <c r="B221">
        <v>-69.910569960000004</v>
      </c>
      <c r="C221">
        <v>18.858922450000001</v>
      </c>
      <c r="D221" t="s">
        <v>234</v>
      </c>
      <c r="E221">
        <v>82.309200000000004</v>
      </c>
      <c r="F221">
        <v>133.8609467</v>
      </c>
      <c r="G221">
        <f>Tabla13[[#This Row],[SOC_TCH]]-Tabla13[[#This Row],[Carbon_modelado2]]</f>
        <v>-51.551746699999995</v>
      </c>
      <c r="H221" s="1">
        <f>Tabla13[[#This Row],[Residuos]]/Tabla13[[#This Row],[SOC_TCH]]</f>
        <v>-0.62631816005987173</v>
      </c>
    </row>
    <row r="222" spans="1:8" x14ac:dyDescent="0.25">
      <c r="A222" t="s">
        <v>15</v>
      </c>
      <c r="B222">
        <v>-70.07881639</v>
      </c>
      <c r="C222">
        <v>18.803921190000001</v>
      </c>
      <c r="D222" t="s">
        <v>235</v>
      </c>
      <c r="E222">
        <v>61.86</v>
      </c>
      <c r="F222">
        <v>102.11727140000001</v>
      </c>
      <c r="G222">
        <f>Tabla13[[#This Row],[SOC_TCH]]-Tabla13[[#This Row],[Carbon_modelado2]]</f>
        <v>-40.257271400000008</v>
      </c>
      <c r="H222" s="1">
        <f>Tabla13[[#This Row],[Residuos]]/Tabla13[[#This Row],[SOC_TCH]]</f>
        <v>-0.6507803330100228</v>
      </c>
    </row>
    <row r="223" spans="1:8" x14ac:dyDescent="0.25">
      <c r="A223" t="s">
        <v>8</v>
      </c>
      <c r="B223">
        <v>-71.731664949999995</v>
      </c>
      <c r="C223">
        <v>19.03362001</v>
      </c>
      <c r="D223" t="s">
        <v>236</v>
      </c>
      <c r="E223">
        <v>148.47300000000001</v>
      </c>
      <c r="F223">
        <v>245.19561770000001</v>
      </c>
      <c r="G223">
        <f>Tabla13[[#This Row],[SOC_TCH]]-Tabla13[[#This Row],[Carbon_modelado2]]</f>
        <v>-96.722617700000001</v>
      </c>
      <c r="H223" s="1">
        <f>Tabla13[[#This Row],[Residuos]]/Tabla13[[#This Row],[SOC_TCH]]</f>
        <v>-0.65144920423241925</v>
      </c>
    </row>
    <row r="224" spans="1:8" x14ac:dyDescent="0.25">
      <c r="A224" t="s">
        <v>15</v>
      </c>
      <c r="B224">
        <v>-69.811150069999997</v>
      </c>
      <c r="C224">
        <v>18.56529192</v>
      </c>
      <c r="D224" t="s">
        <v>237</v>
      </c>
      <c r="E224">
        <v>103.968</v>
      </c>
      <c r="F224">
        <v>171.70677190000001</v>
      </c>
      <c r="G224">
        <f>Tabla13[[#This Row],[SOC_TCH]]-Tabla13[[#This Row],[Carbon_modelado2]]</f>
        <v>-67.738771900000003</v>
      </c>
      <c r="H224" s="1">
        <f>Tabla13[[#This Row],[Residuos]]/Tabla13[[#This Row],[SOC_TCH]]</f>
        <v>-0.65153481744382891</v>
      </c>
    </row>
    <row r="225" spans="1:8" x14ac:dyDescent="0.25">
      <c r="A225" t="s">
        <v>62</v>
      </c>
      <c r="B225">
        <v>-70.590462380000005</v>
      </c>
      <c r="C225">
        <v>18.63893019</v>
      </c>
      <c r="D225" t="s">
        <v>238</v>
      </c>
      <c r="E225">
        <v>154.30799999999999</v>
      </c>
      <c r="F225">
        <v>256.19464110000001</v>
      </c>
      <c r="G225">
        <f>Tabla13[[#This Row],[SOC_TCH]]-Tabla13[[#This Row],[Carbon_modelado2]]</f>
        <v>-101.88664110000002</v>
      </c>
      <c r="H225" s="1">
        <f>Tabla13[[#This Row],[Residuos]]/Tabla13[[#This Row],[SOC_TCH]]</f>
        <v>-0.66028100357726127</v>
      </c>
    </row>
    <row r="226" spans="1:8" x14ac:dyDescent="0.25">
      <c r="A226" t="s">
        <v>10</v>
      </c>
      <c r="B226">
        <v>-71.360852850000001</v>
      </c>
      <c r="C226">
        <v>19.78786917</v>
      </c>
      <c r="D226" t="s">
        <v>239</v>
      </c>
      <c r="E226">
        <v>126.75</v>
      </c>
      <c r="F226">
        <v>210.63131709999999</v>
      </c>
      <c r="G226">
        <f>Tabla13[[#This Row],[SOC_TCH]]-Tabla13[[#This Row],[Carbon_modelado2]]</f>
        <v>-83.88131709999999</v>
      </c>
      <c r="H226" s="1">
        <f>Tabla13[[#This Row],[Residuos]]/Tabla13[[#This Row],[SOC_TCH]]</f>
        <v>-0.66178553925049299</v>
      </c>
    </row>
    <row r="227" spans="1:8" x14ac:dyDescent="0.25">
      <c r="A227" t="s">
        <v>15</v>
      </c>
      <c r="B227">
        <v>-69.735036930000007</v>
      </c>
      <c r="C227">
        <v>18.80264566</v>
      </c>
      <c r="D227" t="s">
        <v>240</v>
      </c>
      <c r="E227">
        <v>86.658000000000001</v>
      </c>
      <c r="F227">
        <v>144.39396669999999</v>
      </c>
      <c r="G227">
        <f>Tabla13[[#This Row],[SOC_TCH]]-Tabla13[[#This Row],[Carbon_modelado2]]</f>
        <v>-57.735966699999992</v>
      </c>
      <c r="H227" s="1">
        <f>Tabla13[[#This Row],[Residuos]]/Tabla13[[#This Row],[SOC_TCH]]</f>
        <v>-0.66625085623947</v>
      </c>
    </row>
    <row r="228" spans="1:8" x14ac:dyDescent="0.25">
      <c r="A228" t="s">
        <v>10</v>
      </c>
      <c r="B228">
        <v>-71.582115040000005</v>
      </c>
      <c r="C228">
        <v>18.7367466</v>
      </c>
      <c r="D228" t="s">
        <v>241</v>
      </c>
      <c r="E228">
        <v>135.58515</v>
      </c>
      <c r="F228">
        <v>226.13973999999999</v>
      </c>
      <c r="G228">
        <f>Tabla13[[#This Row],[SOC_TCH]]-Tabla13[[#This Row],[Carbon_modelado2]]</f>
        <v>-90.55458999999999</v>
      </c>
      <c r="H228" s="1">
        <f>Tabla13[[#This Row],[Residuos]]/Tabla13[[#This Row],[SOC_TCH]]</f>
        <v>-0.66787985262397831</v>
      </c>
    </row>
    <row r="229" spans="1:8" x14ac:dyDescent="0.25">
      <c r="A229" t="s">
        <v>8</v>
      </c>
      <c r="B229">
        <v>-71.019552099999999</v>
      </c>
      <c r="C229">
        <v>18.848000150000001</v>
      </c>
      <c r="D229" t="s">
        <v>242</v>
      </c>
      <c r="E229">
        <v>84.670199999999994</v>
      </c>
      <c r="F229">
        <v>143.23974609999999</v>
      </c>
      <c r="G229">
        <f>Tabla13[[#This Row],[SOC_TCH]]-Tabla13[[#This Row],[Carbon_modelado2]]</f>
        <v>-58.569546099999997</v>
      </c>
      <c r="H229" s="1">
        <f>Tabla13[[#This Row],[Residuos]]/Tabla13[[#This Row],[SOC_TCH]]</f>
        <v>-0.69173742473739286</v>
      </c>
    </row>
    <row r="230" spans="1:8" x14ac:dyDescent="0.25">
      <c r="A230" t="s">
        <v>27</v>
      </c>
      <c r="B230">
        <v>-70.478252370000007</v>
      </c>
      <c r="C230">
        <v>19.12392689</v>
      </c>
      <c r="D230" t="s">
        <v>243</v>
      </c>
      <c r="E230">
        <v>74.400000000000006</v>
      </c>
      <c r="F230">
        <v>126.1788864</v>
      </c>
      <c r="G230">
        <f>Tabla13[[#This Row],[SOC_TCH]]-Tabla13[[#This Row],[Carbon_modelado2]]</f>
        <v>-51.77888639999999</v>
      </c>
      <c r="H230" s="1">
        <f>Tabla13[[#This Row],[Residuos]]/Tabla13[[#This Row],[SOC_TCH]]</f>
        <v>-0.69595277419354817</v>
      </c>
    </row>
    <row r="231" spans="1:8" x14ac:dyDescent="0.25">
      <c r="A231" t="s">
        <v>8</v>
      </c>
      <c r="B231">
        <v>-70.790717360000002</v>
      </c>
      <c r="C231">
        <v>19.567984299999999</v>
      </c>
      <c r="D231" t="s">
        <v>244</v>
      </c>
      <c r="E231">
        <v>102.16704</v>
      </c>
      <c r="F231">
        <v>175.73371890000001</v>
      </c>
      <c r="G231">
        <f>Tabla13[[#This Row],[SOC_TCH]]-Tabla13[[#This Row],[Carbon_modelado2]]</f>
        <v>-73.566678900000014</v>
      </c>
      <c r="H231" s="1">
        <f>Tabla13[[#This Row],[Residuos]]/Tabla13[[#This Row],[SOC_TCH]]</f>
        <v>-0.72006274136942805</v>
      </c>
    </row>
    <row r="232" spans="1:8" x14ac:dyDescent="0.25">
      <c r="A232" t="s">
        <v>8</v>
      </c>
      <c r="B232">
        <v>-69.636131289999994</v>
      </c>
      <c r="C232">
        <v>18.41879174</v>
      </c>
      <c r="D232" t="s">
        <v>245</v>
      </c>
      <c r="E232">
        <v>75.238799999999998</v>
      </c>
      <c r="F232">
        <v>130.3171692</v>
      </c>
      <c r="G232">
        <f>Tabla13[[#This Row],[SOC_TCH]]-Tabla13[[#This Row],[Carbon_modelado2]]</f>
        <v>-55.078369199999997</v>
      </c>
      <c r="H232" s="1">
        <f>Tabla13[[#This Row],[Residuos]]/Tabla13[[#This Row],[SOC_TCH]]</f>
        <v>-0.73204741702419496</v>
      </c>
    </row>
    <row r="233" spans="1:8" x14ac:dyDescent="0.25">
      <c r="A233" t="s">
        <v>8</v>
      </c>
      <c r="B233">
        <v>-71.556292189999994</v>
      </c>
      <c r="C233">
        <v>19.381697769999999</v>
      </c>
      <c r="D233" t="s">
        <v>246</v>
      </c>
      <c r="E233">
        <v>95.816249999999997</v>
      </c>
      <c r="F233">
        <v>166.3278656</v>
      </c>
      <c r="G233">
        <f>Tabla13[[#This Row],[SOC_TCH]]-Tabla13[[#This Row],[Carbon_modelado2]]</f>
        <v>-70.511615599999999</v>
      </c>
      <c r="H233" s="1">
        <f>Tabla13[[#This Row],[Residuos]]/Tabla13[[#This Row],[SOC_TCH]]</f>
        <v>-0.73590456316125918</v>
      </c>
    </row>
    <row r="234" spans="1:8" x14ac:dyDescent="0.25">
      <c r="A234" t="s">
        <v>15</v>
      </c>
      <c r="B234">
        <v>-70.981633070000001</v>
      </c>
      <c r="C234">
        <v>19.70715474</v>
      </c>
      <c r="D234" t="s">
        <v>247</v>
      </c>
      <c r="E234">
        <v>90.677999999999997</v>
      </c>
      <c r="F234">
        <v>157.73982240000001</v>
      </c>
      <c r="G234">
        <f>Tabla13[[#This Row],[SOC_TCH]]-Tabla13[[#This Row],[Carbon_modelado2]]</f>
        <v>-67.061822400000011</v>
      </c>
      <c r="H234" s="1">
        <f>Tabla13[[#This Row],[Residuos]]/Tabla13[[#This Row],[SOC_TCH]]</f>
        <v>-0.73956000794018406</v>
      </c>
    </row>
    <row r="235" spans="1:8" x14ac:dyDescent="0.25">
      <c r="A235" t="s">
        <v>15</v>
      </c>
      <c r="B235">
        <v>-70.617350380000005</v>
      </c>
      <c r="C235">
        <v>19.089129249999999</v>
      </c>
      <c r="D235" t="s">
        <v>248</v>
      </c>
      <c r="E235">
        <v>106.02728999999999</v>
      </c>
      <c r="F235">
        <v>184.7824249</v>
      </c>
      <c r="G235">
        <f>Tabla13[[#This Row],[SOC_TCH]]-Tabla13[[#This Row],[Carbon_modelado2]]</f>
        <v>-78.755134900000002</v>
      </c>
      <c r="H235" s="1">
        <f>Tabla13[[#This Row],[Residuos]]/Tabla13[[#This Row],[SOC_TCH]]</f>
        <v>-0.74278173949367188</v>
      </c>
    </row>
    <row r="236" spans="1:8" x14ac:dyDescent="0.25">
      <c r="A236" t="s">
        <v>13</v>
      </c>
      <c r="B236">
        <v>-69.464390120000004</v>
      </c>
      <c r="C236">
        <v>19.324177250000002</v>
      </c>
      <c r="D236" t="s">
        <v>249</v>
      </c>
      <c r="E236">
        <v>121.27800000000001</v>
      </c>
      <c r="F236">
        <v>213.39840699999999</v>
      </c>
      <c r="G236">
        <f>Tabla13[[#This Row],[SOC_TCH]]-Tabla13[[#This Row],[Carbon_modelado2]]</f>
        <v>-92.120406999999986</v>
      </c>
      <c r="H236" s="1">
        <f>Tabla13[[#This Row],[Residuos]]/Tabla13[[#This Row],[SOC_TCH]]</f>
        <v>-0.75958052573426327</v>
      </c>
    </row>
    <row r="237" spans="1:8" x14ac:dyDescent="0.25">
      <c r="A237" t="s">
        <v>15</v>
      </c>
      <c r="B237">
        <v>-70.452332830000003</v>
      </c>
      <c r="C237">
        <v>19.70319559</v>
      </c>
      <c r="D237" t="s">
        <v>250</v>
      </c>
      <c r="E237">
        <v>123.20189999999999</v>
      </c>
      <c r="F237">
        <v>217.52903749999999</v>
      </c>
      <c r="G237">
        <f>Tabla13[[#This Row],[SOC_TCH]]-Tabla13[[#This Row],[Carbon_modelado2]]</f>
        <v>-94.327137499999992</v>
      </c>
      <c r="H237" s="1">
        <f>Tabla13[[#This Row],[Residuos]]/Tabla13[[#This Row],[SOC_TCH]]</f>
        <v>-0.76563054222378057</v>
      </c>
    </row>
    <row r="238" spans="1:8" x14ac:dyDescent="0.25">
      <c r="A238" t="s">
        <v>62</v>
      </c>
      <c r="B238">
        <v>-70.588637169999998</v>
      </c>
      <c r="C238">
        <v>19.211881850000001</v>
      </c>
      <c r="D238" t="s">
        <v>251</v>
      </c>
      <c r="E238">
        <v>134.44560000000001</v>
      </c>
      <c r="F238">
        <v>237.7263489</v>
      </c>
      <c r="G238">
        <f>Tabla13[[#This Row],[SOC_TCH]]-Tabla13[[#This Row],[Carbon_modelado2]]</f>
        <v>-103.28074889999999</v>
      </c>
      <c r="H238" s="1">
        <f>Tabla13[[#This Row],[Residuos]]/Tabla13[[#This Row],[SOC_TCH]]</f>
        <v>-0.76819731475035247</v>
      </c>
    </row>
    <row r="239" spans="1:8" x14ac:dyDescent="0.25">
      <c r="A239" t="s">
        <v>15</v>
      </c>
      <c r="B239">
        <v>-68.994547389999994</v>
      </c>
      <c r="C239">
        <v>18.966863620000002</v>
      </c>
      <c r="D239" t="s">
        <v>252</v>
      </c>
      <c r="E239">
        <v>88.866900000000001</v>
      </c>
      <c r="F239">
        <v>160.1628571</v>
      </c>
      <c r="G239">
        <f>Tabla13[[#This Row],[SOC_TCH]]-Tabla13[[#This Row],[Carbon_modelado2]]</f>
        <v>-71.295957099999995</v>
      </c>
      <c r="H239" s="1">
        <f>Tabla13[[#This Row],[Residuos]]/Tabla13[[#This Row],[SOC_TCH]]</f>
        <v>-0.80227798089052271</v>
      </c>
    </row>
    <row r="240" spans="1:8" x14ac:dyDescent="0.25">
      <c r="A240" t="s">
        <v>27</v>
      </c>
      <c r="B240">
        <v>-70.932919060000003</v>
      </c>
      <c r="C240">
        <v>19.046106170000002</v>
      </c>
      <c r="D240" t="s">
        <v>253</v>
      </c>
      <c r="E240">
        <v>73.838999999999999</v>
      </c>
      <c r="F240">
        <v>133.39541629999999</v>
      </c>
      <c r="G240">
        <f>Tabla13[[#This Row],[SOC_TCH]]-Tabla13[[#This Row],[Carbon_modelado2]]</f>
        <v>-59.556416299999995</v>
      </c>
      <c r="H240" s="1">
        <f>Tabla13[[#This Row],[Residuos]]/Tabla13[[#This Row],[SOC_TCH]]</f>
        <v>-0.80657127398800088</v>
      </c>
    </row>
    <row r="241" spans="1:8" x14ac:dyDescent="0.25">
      <c r="A241" t="s">
        <v>15</v>
      </c>
      <c r="B241">
        <v>-70.344055100000006</v>
      </c>
      <c r="C241">
        <v>18.999939019999999</v>
      </c>
      <c r="D241" t="s">
        <v>254</v>
      </c>
      <c r="E241">
        <v>76.343400000000003</v>
      </c>
      <c r="F241">
        <v>137.9616547</v>
      </c>
      <c r="G241">
        <f>Tabla13[[#This Row],[SOC_TCH]]-Tabla13[[#This Row],[Carbon_modelado2]]</f>
        <v>-61.618254699999994</v>
      </c>
      <c r="H241" s="1">
        <f>Tabla13[[#This Row],[Residuos]]/Tabla13[[#This Row],[SOC_TCH]]</f>
        <v>-0.80711960300431984</v>
      </c>
    </row>
    <row r="242" spans="1:8" x14ac:dyDescent="0.25">
      <c r="A242" t="s">
        <v>13</v>
      </c>
      <c r="B242">
        <v>-71.309106839999998</v>
      </c>
      <c r="C242">
        <v>17.850078289999999</v>
      </c>
      <c r="D242" t="s">
        <v>255</v>
      </c>
      <c r="E242">
        <v>133.63980000000001</v>
      </c>
      <c r="F242">
        <v>242.50921629999999</v>
      </c>
      <c r="G242">
        <f>Tabla13[[#This Row],[SOC_TCH]]-Tabla13[[#This Row],[Carbon_modelado2]]</f>
        <v>-108.86941629999998</v>
      </c>
      <c r="H242" s="1">
        <f>Tabla13[[#This Row],[Residuos]]/Tabla13[[#This Row],[SOC_TCH]]</f>
        <v>-0.81464815346925079</v>
      </c>
    </row>
    <row r="243" spans="1:8" x14ac:dyDescent="0.25">
      <c r="A243" t="s">
        <v>13</v>
      </c>
      <c r="B243">
        <v>-68.377702630000002</v>
      </c>
      <c r="C243">
        <v>18.656466980000001</v>
      </c>
      <c r="D243" t="s">
        <v>256</v>
      </c>
      <c r="E243">
        <v>181.29599999999999</v>
      </c>
      <c r="F243">
        <v>334.1650085</v>
      </c>
      <c r="G243">
        <f>Tabla13[[#This Row],[SOC_TCH]]-Tabla13[[#This Row],[Carbon_modelado2]]</f>
        <v>-152.86900850000001</v>
      </c>
      <c r="H243" s="1">
        <f>Tabla13[[#This Row],[Residuos]]/Tabla13[[#This Row],[SOC_TCH]]</f>
        <v>-0.84320122065572334</v>
      </c>
    </row>
    <row r="244" spans="1:8" x14ac:dyDescent="0.25">
      <c r="A244" t="s">
        <v>15</v>
      </c>
      <c r="B244">
        <v>-70.548259220000006</v>
      </c>
      <c r="C244">
        <v>19.007444490000001</v>
      </c>
      <c r="D244" t="s">
        <v>257</v>
      </c>
      <c r="E244">
        <v>72.585840000000005</v>
      </c>
      <c r="F244">
        <v>136.63574220000001</v>
      </c>
      <c r="G244">
        <f>Tabla13[[#This Row],[SOC_TCH]]-Tabla13[[#This Row],[Carbon_modelado2]]</f>
        <v>-64.049902200000005</v>
      </c>
      <c r="H244" s="1">
        <f>Tabla13[[#This Row],[Residuos]]/Tabla13[[#This Row],[SOC_TCH]]</f>
        <v>-0.88240216273587246</v>
      </c>
    </row>
    <row r="245" spans="1:8" x14ac:dyDescent="0.25">
      <c r="A245" t="s">
        <v>27</v>
      </c>
      <c r="B245">
        <v>-70.716755289999995</v>
      </c>
      <c r="C245">
        <v>19.125297799999998</v>
      </c>
      <c r="D245" t="s">
        <v>258</v>
      </c>
      <c r="E245">
        <v>57.429569999999998</v>
      </c>
      <c r="F245">
        <v>108.2775345</v>
      </c>
      <c r="G245">
        <f>Tabla13[[#This Row],[SOC_TCH]]-Tabla13[[#This Row],[Carbon_modelado2]]</f>
        <v>-50.847964500000003</v>
      </c>
      <c r="H245" s="1">
        <f>Tabla13[[#This Row],[Residuos]]/Tabla13[[#This Row],[SOC_TCH]]</f>
        <v>-0.88539692182964291</v>
      </c>
    </row>
    <row r="246" spans="1:8" x14ac:dyDescent="0.25">
      <c r="A246" t="s">
        <v>8</v>
      </c>
      <c r="B246">
        <v>-68.931034859999997</v>
      </c>
      <c r="C246">
        <v>18.452120870000002</v>
      </c>
      <c r="D246" t="s">
        <v>259</v>
      </c>
      <c r="E246">
        <v>98.028000000000006</v>
      </c>
      <c r="F246">
        <v>185.53382869999999</v>
      </c>
      <c r="G246">
        <f>Tabla13[[#This Row],[SOC_TCH]]-Tabla13[[#This Row],[Carbon_modelado2]]</f>
        <v>-87.505828699999981</v>
      </c>
      <c r="H246" s="1">
        <f>Tabla13[[#This Row],[Residuos]]/Tabla13[[#This Row],[SOC_TCH]]</f>
        <v>-0.89266157322397655</v>
      </c>
    </row>
    <row r="247" spans="1:8" x14ac:dyDescent="0.25">
      <c r="A247" t="s">
        <v>10</v>
      </c>
      <c r="B247">
        <v>-70.339072259999995</v>
      </c>
      <c r="C247">
        <v>18.367459140000001</v>
      </c>
      <c r="D247" t="s">
        <v>260</v>
      </c>
      <c r="E247">
        <v>96.548640000000006</v>
      </c>
      <c r="F247">
        <v>185.58671570000001</v>
      </c>
      <c r="G247">
        <f>Tabla13[[#This Row],[SOC_TCH]]-Tabla13[[#This Row],[Carbon_modelado2]]</f>
        <v>-89.038075700000007</v>
      </c>
      <c r="H247" s="1">
        <f>Tabla13[[#This Row],[Residuos]]/Tabla13[[#This Row],[SOC_TCH]]</f>
        <v>-0.922209527757201</v>
      </c>
    </row>
    <row r="248" spans="1:8" x14ac:dyDescent="0.25">
      <c r="A248" t="s">
        <v>62</v>
      </c>
      <c r="B248">
        <v>-71.534081279999995</v>
      </c>
      <c r="C248">
        <v>18.104537610000001</v>
      </c>
      <c r="D248" t="s">
        <v>261</v>
      </c>
      <c r="E248">
        <v>89.129040000000003</v>
      </c>
      <c r="F248">
        <v>171.83621220000001</v>
      </c>
      <c r="G248">
        <f>Tabla13[[#This Row],[SOC_TCH]]-Tabla13[[#This Row],[Carbon_modelado2]]</f>
        <v>-82.707172200000002</v>
      </c>
      <c r="H248" s="1">
        <f>Tabla13[[#This Row],[Residuos]]/Tabla13[[#This Row],[SOC_TCH]]</f>
        <v>-0.92794864838665381</v>
      </c>
    </row>
    <row r="249" spans="1:8" x14ac:dyDescent="0.25">
      <c r="A249" t="s">
        <v>10</v>
      </c>
      <c r="B249">
        <v>-71.489610959999993</v>
      </c>
      <c r="C249">
        <v>19.53396674</v>
      </c>
      <c r="D249" t="s">
        <v>262</v>
      </c>
      <c r="E249">
        <v>103.3689</v>
      </c>
      <c r="F249">
        <v>201.78482059999999</v>
      </c>
      <c r="G249">
        <f>Tabla13[[#This Row],[SOC_TCH]]-Tabla13[[#This Row],[Carbon_modelado2]]</f>
        <v>-98.415920599999993</v>
      </c>
      <c r="H249" s="1">
        <f>Tabla13[[#This Row],[Residuos]]/Tabla13[[#This Row],[SOC_TCH]]</f>
        <v>-0.9520844335191726</v>
      </c>
    </row>
    <row r="250" spans="1:8" x14ac:dyDescent="0.25">
      <c r="A250" t="s">
        <v>15</v>
      </c>
      <c r="B250">
        <v>-70.190800519999996</v>
      </c>
      <c r="C250">
        <v>18.854973050000002</v>
      </c>
      <c r="D250" t="s">
        <v>263</v>
      </c>
      <c r="E250">
        <v>70.131</v>
      </c>
      <c r="F250">
        <v>138.065506</v>
      </c>
      <c r="G250">
        <f>Tabla13[[#This Row],[SOC_TCH]]-Tabla13[[#This Row],[Carbon_modelado2]]</f>
        <v>-67.934505999999999</v>
      </c>
      <c r="H250" s="1">
        <f>Tabla13[[#This Row],[Residuos]]/Tabla13[[#This Row],[SOC_TCH]]</f>
        <v>-0.96868012719054342</v>
      </c>
    </row>
    <row r="251" spans="1:8" x14ac:dyDescent="0.25">
      <c r="A251" t="s">
        <v>15</v>
      </c>
      <c r="B251">
        <v>-71.055511789999997</v>
      </c>
      <c r="C251">
        <v>19.714659050000002</v>
      </c>
      <c r="D251" t="s">
        <v>264</v>
      </c>
      <c r="E251">
        <v>59.328000000000003</v>
      </c>
      <c r="F251">
        <v>117.3590622</v>
      </c>
      <c r="G251">
        <f>Tabla13[[#This Row],[SOC_TCH]]-Tabla13[[#This Row],[Carbon_modelado2]]</f>
        <v>-58.031062199999994</v>
      </c>
      <c r="H251" s="1">
        <f>Tabla13[[#This Row],[Residuos]]/Tabla13[[#This Row],[SOC_TCH]]</f>
        <v>-0.97813953276699017</v>
      </c>
    </row>
    <row r="252" spans="1:8" x14ac:dyDescent="0.25">
      <c r="A252" t="s">
        <v>13</v>
      </c>
      <c r="B252">
        <v>-68.661253110000004</v>
      </c>
      <c r="C252">
        <v>18.219309819999999</v>
      </c>
      <c r="D252" t="s">
        <v>265</v>
      </c>
      <c r="E252">
        <v>102.486</v>
      </c>
      <c r="F252">
        <v>205.88298030000001</v>
      </c>
      <c r="G252">
        <f>Tabla13[[#This Row],[SOC_TCH]]-Tabla13[[#This Row],[Carbon_modelado2]]</f>
        <v>-103.39698030000001</v>
      </c>
      <c r="H252" s="1">
        <f>Tabla13[[#This Row],[Residuos]]/Tabla13[[#This Row],[SOC_TCH]]</f>
        <v>-1.0088888267665828</v>
      </c>
    </row>
    <row r="253" spans="1:8" x14ac:dyDescent="0.25">
      <c r="A253" t="s">
        <v>10</v>
      </c>
      <c r="B253">
        <v>-70.919634619999997</v>
      </c>
      <c r="C253">
        <v>19.448025430000001</v>
      </c>
      <c r="D253" t="s">
        <v>266</v>
      </c>
      <c r="E253">
        <v>92.590620000000001</v>
      </c>
      <c r="F253">
        <v>187.25485230000001</v>
      </c>
      <c r="G253">
        <f>Tabla13[[#This Row],[SOC_TCH]]-Tabla13[[#This Row],[Carbon_modelado2]]</f>
        <v>-94.664232300000009</v>
      </c>
      <c r="H253" s="1">
        <f>Tabla13[[#This Row],[Residuos]]/Tabla13[[#This Row],[SOC_TCH]]</f>
        <v>-1.0223954899535181</v>
      </c>
    </row>
    <row r="254" spans="1:8" x14ac:dyDescent="0.25">
      <c r="A254" t="s">
        <v>15</v>
      </c>
      <c r="B254">
        <v>-70.627155810000005</v>
      </c>
      <c r="C254">
        <v>19.100598300000001</v>
      </c>
      <c r="D254" t="s">
        <v>267</v>
      </c>
      <c r="E254">
        <v>65.328000000000003</v>
      </c>
      <c r="F254">
        <v>132.54034419999999</v>
      </c>
      <c r="G254">
        <f>Tabla13[[#This Row],[SOC_TCH]]-Tabla13[[#This Row],[Carbon_modelado2]]</f>
        <v>-67.21234419999999</v>
      </c>
      <c r="H254" s="1">
        <f>Tabla13[[#This Row],[Residuos]]/Tabla13[[#This Row],[SOC_TCH]]</f>
        <v>-1.0288443577026694</v>
      </c>
    </row>
    <row r="255" spans="1:8" x14ac:dyDescent="0.25">
      <c r="A255" t="s">
        <v>8</v>
      </c>
      <c r="B255">
        <v>-68.773253209999993</v>
      </c>
      <c r="C255">
        <v>18.184301990000002</v>
      </c>
      <c r="D255" t="s">
        <v>268</v>
      </c>
      <c r="E255">
        <v>74.625</v>
      </c>
      <c r="F255">
        <v>152.93443300000001</v>
      </c>
      <c r="G255">
        <f>Tabla13[[#This Row],[SOC_TCH]]-Tabla13[[#This Row],[Carbon_modelado2]]</f>
        <v>-78.309433000000013</v>
      </c>
      <c r="H255" s="1">
        <f>Tabla13[[#This Row],[Residuos]]/Tabla13[[#This Row],[SOC_TCH]]</f>
        <v>-1.0493726365159131</v>
      </c>
    </row>
    <row r="256" spans="1:8" x14ac:dyDescent="0.25">
      <c r="A256" t="s">
        <v>27</v>
      </c>
      <c r="B256">
        <v>-71.353839199999996</v>
      </c>
      <c r="C256">
        <v>19.329701679999999</v>
      </c>
      <c r="D256" t="s">
        <v>269</v>
      </c>
      <c r="E256">
        <v>75.448800000000006</v>
      </c>
      <c r="F256">
        <v>156.41700739999999</v>
      </c>
      <c r="G256">
        <f>Tabla13[[#This Row],[SOC_TCH]]-Tabla13[[#This Row],[Carbon_modelado2]]</f>
        <v>-80.968207399999983</v>
      </c>
      <c r="H256" s="1">
        <f>Tabla13[[#This Row],[Residuos]]/Tabla13[[#This Row],[SOC_TCH]]</f>
        <v>-1.0731543430776895</v>
      </c>
    </row>
    <row r="257" spans="1:8" x14ac:dyDescent="0.25">
      <c r="A257" t="s">
        <v>62</v>
      </c>
      <c r="B257">
        <v>-70.768612939999997</v>
      </c>
      <c r="C257">
        <v>18.993100599999998</v>
      </c>
      <c r="D257" t="s">
        <v>270</v>
      </c>
      <c r="E257">
        <v>51.140700000000002</v>
      </c>
      <c r="F257">
        <v>107.0850677</v>
      </c>
      <c r="G257">
        <f>Tabla13[[#This Row],[SOC_TCH]]-Tabla13[[#This Row],[Carbon_modelado2]]</f>
        <v>-55.944367699999994</v>
      </c>
      <c r="H257" s="1">
        <f>Tabla13[[#This Row],[Residuos]]/Tabla13[[#This Row],[SOC_TCH]]</f>
        <v>-1.093930425277714</v>
      </c>
    </row>
    <row r="258" spans="1:8" x14ac:dyDescent="0.25">
      <c r="A258" t="s">
        <v>15</v>
      </c>
      <c r="B258">
        <v>-71.19133927</v>
      </c>
      <c r="C258">
        <v>18.10967995</v>
      </c>
      <c r="D258" t="s">
        <v>271</v>
      </c>
      <c r="E258">
        <v>53.020800000000001</v>
      </c>
      <c r="F258">
        <v>115.6943588</v>
      </c>
      <c r="G258">
        <f>Tabla13[[#This Row],[SOC_TCH]]-Tabla13[[#This Row],[Carbon_modelado2]]</f>
        <v>-62.673558800000002</v>
      </c>
      <c r="H258" s="1">
        <f>Tabla13[[#This Row],[Residuos]]/Tabla13[[#This Row],[SOC_TCH]]</f>
        <v>-1.1820560761059811</v>
      </c>
    </row>
    <row r="259" spans="1:8" x14ac:dyDescent="0.25">
      <c r="A259" t="s">
        <v>8</v>
      </c>
      <c r="B259">
        <v>-71.393284449999996</v>
      </c>
      <c r="C259">
        <v>19.33111156</v>
      </c>
      <c r="D259" t="s">
        <v>272</v>
      </c>
      <c r="E259">
        <v>74.831400000000002</v>
      </c>
      <c r="F259">
        <v>164.3417206</v>
      </c>
      <c r="G259">
        <f>Tabla13[[#This Row],[SOC_TCH]]-Tabla13[[#This Row],[Carbon_modelado2]]</f>
        <v>-89.5103206</v>
      </c>
      <c r="H259" s="1">
        <f>Tabla13[[#This Row],[Residuos]]/Tabla13[[#This Row],[SOC_TCH]]</f>
        <v>-1.1961599088083343</v>
      </c>
    </row>
    <row r="260" spans="1:8" x14ac:dyDescent="0.25">
      <c r="A260" t="s">
        <v>10</v>
      </c>
      <c r="B260">
        <v>-71.338575410000004</v>
      </c>
      <c r="C260">
        <v>18.20763951</v>
      </c>
      <c r="D260" t="s">
        <v>273</v>
      </c>
      <c r="E260">
        <v>67.440600000000003</v>
      </c>
      <c r="F260">
        <v>151.1543274</v>
      </c>
      <c r="G260">
        <f>Tabla13[[#This Row],[SOC_TCH]]-Tabla13[[#This Row],[Carbon_modelado2]]</f>
        <v>-83.713727399999996</v>
      </c>
      <c r="H260" s="1">
        <f>Tabla13[[#This Row],[Residuos]]/Tabla13[[#This Row],[SOC_TCH]]</f>
        <v>-1.2412957091129082</v>
      </c>
    </row>
    <row r="261" spans="1:8" x14ac:dyDescent="0.25">
      <c r="A261" t="s">
        <v>15</v>
      </c>
      <c r="B261">
        <v>-69.510165079999993</v>
      </c>
      <c r="C261">
        <v>19.30435408</v>
      </c>
      <c r="D261" t="s">
        <v>274</v>
      </c>
      <c r="E261">
        <v>72.204300000000003</v>
      </c>
      <c r="F261">
        <v>162.55435180000001</v>
      </c>
      <c r="G261">
        <f>Tabla13[[#This Row],[SOC_TCH]]-Tabla13[[#This Row],[Carbon_modelado2]]</f>
        <v>-90.350051800000003</v>
      </c>
      <c r="H261" s="1">
        <f>Tabla13[[#This Row],[Residuos]]/Tabla13[[#This Row],[SOC_TCH]]</f>
        <v>-1.2513112349264517</v>
      </c>
    </row>
    <row r="262" spans="1:8" x14ac:dyDescent="0.25">
      <c r="A262" t="s">
        <v>15</v>
      </c>
      <c r="B262">
        <v>-70.422268599999995</v>
      </c>
      <c r="C262">
        <v>19.119037389999999</v>
      </c>
      <c r="D262" t="s">
        <v>275</v>
      </c>
      <c r="E262">
        <v>91.570499999999996</v>
      </c>
      <c r="F262">
        <v>207.7355499</v>
      </c>
      <c r="G262">
        <f>Tabla13[[#This Row],[SOC_TCH]]-Tabla13[[#This Row],[Carbon_modelado2]]</f>
        <v>-116.1650499</v>
      </c>
      <c r="H262" s="1">
        <f>Tabla13[[#This Row],[Residuos]]/Tabla13[[#This Row],[SOC_TCH]]</f>
        <v>-1.2685859518076237</v>
      </c>
    </row>
    <row r="263" spans="1:8" x14ac:dyDescent="0.25">
      <c r="A263" t="s">
        <v>62</v>
      </c>
      <c r="B263">
        <v>-71.157852009999999</v>
      </c>
      <c r="C263">
        <v>19.271520670000001</v>
      </c>
      <c r="D263" t="s">
        <v>276</v>
      </c>
      <c r="E263">
        <v>45.338999999999999</v>
      </c>
      <c r="F263">
        <v>107.6420517</v>
      </c>
      <c r="G263">
        <f>Tabla13[[#This Row],[SOC_TCH]]-Tabla13[[#This Row],[Carbon_modelado2]]</f>
        <v>-62.303051699999997</v>
      </c>
      <c r="H263" s="1">
        <f>Tabla13[[#This Row],[Residuos]]/Tabla13[[#This Row],[SOC_TCH]]</f>
        <v>-1.3741602527625223</v>
      </c>
    </row>
    <row r="264" spans="1:8" x14ac:dyDescent="0.25">
      <c r="A264" t="s">
        <v>8</v>
      </c>
      <c r="B264">
        <v>-70.835782719999997</v>
      </c>
      <c r="C264">
        <v>19.391891449999999</v>
      </c>
      <c r="D264" t="s">
        <v>277</v>
      </c>
      <c r="E264">
        <v>86.819850000000002</v>
      </c>
      <c r="F264">
        <v>208.50129699999999</v>
      </c>
      <c r="G264">
        <f>Tabla13[[#This Row],[SOC_TCH]]-Tabla13[[#This Row],[Carbon_modelado2]]</f>
        <v>-121.68144699999999</v>
      </c>
      <c r="H264" s="1">
        <f>Tabla13[[#This Row],[Residuos]]/Tabla13[[#This Row],[SOC_TCH]]</f>
        <v>-1.4015394751315511</v>
      </c>
    </row>
    <row r="265" spans="1:8" x14ac:dyDescent="0.25">
      <c r="A265" t="s">
        <v>62</v>
      </c>
      <c r="B265">
        <v>-70.581102220000005</v>
      </c>
      <c r="C265">
        <v>18.72623535</v>
      </c>
      <c r="D265" t="s">
        <v>278</v>
      </c>
      <c r="E265">
        <v>120.24408</v>
      </c>
      <c r="F265">
        <v>294.89099119999997</v>
      </c>
      <c r="G265">
        <f>Tabla13[[#This Row],[SOC_TCH]]-Tabla13[[#This Row],[Carbon_modelado2]]</f>
        <v>-174.64691119999998</v>
      </c>
      <c r="H265" s="1">
        <f>Tabla13[[#This Row],[Residuos]]/Tabla13[[#This Row],[SOC_TCH]]</f>
        <v>-1.4524366704789125</v>
      </c>
    </row>
    <row r="266" spans="1:8" x14ac:dyDescent="0.25">
      <c r="A266" t="s">
        <v>10</v>
      </c>
      <c r="B266">
        <v>-71.090455059999996</v>
      </c>
      <c r="C266">
        <v>19.538331379999999</v>
      </c>
      <c r="D266" t="s">
        <v>279</v>
      </c>
      <c r="E266">
        <v>76.986000000000004</v>
      </c>
      <c r="F266">
        <v>198.57749939999999</v>
      </c>
      <c r="G266">
        <f>Tabla13[[#This Row],[SOC_TCH]]-Tabla13[[#This Row],[Carbon_modelado2]]</f>
        <v>-121.59149939999999</v>
      </c>
      <c r="H266" s="1">
        <f>Tabla13[[#This Row],[Residuos]]/Tabla13[[#This Row],[SOC_TCH]]</f>
        <v>-1.5793975450081832</v>
      </c>
    </row>
    <row r="267" spans="1:8" x14ac:dyDescent="0.25">
      <c r="A267" t="s">
        <v>62</v>
      </c>
      <c r="B267">
        <v>-71.641937859999999</v>
      </c>
      <c r="C267">
        <v>19.32129213</v>
      </c>
      <c r="D267" t="s">
        <v>280</v>
      </c>
      <c r="E267">
        <v>60.618600000000001</v>
      </c>
      <c r="F267">
        <v>157.4874878</v>
      </c>
      <c r="G267">
        <f>Tabla13[[#This Row],[SOC_TCH]]-Tabla13[[#This Row],[Carbon_modelado2]]</f>
        <v>-96.868887799999996</v>
      </c>
      <c r="H267" s="1">
        <f>Tabla13[[#This Row],[Residuos]]/Tabla13[[#This Row],[SOC_TCH]]</f>
        <v>-1.5980060212542024</v>
      </c>
    </row>
    <row r="268" spans="1:8" x14ac:dyDescent="0.25">
      <c r="A268" t="s">
        <v>27</v>
      </c>
      <c r="B268">
        <v>-71.167119229999997</v>
      </c>
      <c r="C268">
        <v>18.967143620000002</v>
      </c>
      <c r="D268" t="s">
        <v>281</v>
      </c>
      <c r="E268">
        <v>76.769189999999995</v>
      </c>
      <c r="F268">
        <v>200.05201719999999</v>
      </c>
      <c r="G268">
        <f>Tabla13[[#This Row],[SOC_TCH]]-Tabla13[[#This Row],[Carbon_modelado2]]</f>
        <v>-123.2828272</v>
      </c>
      <c r="H268" s="1">
        <f>Tabla13[[#This Row],[Residuos]]/Tabla13[[#This Row],[SOC_TCH]]</f>
        <v>-1.6058893834883501</v>
      </c>
    </row>
    <row r="269" spans="1:8" x14ac:dyDescent="0.25">
      <c r="A269" t="s">
        <v>10</v>
      </c>
      <c r="B269">
        <v>-70.261018719999996</v>
      </c>
      <c r="C269">
        <v>18.312059720000001</v>
      </c>
      <c r="D269" t="s">
        <v>282</v>
      </c>
      <c r="E269">
        <v>50.127000000000002</v>
      </c>
      <c r="F269">
        <v>133.8000183</v>
      </c>
      <c r="G269">
        <f>Tabla13[[#This Row],[SOC_TCH]]-Tabla13[[#This Row],[Carbon_modelado2]]</f>
        <v>-83.673018299999995</v>
      </c>
      <c r="H269" s="1">
        <f>Tabla13[[#This Row],[Residuos]]/Tabla13[[#This Row],[SOC_TCH]]</f>
        <v>-1.6692205458136331</v>
      </c>
    </row>
    <row r="270" spans="1:8" x14ac:dyDescent="0.25">
      <c r="A270" t="s">
        <v>15</v>
      </c>
      <c r="B270">
        <v>-69.736390170000007</v>
      </c>
      <c r="C270">
        <v>19.128464879999999</v>
      </c>
      <c r="D270" t="s">
        <v>283</v>
      </c>
      <c r="E270">
        <v>68.268600000000006</v>
      </c>
      <c r="F270">
        <v>195.5764313</v>
      </c>
      <c r="G270">
        <f>Tabla13[[#This Row],[SOC_TCH]]-Tabla13[[#This Row],[Carbon_modelado2]]</f>
        <v>-127.30783129999999</v>
      </c>
      <c r="H270" s="1">
        <f>Tabla13[[#This Row],[Residuos]]/Tabla13[[#This Row],[SOC_TCH]]</f>
        <v>-1.8648079981133343</v>
      </c>
    </row>
    <row r="271" spans="1:8" x14ac:dyDescent="0.25">
      <c r="A271" t="s">
        <v>8</v>
      </c>
      <c r="B271">
        <v>-70.364457560000005</v>
      </c>
      <c r="C271">
        <v>18.534323780000001</v>
      </c>
      <c r="D271" t="s">
        <v>284</v>
      </c>
      <c r="E271">
        <v>48.205080000000002</v>
      </c>
      <c r="F271">
        <v>144.43951419999999</v>
      </c>
      <c r="G271">
        <f>Tabla13[[#This Row],[SOC_TCH]]-Tabla13[[#This Row],[Carbon_modelado2]]</f>
        <v>-96.234434199999981</v>
      </c>
      <c r="H271" s="1">
        <f>Tabla13[[#This Row],[Residuos]]/Tabla13[[#This Row],[SOC_TCH]]</f>
        <v>-1.9963546207163223</v>
      </c>
    </row>
    <row r="272" spans="1:8" x14ac:dyDescent="0.25">
      <c r="A272" t="s">
        <v>13</v>
      </c>
      <c r="B272">
        <v>-71.708779939999999</v>
      </c>
      <c r="C272">
        <v>18.008389430000001</v>
      </c>
      <c r="D272" t="s">
        <v>285</v>
      </c>
      <c r="E272">
        <v>59.183999999999997</v>
      </c>
      <c r="F272">
        <v>195.3297882</v>
      </c>
      <c r="G272">
        <f>Tabla13[[#This Row],[SOC_TCH]]-Tabla13[[#This Row],[Carbon_modelado2]]</f>
        <v>-136.1457882</v>
      </c>
      <c r="H272" s="1">
        <f>Tabla13[[#This Row],[Residuos]]/Tabla13[[#This Row],[SOC_TCH]]</f>
        <v>-2.3003816605839416</v>
      </c>
    </row>
    <row r="273" spans="1:8" x14ac:dyDescent="0.25">
      <c r="A273" t="s">
        <v>8</v>
      </c>
      <c r="B273">
        <v>-71.361456029999999</v>
      </c>
      <c r="C273">
        <v>18.979595660000001</v>
      </c>
      <c r="D273" t="s">
        <v>286</v>
      </c>
      <c r="E273">
        <v>51.911999999999999</v>
      </c>
      <c r="F273">
        <v>179.04499820000001</v>
      </c>
      <c r="G273">
        <f>Tabla13[[#This Row],[SOC_TCH]]-Tabla13[[#This Row],[Carbon_modelado2]]</f>
        <v>-127.1329982</v>
      </c>
      <c r="H273" s="1">
        <f>Tabla13[[#This Row],[Residuos]]/Tabla13[[#This Row],[SOC_TCH]]</f>
        <v>-2.4490098281707504</v>
      </c>
    </row>
    <row r="274" spans="1:8" x14ac:dyDescent="0.25">
      <c r="A274" t="s">
        <v>15</v>
      </c>
      <c r="B274">
        <v>-70.593259810000006</v>
      </c>
      <c r="C274">
        <v>18.926602429999999</v>
      </c>
      <c r="D274" t="s">
        <v>287</v>
      </c>
      <c r="E274">
        <v>31.903199999999998</v>
      </c>
      <c r="F274">
        <v>112.3864288</v>
      </c>
      <c r="G274">
        <f>Tabla13[[#This Row],[SOC_TCH]]-Tabla13[[#This Row],[Carbon_modelado2]]</f>
        <v>-80.483228800000006</v>
      </c>
      <c r="H274" s="1">
        <f>Tabla13[[#This Row],[Residuos]]/Tabla13[[#This Row],[SOC_TCH]]</f>
        <v>-2.5227321647985157</v>
      </c>
    </row>
    <row r="275" spans="1:8" x14ac:dyDescent="0.25">
      <c r="A275" t="s">
        <v>27</v>
      </c>
      <c r="B275">
        <v>-71.06800192</v>
      </c>
      <c r="C275">
        <v>19.287183750000001</v>
      </c>
      <c r="D275" t="s">
        <v>288</v>
      </c>
      <c r="E275">
        <v>39.893999999999998</v>
      </c>
      <c r="F275">
        <v>143.47891240000001</v>
      </c>
      <c r="G275">
        <f>Tabla13[[#This Row],[SOC_TCH]]-Tabla13[[#This Row],[Carbon_modelado2]]</f>
        <v>-103.58491240000001</v>
      </c>
      <c r="H275" s="1">
        <f>Tabla13[[#This Row],[Residuos]]/Tabla13[[#This Row],[SOC_TCH]]</f>
        <v>-2.596503544392641</v>
      </c>
    </row>
    <row r="276" spans="1:8" x14ac:dyDescent="0.25">
      <c r="A276" t="s">
        <v>13</v>
      </c>
      <c r="B276">
        <v>-69.340011849999996</v>
      </c>
      <c r="C276">
        <v>18.51395626</v>
      </c>
      <c r="D276" t="s">
        <v>289</v>
      </c>
      <c r="E276">
        <v>55.847999999999999</v>
      </c>
      <c r="F276">
        <v>203.51820369999999</v>
      </c>
      <c r="G276">
        <f>Tabla13[[#This Row],[SOC_TCH]]-Tabla13[[#This Row],[Carbon_modelado2]]</f>
        <v>-147.6702037</v>
      </c>
      <c r="H276" s="1">
        <f>Tabla13[[#This Row],[Residuos]]/Tabla13[[#This Row],[SOC_TCH]]</f>
        <v>-2.6441448879100418</v>
      </c>
    </row>
    <row r="277" spans="1:8" x14ac:dyDescent="0.25">
      <c r="A277" t="s">
        <v>27</v>
      </c>
      <c r="B277">
        <v>-71.055190839999995</v>
      </c>
      <c r="C277">
        <v>19.26757357</v>
      </c>
      <c r="D277" t="s">
        <v>290</v>
      </c>
      <c r="E277">
        <v>39.557099999999998</v>
      </c>
      <c r="F277">
        <v>155.79365540000001</v>
      </c>
      <c r="G277">
        <f>Tabla13[[#This Row],[SOC_TCH]]-Tabla13[[#This Row],[Carbon_modelado2]]</f>
        <v>-116.23655540000001</v>
      </c>
      <c r="H277" s="1">
        <f>Tabla13[[#This Row],[Residuos]]/Tabla13[[#This Row],[SOC_TCH]]</f>
        <v>-2.9384498711988498</v>
      </c>
    </row>
    <row r="278" spans="1:8" x14ac:dyDescent="0.25">
      <c r="A278" t="s">
        <v>10</v>
      </c>
      <c r="B278">
        <v>-71.141502250000002</v>
      </c>
      <c r="C278">
        <v>18.463349659999999</v>
      </c>
      <c r="D278" t="s">
        <v>291</v>
      </c>
      <c r="E278">
        <v>37.759799999999998</v>
      </c>
      <c r="F278">
        <v>163.1117859</v>
      </c>
      <c r="G278">
        <f>Tabla13[[#This Row],[SOC_TCH]]-Tabla13[[#This Row],[Carbon_modelado2]]</f>
        <v>-125.3519859</v>
      </c>
      <c r="H278" s="1">
        <f>Tabla13[[#This Row],[Residuos]]/Tabla13[[#This Row],[SOC_TCH]]</f>
        <v>-3.3197205996853798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8"/>
  <sheetViews>
    <sheetView tabSelected="1" topLeftCell="W1" workbookViewId="0">
      <selection activeCell="AF2" sqref="AF2"/>
    </sheetView>
  </sheetViews>
  <sheetFormatPr defaultColWidth="11.42578125" defaultRowHeight="15" x14ac:dyDescent="0.25"/>
  <cols>
    <col min="1" max="1" width="11.5703125" style="12"/>
    <col min="2" max="2" width="16" style="13" customWidth="1"/>
    <col min="6" max="6" width="11.5703125" style="14"/>
    <col min="9" max="9" width="11.5703125" style="14"/>
    <col min="11" max="11" width="16.140625" customWidth="1"/>
    <col min="18" max="18" width="18.5703125" customWidth="1"/>
    <col min="21" max="21" width="12.42578125" style="14" customWidth="1"/>
    <col min="22" max="22" width="14.5703125" customWidth="1"/>
    <col min="25" max="25" width="20.28515625" customWidth="1"/>
    <col min="26" max="26" width="24" customWidth="1"/>
    <col min="27" max="27" width="20" customWidth="1"/>
    <col min="28" max="28" width="18.7109375" customWidth="1"/>
    <col min="29" max="29" width="22.28515625" customWidth="1"/>
    <col min="30" max="30" width="20.85546875" customWidth="1"/>
    <col min="31" max="31" width="19.28515625" customWidth="1"/>
    <col min="32" max="32" width="19.7109375" customWidth="1"/>
  </cols>
  <sheetData>
    <row r="1" spans="1:32" x14ac:dyDescent="0.25">
      <c r="A1" s="12" t="s">
        <v>4</v>
      </c>
      <c r="B1" s="13" t="s">
        <v>342</v>
      </c>
      <c r="C1" t="s">
        <v>320</v>
      </c>
      <c r="D1" t="s">
        <v>321</v>
      </c>
      <c r="E1" t="s">
        <v>322</v>
      </c>
      <c r="F1" s="14" t="s">
        <v>323</v>
      </c>
      <c r="G1" t="s">
        <v>324</v>
      </c>
      <c r="H1" t="s">
        <v>325</v>
      </c>
      <c r="I1" s="14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s="14" t="s">
        <v>338</v>
      </c>
      <c r="V1" t="s">
        <v>339</v>
      </c>
      <c r="W1" t="s">
        <v>340</v>
      </c>
      <c r="X1" t="s">
        <v>341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</row>
    <row r="2" spans="1:32" x14ac:dyDescent="0.25">
      <c r="A2" s="12">
        <v>394.69353000000001</v>
      </c>
      <c r="B2" s="13">
        <v>310.35601810000003</v>
      </c>
      <c r="C2">
        <v>327.98865260000002</v>
      </c>
      <c r="G2">
        <v>2.252438138</v>
      </c>
      <c r="K2">
        <v>6.8800000000000003E-4</v>
      </c>
      <c r="T2">
        <v>2.0716481600000001</v>
      </c>
      <c r="W2">
        <v>-15.925145280000001</v>
      </c>
      <c r="X2">
        <v>-9.4966610740000004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2">
        <v>120.24408</v>
      </c>
      <c r="B3" s="13">
        <v>294.89099119999997</v>
      </c>
      <c r="C3">
        <v>354.46664529999998</v>
      </c>
      <c r="G3">
        <v>1171.0649530000001</v>
      </c>
      <c r="K3">
        <v>-2.34E-5</v>
      </c>
      <c r="T3">
        <v>88.09835812</v>
      </c>
      <c r="W3">
        <v>-8.3536087850000005</v>
      </c>
      <c r="X3">
        <v>-0.30993303999999999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2">
        <v>547.77113999999995</v>
      </c>
      <c r="B4" s="13">
        <v>437.76016240000001</v>
      </c>
      <c r="C4">
        <v>301.54773690000002</v>
      </c>
      <c r="D4">
        <v>-0.272419631</v>
      </c>
      <c r="E4">
        <v>2.412575006</v>
      </c>
      <c r="F4" s="14">
        <v>0</v>
      </c>
      <c r="G4">
        <v>7.8261814679999997</v>
      </c>
      <c r="H4">
        <v>-0.25105106799999999</v>
      </c>
      <c r="I4" s="14">
        <v>0</v>
      </c>
      <c r="J4">
        <v>0.65243083499999999</v>
      </c>
      <c r="K4">
        <v>3.2400000000000001E-4</v>
      </c>
      <c r="L4">
        <v>0.94029799700000005</v>
      </c>
      <c r="M4">
        <v>-0.52103250499999998</v>
      </c>
      <c r="N4">
        <v>0.79883040900000002</v>
      </c>
      <c r="O4">
        <v>-0.71987699199999999</v>
      </c>
      <c r="P4">
        <v>0.31819155799999999</v>
      </c>
      <c r="Q4">
        <v>2211.122339</v>
      </c>
      <c r="R4">
        <v>5.8813008999999999E-2</v>
      </c>
      <c r="S4">
        <v>1.1980704069999999</v>
      </c>
      <c r="T4">
        <v>0.44938736000000001</v>
      </c>
      <c r="U4" s="14">
        <v>0</v>
      </c>
      <c r="V4">
        <v>0</v>
      </c>
      <c r="W4">
        <v>-13.35273617</v>
      </c>
      <c r="X4">
        <v>-8.2048097690000006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2">
        <v>57.155999999999999</v>
      </c>
      <c r="B5" s="13">
        <v>83.28669739</v>
      </c>
      <c r="C5">
        <v>352.59183660000002</v>
      </c>
      <c r="D5">
        <v>-0.36665558799999998</v>
      </c>
      <c r="E5">
        <v>2.6247565750000001</v>
      </c>
      <c r="F5" s="14">
        <v>0</v>
      </c>
      <c r="G5">
        <v>1.0440729200000001</v>
      </c>
      <c r="H5">
        <v>-0.32614573800000002</v>
      </c>
      <c r="I5" s="14">
        <v>0</v>
      </c>
      <c r="J5">
        <v>0.73130256900000001</v>
      </c>
      <c r="K5">
        <v>1.4899999999999999E-4</v>
      </c>
      <c r="L5">
        <v>1</v>
      </c>
      <c r="M5">
        <v>-0.52064546700000003</v>
      </c>
      <c r="N5">
        <v>0.85168976399999996</v>
      </c>
      <c r="O5">
        <v>-0.76582425200000004</v>
      </c>
      <c r="P5">
        <v>0.40776340100000003</v>
      </c>
      <c r="Q5">
        <v>2938.5946220000001</v>
      </c>
      <c r="R5">
        <v>5.1127624000000003E-2</v>
      </c>
      <c r="S5">
        <v>1.277379394</v>
      </c>
      <c r="T5">
        <v>0.397002207</v>
      </c>
      <c r="U5" s="14">
        <v>0</v>
      </c>
      <c r="V5">
        <v>0</v>
      </c>
      <c r="W5">
        <v>-15.22760907</v>
      </c>
      <c r="X5">
        <v>-8.8709934060000002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2">
        <v>225.828</v>
      </c>
      <c r="B6" s="13">
        <v>270.59774779999998</v>
      </c>
      <c r="C6">
        <v>69.855534090000006</v>
      </c>
      <c r="D6">
        <v>-0.53355562700000003</v>
      </c>
      <c r="E6">
        <v>2.5596630569999999</v>
      </c>
      <c r="F6" s="14">
        <v>0</v>
      </c>
      <c r="G6">
        <v>11.72531865</v>
      </c>
      <c r="H6">
        <v>-0.49833524200000001</v>
      </c>
      <c r="I6" s="14">
        <v>0</v>
      </c>
      <c r="J6">
        <v>0.86402569600000001</v>
      </c>
      <c r="K6">
        <v>2.6499999999999999E-4</v>
      </c>
      <c r="L6">
        <v>1</v>
      </c>
      <c r="M6">
        <v>-0.39665653499999998</v>
      </c>
      <c r="N6">
        <v>0.89136338900000001</v>
      </c>
      <c r="O6">
        <v>-0.79530806899999995</v>
      </c>
      <c r="P6">
        <v>0.58236764399999996</v>
      </c>
      <c r="Q6">
        <v>2825.1673219999998</v>
      </c>
      <c r="R6">
        <v>7.5775421999999995E-2</v>
      </c>
      <c r="S6">
        <v>1.3368635179999999</v>
      </c>
      <c r="T6">
        <v>3.3748100810000001</v>
      </c>
      <c r="U6" s="14">
        <v>0</v>
      </c>
      <c r="V6">
        <v>0</v>
      </c>
      <c r="W6">
        <v>-15.665386099999999</v>
      </c>
      <c r="X6">
        <v>-9.2749386759999997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929</v>
      </c>
    </row>
    <row r="7" spans="1:32" x14ac:dyDescent="0.25">
      <c r="A7" s="12">
        <v>448.07580000000002</v>
      </c>
      <c r="B7" s="13">
        <v>376.39154050000002</v>
      </c>
      <c r="C7">
        <v>160.15027480000001</v>
      </c>
      <c r="D7">
        <v>-0.46366474000000002</v>
      </c>
      <c r="E7">
        <v>2.6442124840000001</v>
      </c>
      <c r="F7" s="14">
        <v>0</v>
      </c>
      <c r="G7">
        <v>17.073003620000001</v>
      </c>
      <c r="H7">
        <v>-0.44080942899999997</v>
      </c>
      <c r="I7" s="14">
        <v>30</v>
      </c>
      <c r="J7">
        <v>0.80858676200000001</v>
      </c>
      <c r="K7">
        <v>4.3300000000000001E-4</v>
      </c>
      <c r="L7">
        <v>1</v>
      </c>
      <c r="M7">
        <v>-0.37796976199999999</v>
      </c>
      <c r="N7">
        <v>0.84995425400000002</v>
      </c>
      <c r="O7">
        <v>-0.75064935099999996</v>
      </c>
      <c r="P7">
        <v>0.52030075200000003</v>
      </c>
      <c r="Q7">
        <v>2335.2712529999999</v>
      </c>
      <c r="R7">
        <v>5.6346446000000001E-2</v>
      </c>
      <c r="S7">
        <v>1.274737</v>
      </c>
      <c r="T7">
        <v>2.3022380309999999</v>
      </c>
      <c r="U7" s="14">
        <v>0</v>
      </c>
      <c r="V7">
        <v>29.493540230000001</v>
      </c>
      <c r="W7">
        <v>-16.031649739999999</v>
      </c>
      <c r="X7">
        <v>-8.9968838770000001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1876</v>
      </c>
    </row>
    <row r="8" spans="1:32" x14ac:dyDescent="0.25">
      <c r="A8" s="12">
        <v>437.00349</v>
      </c>
      <c r="B8" s="13">
        <v>309.65975950000001</v>
      </c>
      <c r="D8">
        <v>-0.49175232600000002</v>
      </c>
      <c r="E8">
        <v>2.3193235400000001</v>
      </c>
      <c r="F8" s="14">
        <v>398</v>
      </c>
      <c r="G8">
        <v>3.4637369360000001</v>
      </c>
      <c r="H8">
        <v>-0.47319057599999997</v>
      </c>
      <c r="I8" s="14">
        <v>50</v>
      </c>
      <c r="J8">
        <v>0.85017311900000003</v>
      </c>
      <c r="L8">
        <v>1</v>
      </c>
      <c r="M8">
        <v>-0.374283374</v>
      </c>
      <c r="N8">
        <v>0.85836231399999996</v>
      </c>
      <c r="O8">
        <v>-0.76994881100000001</v>
      </c>
      <c r="P8">
        <v>0.55584965600000003</v>
      </c>
      <c r="Q8">
        <v>2287.6068420000001</v>
      </c>
      <c r="R8">
        <v>0</v>
      </c>
      <c r="S8">
        <v>1.287339926</v>
      </c>
      <c r="U8" s="14">
        <v>0</v>
      </c>
      <c r="V8">
        <v>0</v>
      </c>
      <c r="W8">
        <v>-4.6058680890000003</v>
      </c>
      <c r="X8">
        <v>-3.1546103099999998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2">
        <v>195.60500999999999</v>
      </c>
      <c r="B9" s="13">
        <v>297.20861819999999</v>
      </c>
      <c r="C9">
        <v>205.06519059999999</v>
      </c>
      <c r="D9">
        <v>-0.444158524</v>
      </c>
      <c r="E9">
        <v>2.430385351</v>
      </c>
      <c r="F9" s="14">
        <v>0</v>
      </c>
      <c r="G9">
        <v>5.3430152050000004</v>
      </c>
      <c r="H9">
        <v>-0.471415639</v>
      </c>
      <c r="I9" s="14">
        <v>0</v>
      </c>
      <c r="J9">
        <v>0.78958630500000004</v>
      </c>
      <c r="K9">
        <v>3.6200000000000002E-4</v>
      </c>
      <c r="L9">
        <v>1</v>
      </c>
      <c r="M9">
        <v>-0.199044586</v>
      </c>
      <c r="N9">
        <v>0.76939351199999995</v>
      </c>
      <c r="O9">
        <v>-0.66600265599999997</v>
      </c>
      <c r="P9">
        <v>0.53832004899999997</v>
      </c>
      <c r="Q9">
        <v>1729.688322</v>
      </c>
      <c r="R9">
        <v>5.662971E-2</v>
      </c>
      <c r="S9">
        <v>1.153886795</v>
      </c>
      <c r="T9">
        <v>2.1207305120000002</v>
      </c>
      <c r="U9" s="14">
        <v>0</v>
      </c>
      <c r="V9">
        <v>27.31425926</v>
      </c>
      <c r="W9">
        <v>-17.5580462</v>
      </c>
      <c r="X9">
        <v>-12.592385520000001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2">
        <v>244.82040000000001</v>
      </c>
      <c r="B10" s="13">
        <v>299.1015625</v>
      </c>
      <c r="C10">
        <v>214.10481730000001</v>
      </c>
      <c r="D10">
        <v>-0.40963855399999999</v>
      </c>
      <c r="E10">
        <v>2.2153565880000001</v>
      </c>
      <c r="F10" s="14">
        <v>0</v>
      </c>
      <c r="G10">
        <v>4.8200038760000004</v>
      </c>
      <c r="H10">
        <v>-0.41393637700000002</v>
      </c>
      <c r="I10" s="14">
        <v>52</v>
      </c>
      <c r="J10">
        <v>0.780584626</v>
      </c>
      <c r="K10">
        <v>-1.22E-4</v>
      </c>
      <c r="L10">
        <v>1</v>
      </c>
      <c r="M10">
        <v>-0.32967033000000001</v>
      </c>
      <c r="N10">
        <v>0.79614124500000005</v>
      </c>
      <c r="O10">
        <v>-0.704906704</v>
      </c>
      <c r="P10">
        <v>0.488835244</v>
      </c>
      <c r="Q10">
        <v>1766.7204509999999</v>
      </c>
      <c r="R10">
        <v>5.8969888999999998E-2</v>
      </c>
      <c r="S10">
        <v>1.1939945219999999</v>
      </c>
      <c r="T10">
        <v>1.2623636460000001</v>
      </c>
      <c r="U10" s="14">
        <v>0</v>
      </c>
      <c r="V10">
        <v>0</v>
      </c>
      <c r="W10">
        <v>-15.280089240000001</v>
      </c>
      <c r="X10">
        <v>-8.4595822540000007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2">
        <v>499.97645999999997</v>
      </c>
      <c r="B11" s="13">
        <v>411.19958500000001</v>
      </c>
      <c r="C11">
        <v>230.07878529999999</v>
      </c>
      <c r="D11">
        <v>-0.48751702899999999</v>
      </c>
      <c r="E11">
        <v>2.3796377180000001</v>
      </c>
      <c r="F11" s="14">
        <v>0</v>
      </c>
      <c r="G11">
        <v>4.5247278450000001</v>
      </c>
      <c r="H11">
        <v>-0.49108538000000002</v>
      </c>
      <c r="I11" s="14">
        <v>5</v>
      </c>
      <c r="J11">
        <v>0.81470412400000003</v>
      </c>
      <c r="K11">
        <v>1.6899999999999999E-4</v>
      </c>
      <c r="L11">
        <v>1</v>
      </c>
      <c r="M11">
        <v>-0.266369048</v>
      </c>
      <c r="N11">
        <v>0.83222691599999998</v>
      </c>
      <c r="O11">
        <v>-0.72060073700000005</v>
      </c>
      <c r="P11">
        <v>0.56213017799999998</v>
      </c>
      <c r="Q11">
        <v>2283.7609170000001</v>
      </c>
      <c r="R11">
        <v>5.7702146000000003E-2</v>
      </c>
      <c r="S11">
        <v>1.2481520180000001</v>
      </c>
      <c r="T11">
        <v>2.4283987310000001</v>
      </c>
      <c r="U11" s="14">
        <v>0</v>
      </c>
      <c r="V11">
        <v>0</v>
      </c>
      <c r="W11">
        <v>-17.348564230000001</v>
      </c>
      <c r="X11">
        <v>-12.1757013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2">
        <v>437.72304000000003</v>
      </c>
      <c r="B12" s="13">
        <v>232.50706479999999</v>
      </c>
      <c r="C12">
        <v>181.22861159999999</v>
      </c>
      <c r="D12">
        <v>-0.408816874</v>
      </c>
      <c r="E12">
        <v>2.85550046</v>
      </c>
      <c r="F12" s="14">
        <v>0</v>
      </c>
      <c r="G12">
        <v>12.71498611</v>
      </c>
      <c r="H12">
        <v>-0.35688301900000002</v>
      </c>
      <c r="I12" s="14">
        <v>0</v>
      </c>
      <c r="J12">
        <v>0.765155374</v>
      </c>
      <c r="K12">
        <v>4.3300000000000001E-4</v>
      </c>
      <c r="L12">
        <v>1</v>
      </c>
      <c r="M12">
        <v>-0.52779369600000003</v>
      </c>
      <c r="N12">
        <v>0.87246690100000002</v>
      </c>
      <c r="O12">
        <v>-0.78746453400000005</v>
      </c>
      <c r="P12">
        <v>0.44435181299999998</v>
      </c>
      <c r="Q12">
        <v>2745.8978109999998</v>
      </c>
      <c r="R12">
        <v>5.9240226E-2</v>
      </c>
      <c r="S12">
        <v>1.308523536</v>
      </c>
      <c r="T12">
        <v>5.3399291780000002</v>
      </c>
      <c r="U12" s="14">
        <v>0</v>
      </c>
      <c r="V12">
        <v>0</v>
      </c>
      <c r="W12">
        <v>-16.799432719999999</v>
      </c>
      <c r="X12">
        <v>-8.3825681260000007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2">
        <v>50.127000000000002</v>
      </c>
      <c r="B13" s="13">
        <v>133.8000183</v>
      </c>
      <c r="C13">
        <v>12.21996362</v>
      </c>
      <c r="D13">
        <v>-0.38070705500000002</v>
      </c>
      <c r="E13">
        <v>2.9008033279999998</v>
      </c>
      <c r="F13" s="14">
        <v>391</v>
      </c>
      <c r="G13">
        <v>113.41681130000001</v>
      </c>
      <c r="H13">
        <v>-0.33734905700000001</v>
      </c>
      <c r="I13" s="14">
        <v>36</v>
      </c>
      <c r="J13">
        <v>0.74264169300000005</v>
      </c>
      <c r="K13">
        <v>6.7900000000000002E-4</v>
      </c>
      <c r="L13">
        <v>1</v>
      </c>
      <c r="M13">
        <v>-0.50101214599999999</v>
      </c>
      <c r="N13">
        <v>0.86465382599999996</v>
      </c>
      <c r="O13">
        <v>-0.75803681000000001</v>
      </c>
      <c r="P13">
        <v>0.414412636</v>
      </c>
      <c r="Q13">
        <v>2810.630005</v>
      </c>
      <c r="R13">
        <v>6.0874969000000001E-2</v>
      </c>
      <c r="S13">
        <v>1.2968119380000001</v>
      </c>
      <c r="T13">
        <v>9.2653924560000007</v>
      </c>
      <c r="U13" s="14">
        <v>2</v>
      </c>
      <c r="V13">
        <v>29.500163929999999</v>
      </c>
      <c r="W13">
        <v>-13.69582441</v>
      </c>
      <c r="X13">
        <v>-8.8018702740000005</v>
      </c>
      <c r="Y13">
        <v>387</v>
      </c>
      <c r="Z13">
        <v>1498</v>
      </c>
      <c r="AA13">
        <v>191</v>
      </c>
      <c r="AB13">
        <v>53</v>
      </c>
      <c r="AC13">
        <v>70</v>
      </c>
      <c r="AD13">
        <v>311</v>
      </c>
      <c r="AE13">
        <v>301</v>
      </c>
      <c r="AF13">
        <v>149</v>
      </c>
    </row>
    <row r="14" spans="1:32" x14ac:dyDescent="0.25">
      <c r="A14" s="12">
        <v>96.548640000000006</v>
      </c>
      <c r="B14" s="13">
        <v>185.58671570000001</v>
      </c>
      <c r="C14">
        <v>19.333765140000001</v>
      </c>
      <c r="D14">
        <v>-0.26246362899999998</v>
      </c>
      <c r="E14">
        <v>2.3672487740000001</v>
      </c>
      <c r="F14" s="14">
        <v>392</v>
      </c>
      <c r="G14">
        <v>264.33533929999999</v>
      </c>
      <c r="H14">
        <v>-0.22869442400000001</v>
      </c>
      <c r="I14" s="14">
        <v>36</v>
      </c>
      <c r="J14">
        <v>0.61169780699999998</v>
      </c>
      <c r="K14">
        <v>-7.2300000000000001E-4</v>
      </c>
      <c r="L14">
        <v>0.92195221000000005</v>
      </c>
      <c r="M14">
        <v>-0.59475806499999995</v>
      </c>
      <c r="N14">
        <v>0.80637329300000005</v>
      </c>
      <c r="O14">
        <v>-0.76198934299999999</v>
      </c>
      <c r="P14">
        <v>0.30583589300000003</v>
      </c>
      <c r="Q14">
        <v>2161.6869200000001</v>
      </c>
      <c r="R14">
        <v>5.8639824E-2</v>
      </c>
      <c r="S14">
        <v>1.209376454</v>
      </c>
      <c r="T14">
        <v>25.542077280000001</v>
      </c>
      <c r="U14" s="14">
        <v>2</v>
      </c>
      <c r="V14">
        <v>26.359415810000002</v>
      </c>
      <c r="W14">
        <v>-13.12075415</v>
      </c>
      <c r="X14">
        <v>-6.7436734119999997</v>
      </c>
      <c r="Y14">
        <v>427</v>
      </c>
      <c r="Z14">
        <v>2013</v>
      </c>
      <c r="AA14">
        <v>268</v>
      </c>
      <c r="AB14">
        <v>65</v>
      </c>
      <c r="AC14">
        <v>66</v>
      </c>
      <c r="AD14">
        <v>231</v>
      </c>
      <c r="AE14">
        <v>342</v>
      </c>
      <c r="AF14">
        <v>238</v>
      </c>
    </row>
    <row r="15" spans="1:32" x14ac:dyDescent="0.25">
      <c r="A15" s="12">
        <v>154.25046</v>
      </c>
      <c r="B15" s="13">
        <v>193.60618590000001</v>
      </c>
      <c r="C15">
        <v>170.96693809999999</v>
      </c>
      <c r="D15">
        <v>-0.257900774</v>
      </c>
      <c r="E15">
        <v>1.982041478</v>
      </c>
      <c r="F15" s="14">
        <v>262</v>
      </c>
      <c r="G15">
        <v>606.73838839999996</v>
      </c>
      <c r="H15">
        <v>-0.254998475</v>
      </c>
      <c r="I15" s="14">
        <v>36</v>
      </c>
      <c r="J15">
        <v>0.61648911500000003</v>
      </c>
      <c r="K15">
        <v>3.1577530000000001E-3</v>
      </c>
      <c r="L15">
        <v>0.90407403900000005</v>
      </c>
      <c r="M15">
        <v>-0.48043297299999999</v>
      </c>
      <c r="N15">
        <v>0.75465057800000002</v>
      </c>
      <c r="O15">
        <v>-0.69664559999999998</v>
      </c>
      <c r="P15">
        <v>0.32498101699999998</v>
      </c>
      <c r="Q15">
        <v>2354.530518</v>
      </c>
      <c r="R15">
        <v>5.6511803999999999E-2</v>
      </c>
      <c r="S15">
        <v>1.1318335530000001</v>
      </c>
      <c r="T15">
        <v>67.846501540000006</v>
      </c>
      <c r="U15" s="14">
        <v>2</v>
      </c>
      <c r="V15">
        <v>28.17853659</v>
      </c>
      <c r="W15">
        <v>-16.688272900000001</v>
      </c>
      <c r="X15">
        <v>-11.123318149999999</v>
      </c>
      <c r="Y15">
        <v>390</v>
      </c>
      <c r="Z15">
        <v>2604</v>
      </c>
      <c r="AA15">
        <v>253</v>
      </c>
      <c r="AB15">
        <v>69</v>
      </c>
      <c r="AC15">
        <v>63</v>
      </c>
      <c r="AD15">
        <v>272</v>
      </c>
      <c r="AE15">
        <v>338</v>
      </c>
      <c r="AF15">
        <v>237</v>
      </c>
    </row>
    <row r="16" spans="1:32" x14ac:dyDescent="0.25">
      <c r="A16" s="12">
        <v>293.21940000000001</v>
      </c>
      <c r="B16" s="13">
        <v>279.1955261</v>
      </c>
      <c r="C16">
        <v>198.0063844</v>
      </c>
      <c r="D16">
        <v>-0.188279107</v>
      </c>
      <c r="E16">
        <v>2.388072491</v>
      </c>
      <c r="F16" s="14">
        <v>365</v>
      </c>
      <c r="G16">
        <v>119.10758180000001</v>
      </c>
      <c r="H16">
        <v>-0.174105287</v>
      </c>
      <c r="I16" s="14">
        <v>36</v>
      </c>
      <c r="J16">
        <v>0.53966745800000004</v>
      </c>
      <c r="K16">
        <v>-8.3799999999999999E-4</v>
      </c>
      <c r="L16">
        <v>0.74349483000000005</v>
      </c>
      <c r="M16">
        <v>-0.55359877499999999</v>
      </c>
      <c r="N16">
        <v>0.74294165099999998</v>
      </c>
      <c r="O16">
        <v>-0.69508368200000004</v>
      </c>
      <c r="P16">
        <v>0.22998102500000001</v>
      </c>
      <c r="Q16">
        <v>2148.593891</v>
      </c>
      <c r="R16">
        <v>5.8639824E-2</v>
      </c>
      <c r="S16">
        <v>1.1142627000000001</v>
      </c>
      <c r="T16">
        <v>3.574429265</v>
      </c>
      <c r="U16" s="14">
        <v>2</v>
      </c>
      <c r="V16">
        <v>32.169741940000002</v>
      </c>
      <c r="W16">
        <v>-16.205345869999999</v>
      </c>
      <c r="X16">
        <v>-10.099703999999999</v>
      </c>
      <c r="Y16">
        <v>424</v>
      </c>
      <c r="Z16">
        <v>1538</v>
      </c>
      <c r="AA16">
        <v>170</v>
      </c>
      <c r="AB16">
        <v>55</v>
      </c>
      <c r="AC16">
        <v>71</v>
      </c>
      <c r="AD16">
        <v>282</v>
      </c>
      <c r="AE16">
        <v>293</v>
      </c>
      <c r="AF16">
        <v>154</v>
      </c>
    </row>
    <row r="17" spans="1:32" x14ac:dyDescent="0.25">
      <c r="A17" s="12">
        <v>362.89440000000002</v>
      </c>
      <c r="B17" s="13">
        <v>292.81903080000001</v>
      </c>
      <c r="C17">
        <v>177.09623759999999</v>
      </c>
      <c r="D17">
        <v>-0.15617334799999999</v>
      </c>
      <c r="E17">
        <v>2.1663043499999999</v>
      </c>
      <c r="F17" s="14">
        <v>274</v>
      </c>
      <c r="G17">
        <v>497.83986729999998</v>
      </c>
      <c r="H17">
        <v>-0.16429173899999999</v>
      </c>
      <c r="I17" s="14">
        <v>9</v>
      </c>
      <c r="J17">
        <v>0.48964677200000001</v>
      </c>
      <c r="K17">
        <v>-9.9400000000000009E-4</v>
      </c>
      <c r="L17">
        <v>0.735633486</v>
      </c>
      <c r="M17">
        <v>-0.47459954199999999</v>
      </c>
      <c r="N17">
        <v>0.687478441</v>
      </c>
      <c r="O17">
        <v>-0.61986755000000004</v>
      </c>
      <c r="P17">
        <v>0.205817106</v>
      </c>
      <c r="Q17">
        <v>1485.8922660000001</v>
      </c>
      <c r="R17">
        <v>5.6316777999999998E-2</v>
      </c>
      <c r="S17">
        <v>1.031039834</v>
      </c>
      <c r="T17">
        <v>33.334393890000001</v>
      </c>
      <c r="U17" s="14">
        <v>2</v>
      </c>
      <c r="V17">
        <v>29.04448485</v>
      </c>
      <c r="W17">
        <v>-14.244247830000001</v>
      </c>
      <c r="X17">
        <v>-8.4573387370000006</v>
      </c>
      <c r="Y17">
        <v>383</v>
      </c>
      <c r="Z17">
        <v>2338</v>
      </c>
      <c r="AA17">
        <v>260</v>
      </c>
      <c r="AB17">
        <v>69</v>
      </c>
      <c r="AC17">
        <v>65</v>
      </c>
      <c r="AD17">
        <v>309</v>
      </c>
      <c r="AE17">
        <v>308</v>
      </c>
      <c r="AF17">
        <v>239</v>
      </c>
    </row>
    <row r="18" spans="1:32" x14ac:dyDescent="0.25">
      <c r="A18" s="12">
        <v>103.3689</v>
      </c>
      <c r="B18" s="13">
        <v>201.78482059999999</v>
      </c>
      <c r="C18">
        <v>294.57993479999999</v>
      </c>
      <c r="D18">
        <v>-0.117207915</v>
      </c>
      <c r="E18">
        <v>1.984657049</v>
      </c>
      <c r="F18" s="14">
        <v>390</v>
      </c>
      <c r="G18">
        <v>131.98767409999999</v>
      </c>
      <c r="H18">
        <v>-0.130846664</v>
      </c>
      <c r="I18" s="14">
        <v>59</v>
      </c>
      <c r="J18">
        <v>0.49239436599999997</v>
      </c>
      <c r="K18">
        <v>5.25195E-3</v>
      </c>
      <c r="L18">
        <v>0.64399891200000003</v>
      </c>
      <c r="M18">
        <v>-0.52589641399999998</v>
      </c>
      <c r="N18">
        <v>0.70958373699999999</v>
      </c>
      <c r="O18">
        <v>-0.63316892700000005</v>
      </c>
      <c r="P18">
        <v>0.160823839</v>
      </c>
      <c r="Q18">
        <v>1667.7673179999999</v>
      </c>
      <c r="R18">
        <v>5.6220925999999997E-2</v>
      </c>
      <c r="S18">
        <v>1.0642038579999999</v>
      </c>
      <c r="T18">
        <v>36.451715100000001</v>
      </c>
      <c r="U18" s="14">
        <v>2</v>
      </c>
      <c r="V18">
        <v>33.706479999999999</v>
      </c>
      <c r="W18">
        <v>-14.610553489999999</v>
      </c>
      <c r="X18">
        <v>-9.6585386010000001</v>
      </c>
      <c r="Y18">
        <v>372</v>
      </c>
      <c r="Z18">
        <v>1106</v>
      </c>
      <c r="AA18">
        <v>206</v>
      </c>
      <c r="AB18">
        <v>54</v>
      </c>
      <c r="AC18">
        <v>65</v>
      </c>
      <c r="AD18">
        <v>313</v>
      </c>
      <c r="AE18">
        <v>315</v>
      </c>
      <c r="AF18">
        <v>171</v>
      </c>
    </row>
    <row r="19" spans="1:32" x14ac:dyDescent="0.25">
      <c r="A19" s="12">
        <v>268.41000000000003</v>
      </c>
      <c r="B19" s="13">
        <v>332.03109740000002</v>
      </c>
      <c r="C19">
        <v>134.82544250000001</v>
      </c>
      <c r="D19">
        <v>-0.264058232</v>
      </c>
      <c r="E19">
        <v>2.3617312909999999</v>
      </c>
      <c r="F19" s="14">
        <v>338</v>
      </c>
      <c r="G19">
        <v>14.78248574</v>
      </c>
      <c r="H19">
        <v>-0.24774082</v>
      </c>
      <c r="I19" s="14">
        <v>0</v>
      </c>
      <c r="J19">
        <v>0.6328125</v>
      </c>
      <c r="K19">
        <v>-1.3899999999999999E-4</v>
      </c>
      <c r="L19">
        <v>0.92496636600000004</v>
      </c>
      <c r="M19">
        <v>-0.50528735599999997</v>
      </c>
      <c r="N19">
        <v>0.78125</v>
      </c>
      <c r="O19">
        <v>-0.70705145700000005</v>
      </c>
      <c r="P19">
        <v>0.31391450100000001</v>
      </c>
      <c r="Q19">
        <v>2198.4187499999998</v>
      </c>
      <c r="R19">
        <v>5.8422662E-2</v>
      </c>
      <c r="S19">
        <v>1.1717085840000001</v>
      </c>
      <c r="T19">
        <v>1.712987904</v>
      </c>
      <c r="U19" s="14">
        <v>2</v>
      </c>
      <c r="V19">
        <v>31.78424802</v>
      </c>
      <c r="W19">
        <v>-15.85855104</v>
      </c>
      <c r="X19">
        <v>-9.2094329170000009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209</v>
      </c>
    </row>
    <row r="20" spans="1:32" x14ac:dyDescent="0.25">
      <c r="A20" s="12">
        <v>473.30265000000003</v>
      </c>
      <c r="B20" s="13">
        <v>400.2764282</v>
      </c>
      <c r="C20">
        <v>309.76560540000003</v>
      </c>
      <c r="D20">
        <v>-0.59585982599999998</v>
      </c>
      <c r="E20">
        <v>2.958911896</v>
      </c>
      <c r="F20" s="14">
        <v>0</v>
      </c>
      <c r="G20">
        <v>5.474812966</v>
      </c>
      <c r="H20">
        <v>-0.536485553</v>
      </c>
      <c r="I20" s="14">
        <v>71</v>
      </c>
      <c r="J20">
        <v>0.897556668</v>
      </c>
      <c r="K20">
        <v>6.9999999999999999E-6</v>
      </c>
      <c r="L20">
        <v>1</v>
      </c>
      <c r="M20">
        <v>-0.43792107800000002</v>
      </c>
      <c r="N20">
        <v>0.93283358299999997</v>
      </c>
      <c r="O20">
        <v>-0.83385490799999995</v>
      </c>
      <c r="P20">
        <v>0.62367758200000001</v>
      </c>
      <c r="Q20">
        <v>2748.6826390000001</v>
      </c>
      <c r="R20">
        <v>7.7094606999999996E-2</v>
      </c>
      <c r="S20">
        <v>1.3990405800000001</v>
      </c>
      <c r="T20">
        <v>0.92134442000000005</v>
      </c>
      <c r="U20" s="14">
        <v>2</v>
      </c>
      <c r="V20">
        <v>26.4838764</v>
      </c>
      <c r="W20">
        <v>-15.17495328</v>
      </c>
      <c r="X20">
        <v>-7.2415534590000004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2">
        <v>309.411</v>
      </c>
      <c r="B21" s="13">
        <v>326.82867429999999</v>
      </c>
      <c r="C21">
        <v>193.90612849999999</v>
      </c>
      <c r="D21">
        <v>-0.54574918699999997</v>
      </c>
      <c r="E21">
        <v>2.9294216629999998</v>
      </c>
      <c r="F21" s="14">
        <v>392</v>
      </c>
      <c r="G21">
        <v>1.9432167380000001</v>
      </c>
      <c r="H21">
        <v>-0.49117350599999998</v>
      </c>
      <c r="I21" s="14">
        <v>71</v>
      </c>
      <c r="J21">
        <v>0.85627595000000001</v>
      </c>
      <c r="K21">
        <v>1.2400000000000001E-4</v>
      </c>
      <c r="L21">
        <v>1</v>
      </c>
      <c r="M21">
        <v>-0.46911196900000002</v>
      </c>
      <c r="N21">
        <v>0.90183246100000003</v>
      </c>
      <c r="O21">
        <v>-0.82709839699999999</v>
      </c>
      <c r="P21">
        <v>0.584946823</v>
      </c>
      <c r="Q21">
        <v>2388.2451310000001</v>
      </c>
      <c r="R21">
        <v>7.8148618000000003E-2</v>
      </c>
      <c r="S21">
        <v>1.3525273799999999</v>
      </c>
      <c r="T21">
        <v>0.43630825899999998</v>
      </c>
      <c r="U21" s="14">
        <v>2</v>
      </c>
      <c r="V21">
        <v>26.583402599999999</v>
      </c>
      <c r="W21">
        <v>-14.35723496</v>
      </c>
      <c r="X21">
        <v>-9.7761602290000003</v>
      </c>
      <c r="Y21">
        <v>433</v>
      </c>
      <c r="Z21">
        <v>3902</v>
      </c>
      <c r="AA21">
        <v>277</v>
      </c>
      <c r="AB21">
        <v>68</v>
      </c>
      <c r="AC21">
        <v>60</v>
      </c>
      <c r="AD21">
        <v>206</v>
      </c>
      <c r="AE21">
        <v>361</v>
      </c>
      <c r="AF21">
        <v>915</v>
      </c>
    </row>
    <row r="22" spans="1:32" x14ac:dyDescent="0.25">
      <c r="A22" s="12">
        <v>474.75540000000001</v>
      </c>
      <c r="B22" s="13">
        <v>308.36062620000001</v>
      </c>
      <c r="C22">
        <v>184.81253559999999</v>
      </c>
      <c r="D22">
        <v>-0.456460327</v>
      </c>
      <c r="E22">
        <v>2.154830456</v>
      </c>
      <c r="F22" s="14">
        <v>0</v>
      </c>
      <c r="G22">
        <v>4.0520356599999996</v>
      </c>
      <c r="H22">
        <v>-0.46157294500000001</v>
      </c>
      <c r="I22" s="14">
        <v>71</v>
      </c>
      <c r="J22">
        <v>0.81363480600000004</v>
      </c>
      <c r="K22">
        <v>9.3800000000000003E-5</v>
      </c>
      <c r="L22">
        <v>1</v>
      </c>
      <c r="M22">
        <v>-0.29878542499999999</v>
      </c>
      <c r="N22">
        <v>0.82363072699999995</v>
      </c>
      <c r="O22">
        <v>-0.71883116899999999</v>
      </c>
      <c r="P22">
        <v>0.53493766300000001</v>
      </c>
      <c r="Q22">
        <v>1968.3905339999999</v>
      </c>
      <c r="R22">
        <v>7.7094606999999996E-2</v>
      </c>
      <c r="S22">
        <v>1.2352333069999999</v>
      </c>
      <c r="T22">
        <v>1.227723973</v>
      </c>
      <c r="U22" s="14">
        <v>2</v>
      </c>
      <c r="V22">
        <v>0</v>
      </c>
      <c r="W22">
        <v>-13.695372689999999</v>
      </c>
      <c r="X22">
        <v>-8.8873073770000008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2">
        <v>250.70099999999999</v>
      </c>
      <c r="B23" s="13">
        <v>270.75537109999999</v>
      </c>
      <c r="C23">
        <v>149.56915530000001</v>
      </c>
      <c r="D23">
        <v>-0.51444566199999997</v>
      </c>
      <c r="E23">
        <v>2.55115962</v>
      </c>
      <c r="F23" s="14">
        <v>398</v>
      </c>
      <c r="G23">
        <v>5.3176409539999998</v>
      </c>
      <c r="H23">
        <v>-0.48825982200000001</v>
      </c>
      <c r="I23" s="14">
        <v>71</v>
      </c>
      <c r="J23">
        <v>0.84335260099999998</v>
      </c>
      <c r="K23">
        <v>8.6600000000000004E-5</v>
      </c>
      <c r="L23">
        <v>1</v>
      </c>
      <c r="M23">
        <v>-0.35213414599999998</v>
      </c>
      <c r="N23">
        <v>0.88363851199999999</v>
      </c>
      <c r="O23">
        <v>-0.764803542</v>
      </c>
      <c r="P23">
        <v>0.56476938200000004</v>
      </c>
      <c r="Q23">
        <v>2562.8032130000001</v>
      </c>
      <c r="R23">
        <v>7.8148618000000003E-2</v>
      </c>
      <c r="S23">
        <v>1.32526207</v>
      </c>
      <c r="T23">
        <v>2.3053450849999999</v>
      </c>
      <c r="U23" s="14">
        <v>2</v>
      </c>
      <c r="V23">
        <v>0</v>
      </c>
      <c r="W23">
        <v>-13.961984169999999</v>
      </c>
      <c r="X23">
        <v>-9.0281324919999992</v>
      </c>
      <c r="Y23">
        <v>428</v>
      </c>
      <c r="Z23">
        <v>3832</v>
      </c>
      <c r="AA23">
        <v>257</v>
      </c>
      <c r="AB23">
        <v>72</v>
      </c>
      <c r="AC23">
        <v>56</v>
      </c>
      <c r="AD23">
        <v>153</v>
      </c>
      <c r="AE23">
        <v>420</v>
      </c>
      <c r="AF23">
        <v>831</v>
      </c>
    </row>
    <row r="24" spans="1:32" x14ac:dyDescent="0.25">
      <c r="A24" s="12">
        <v>134.44560000000001</v>
      </c>
      <c r="B24" s="13">
        <v>237.7263489</v>
      </c>
      <c r="C24">
        <v>355.9152593</v>
      </c>
      <c r="D24">
        <v>-0.33133515699999999</v>
      </c>
      <c r="E24">
        <v>2.8111770150000002</v>
      </c>
      <c r="F24" s="14">
        <v>262</v>
      </c>
      <c r="G24">
        <v>394.42971069999999</v>
      </c>
      <c r="H24">
        <v>-0.30115556700000001</v>
      </c>
      <c r="I24" s="14">
        <v>63</v>
      </c>
      <c r="J24">
        <v>0.70920340299999995</v>
      </c>
      <c r="K24">
        <v>-2.2499999999999999E-4</v>
      </c>
      <c r="L24">
        <v>1</v>
      </c>
      <c r="M24">
        <v>-0.48600883700000003</v>
      </c>
      <c r="N24">
        <v>0.82042833599999998</v>
      </c>
      <c r="O24">
        <v>-0.72723720199999997</v>
      </c>
      <c r="P24">
        <v>0.37309723500000003</v>
      </c>
      <c r="Q24">
        <v>1636.3466229999999</v>
      </c>
      <c r="R24">
        <v>5.5759978000000002E-2</v>
      </c>
      <c r="S24">
        <v>1.2303891179999999</v>
      </c>
      <c r="T24">
        <v>53.45509114</v>
      </c>
      <c r="U24" s="14">
        <v>2</v>
      </c>
      <c r="V24">
        <v>27.672721889999998</v>
      </c>
      <c r="W24">
        <v>-14.531817309999999</v>
      </c>
      <c r="X24">
        <v>-10.314918430000001</v>
      </c>
      <c r="Y24">
        <v>349</v>
      </c>
      <c r="Z24">
        <v>2693</v>
      </c>
      <c r="AA24">
        <v>251</v>
      </c>
      <c r="AB24">
        <v>77</v>
      </c>
      <c r="AC24">
        <v>57</v>
      </c>
      <c r="AD24">
        <v>381</v>
      </c>
      <c r="AE24">
        <v>270</v>
      </c>
      <c r="AF24">
        <v>346</v>
      </c>
    </row>
    <row r="25" spans="1:32" x14ac:dyDescent="0.25">
      <c r="A25" s="12">
        <v>51.140700000000002</v>
      </c>
      <c r="B25" s="13">
        <v>107.0850677</v>
      </c>
      <c r="C25">
        <v>27.599184090000001</v>
      </c>
      <c r="D25">
        <v>-0.32851985099999997</v>
      </c>
      <c r="E25">
        <v>2.2030339240000001</v>
      </c>
      <c r="F25" s="14">
        <v>176</v>
      </c>
      <c r="G25">
        <v>1680.4849240000001</v>
      </c>
      <c r="H25">
        <v>-0.30116215299999999</v>
      </c>
      <c r="I25" s="14">
        <v>16</v>
      </c>
      <c r="J25">
        <v>0.714403974</v>
      </c>
      <c r="K25">
        <v>3.746774E-3</v>
      </c>
      <c r="L25">
        <v>1</v>
      </c>
      <c r="M25">
        <v>-0.52450980400000002</v>
      </c>
      <c r="N25">
        <v>0.83762200499999995</v>
      </c>
      <c r="O25">
        <v>-0.75359864499999996</v>
      </c>
      <c r="P25">
        <v>0.37882822900000002</v>
      </c>
      <c r="Q25">
        <v>1569.035173</v>
      </c>
      <c r="R25">
        <v>5.573757E-2</v>
      </c>
      <c r="S25">
        <v>1.2561542990000001</v>
      </c>
      <c r="T25">
        <v>13.930584659999999</v>
      </c>
      <c r="U25" s="14">
        <v>2</v>
      </c>
      <c r="V25">
        <v>21.511122109999999</v>
      </c>
      <c r="W25">
        <v>-14.30019381</v>
      </c>
      <c r="X25">
        <v>-7.2640707119999997</v>
      </c>
      <c r="Y25">
        <v>431</v>
      </c>
      <c r="Z25">
        <v>3320</v>
      </c>
      <c r="AA25">
        <v>312</v>
      </c>
      <c r="AB25">
        <v>86</v>
      </c>
      <c r="AC25">
        <v>58</v>
      </c>
      <c r="AD25">
        <v>298</v>
      </c>
      <c r="AE25">
        <v>271</v>
      </c>
      <c r="AF25">
        <v>264</v>
      </c>
    </row>
    <row r="26" spans="1:32" x14ac:dyDescent="0.25">
      <c r="A26" s="12">
        <v>82.963200000000001</v>
      </c>
      <c r="B26" s="13">
        <v>120.51704410000001</v>
      </c>
      <c r="C26">
        <v>350.75191860000001</v>
      </c>
      <c r="D26">
        <v>-0.33211308699999997</v>
      </c>
      <c r="E26">
        <v>2.2512078290000002</v>
      </c>
      <c r="F26" s="14">
        <v>176</v>
      </c>
      <c r="G26">
        <v>1284.0596840000001</v>
      </c>
      <c r="H26">
        <v>-0.30226451199999999</v>
      </c>
      <c r="I26" s="14">
        <v>16</v>
      </c>
      <c r="J26">
        <v>0.69759069500000004</v>
      </c>
      <c r="K26">
        <v>-1.5353770000000001E-3</v>
      </c>
      <c r="L26">
        <v>0.99950525999999995</v>
      </c>
      <c r="M26">
        <v>-0.52895322899999997</v>
      </c>
      <c r="N26">
        <v>0.83863227399999996</v>
      </c>
      <c r="O26">
        <v>-0.757454128</v>
      </c>
      <c r="P26">
        <v>0.38125281700000002</v>
      </c>
      <c r="Q26">
        <v>2325.2079180000001</v>
      </c>
      <c r="R26">
        <v>5.3678133000000003E-2</v>
      </c>
      <c r="S26">
        <v>1.257759809</v>
      </c>
      <c r="T26">
        <v>41.522206609999998</v>
      </c>
      <c r="U26" s="14">
        <v>2</v>
      </c>
      <c r="V26">
        <v>22.44636964</v>
      </c>
      <c r="W26">
        <v>-10.787589909999999</v>
      </c>
      <c r="X26">
        <v>-5.0813030340000003</v>
      </c>
      <c r="Y26">
        <v>412</v>
      </c>
      <c r="Z26">
        <v>2890</v>
      </c>
      <c r="AA26">
        <v>280</v>
      </c>
      <c r="AB26">
        <v>72</v>
      </c>
      <c r="AC26">
        <v>59</v>
      </c>
      <c r="AD26">
        <v>289</v>
      </c>
      <c r="AE26">
        <v>299</v>
      </c>
      <c r="AF26">
        <v>260</v>
      </c>
    </row>
    <row r="27" spans="1:32" x14ac:dyDescent="0.25">
      <c r="A27" s="12">
        <v>93.326400000000007</v>
      </c>
      <c r="B27" s="13">
        <v>116.3961868</v>
      </c>
      <c r="C27">
        <v>187.29243</v>
      </c>
      <c r="D27">
        <v>-0.34604385500000001</v>
      </c>
      <c r="E27">
        <v>2.2280659680000001</v>
      </c>
      <c r="F27" s="14">
        <v>176</v>
      </c>
      <c r="G27">
        <v>1952.5397459999999</v>
      </c>
      <c r="H27">
        <v>-0.300523072</v>
      </c>
      <c r="I27" s="14">
        <v>70</v>
      </c>
      <c r="J27">
        <v>0.72100984199999996</v>
      </c>
      <c r="K27">
        <v>7.0600000000000003E-4</v>
      </c>
      <c r="L27">
        <v>1</v>
      </c>
      <c r="M27">
        <v>-0.59638009000000003</v>
      </c>
      <c r="N27">
        <v>0.863762743</v>
      </c>
      <c r="O27">
        <v>-0.80035810200000002</v>
      </c>
      <c r="P27">
        <v>0.39025233300000001</v>
      </c>
      <c r="Q27">
        <v>1576.1468769999999</v>
      </c>
      <c r="R27">
        <v>5.4319988999999999E-2</v>
      </c>
      <c r="S27">
        <v>1.2953439950000001</v>
      </c>
      <c r="T27">
        <v>31.912526289999999</v>
      </c>
      <c r="U27" s="14">
        <v>2</v>
      </c>
      <c r="V27">
        <v>20.5095122</v>
      </c>
      <c r="W27">
        <v>-16.910294400000002</v>
      </c>
      <c r="X27">
        <v>-11.038341450000001</v>
      </c>
      <c r="Y27">
        <v>450</v>
      </c>
      <c r="Z27">
        <v>5479</v>
      </c>
      <c r="AA27">
        <v>344</v>
      </c>
      <c r="AB27">
        <v>78</v>
      </c>
      <c r="AC27">
        <v>57</v>
      </c>
      <c r="AD27">
        <v>245</v>
      </c>
      <c r="AE27">
        <v>306</v>
      </c>
      <c r="AF27">
        <v>414</v>
      </c>
    </row>
    <row r="28" spans="1:32" x14ac:dyDescent="0.25">
      <c r="A28" s="12">
        <v>114.3252</v>
      </c>
      <c r="B28" s="13">
        <v>119.42003630000001</v>
      </c>
      <c r="C28">
        <v>119.0914253</v>
      </c>
      <c r="D28">
        <v>-0.36659348000000003</v>
      </c>
      <c r="E28">
        <v>2.6859431269999998</v>
      </c>
      <c r="F28" s="14">
        <v>262</v>
      </c>
      <c r="G28">
        <v>1076.7452519999999</v>
      </c>
      <c r="H28">
        <v>-0.30812784999999998</v>
      </c>
      <c r="I28" s="14">
        <v>70</v>
      </c>
      <c r="J28">
        <v>0.73401672500000004</v>
      </c>
      <c r="K28">
        <v>-6.02E-4</v>
      </c>
      <c r="L28">
        <v>1</v>
      </c>
      <c r="M28">
        <v>-0.6</v>
      </c>
      <c r="N28">
        <v>0.88559694899999997</v>
      </c>
      <c r="O28">
        <v>-0.80460415500000004</v>
      </c>
      <c r="P28">
        <v>0.39557099400000001</v>
      </c>
      <c r="Q28">
        <v>2589.1885950000001</v>
      </c>
      <c r="R28">
        <v>5.2536868E-2</v>
      </c>
      <c r="S28">
        <v>1.328200579</v>
      </c>
      <c r="T28">
        <v>13.39146652</v>
      </c>
      <c r="U28" s="14">
        <v>2</v>
      </c>
      <c r="V28">
        <v>24.137151159999998</v>
      </c>
      <c r="W28">
        <v>-11.14719208</v>
      </c>
      <c r="X28">
        <v>-6.3275398410000001</v>
      </c>
      <c r="Y28">
        <v>490</v>
      </c>
      <c r="Z28">
        <v>2176</v>
      </c>
      <c r="AA28">
        <v>253</v>
      </c>
      <c r="AB28">
        <v>79</v>
      </c>
      <c r="AC28">
        <v>60</v>
      </c>
      <c r="AD28">
        <v>256</v>
      </c>
      <c r="AE28">
        <v>254</v>
      </c>
      <c r="AF28">
        <v>228</v>
      </c>
    </row>
    <row r="29" spans="1:32" x14ac:dyDescent="0.25">
      <c r="A29" s="12">
        <v>117.73560000000001</v>
      </c>
      <c r="B29" s="13">
        <v>128.52400209999999</v>
      </c>
      <c r="C29">
        <v>190.9627481</v>
      </c>
      <c r="D29">
        <v>-0.25227838800000002</v>
      </c>
      <c r="E29">
        <v>2.0051913259999998</v>
      </c>
      <c r="F29" s="14">
        <v>176</v>
      </c>
      <c r="G29">
        <v>1337.7823069999999</v>
      </c>
      <c r="H29">
        <v>-0.24212692699999999</v>
      </c>
      <c r="I29" s="14">
        <v>70</v>
      </c>
      <c r="J29">
        <v>0.61372153399999996</v>
      </c>
      <c r="K29">
        <v>4.5956549999999997E-3</v>
      </c>
      <c r="L29">
        <v>0.91945791300000002</v>
      </c>
      <c r="M29">
        <v>-0.52528379800000002</v>
      </c>
      <c r="N29">
        <v>0.79078694800000005</v>
      </c>
      <c r="O29">
        <v>-0.71770481699999999</v>
      </c>
      <c r="P29">
        <v>0.30886135100000001</v>
      </c>
      <c r="Q29">
        <v>1989.4926680000001</v>
      </c>
      <c r="R29">
        <v>5.3133737E-2</v>
      </c>
      <c r="S29">
        <v>1.185990691</v>
      </c>
      <c r="T29">
        <v>68.263502819999999</v>
      </c>
      <c r="U29" s="14">
        <v>2</v>
      </c>
      <c r="V29">
        <v>24.399763310000001</v>
      </c>
      <c r="W29">
        <v>-18.36620327</v>
      </c>
      <c r="X29">
        <v>-10.97591332</v>
      </c>
      <c r="Y29">
        <v>421</v>
      </c>
      <c r="Z29">
        <v>3477</v>
      </c>
      <c r="AA29">
        <v>317</v>
      </c>
      <c r="AB29">
        <v>83</v>
      </c>
      <c r="AC29">
        <v>58</v>
      </c>
      <c r="AD29">
        <v>289</v>
      </c>
      <c r="AE29">
        <v>291</v>
      </c>
      <c r="AF29">
        <v>256</v>
      </c>
    </row>
    <row r="30" spans="1:32" x14ac:dyDescent="0.25">
      <c r="A30" s="12">
        <v>60.618600000000001</v>
      </c>
      <c r="B30" s="13">
        <v>157.4874878</v>
      </c>
      <c r="C30">
        <v>356.75193519999999</v>
      </c>
      <c r="D30">
        <v>-7.2964399999999999E-2</v>
      </c>
      <c r="E30">
        <v>1.59104526</v>
      </c>
      <c r="F30" s="14">
        <v>262</v>
      </c>
      <c r="G30">
        <v>597.68047449999995</v>
      </c>
      <c r="H30">
        <v>-8.3081565999999996E-2</v>
      </c>
      <c r="I30" s="14">
        <v>56</v>
      </c>
      <c r="J30">
        <v>0.47675378299999999</v>
      </c>
      <c r="K30">
        <v>4.2391770000000002E-3</v>
      </c>
      <c r="L30">
        <v>0.56199100599999996</v>
      </c>
      <c r="M30">
        <v>-0.597377555</v>
      </c>
      <c r="N30">
        <v>0.655257478</v>
      </c>
      <c r="O30">
        <v>-0.67436057400000005</v>
      </c>
      <c r="P30">
        <v>0.12891693000000001</v>
      </c>
      <c r="Q30">
        <v>1543.99107</v>
      </c>
      <c r="R30">
        <v>5.7763177999999998E-2</v>
      </c>
      <c r="S30">
        <v>0.98273467999999997</v>
      </c>
      <c r="T30">
        <v>62.632943840000003</v>
      </c>
      <c r="U30" s="14">
        <v>2</v>
      </c>
      <c r="V30">
        <v>27.293027030000001</v>
      </c>
      <c r="W30">
        <v>-16.417575339999999</v>
      </c>
      <c r="X30">
        <v>-11.12130823</v>
      </c>
      <c r="Y30">
        <v>407</v>
      </c>
      <c r="Z30">
        <v>2090</v>
      </c>
      <c r="AA30">
        <v>267</v>
      </c>
      <c r="AB30">
        <v>83</v>
      </c>
      <c r="AC30">
        <v>58</v>
      </c>
      <c r="AD30">
        <v>316</v>
      </c>
      <c r="AE30">
        <v>278</v>
      </c>
      <c r="AF30">
        <v>229</v>
      </c>
    </row>
    <row r="31" spans="1:32" x14ac:dyDescent="0.25">
      <c r="A31" s="12">
        <v>193.37700000000001</v>
      </c>
      <c r="B31" s="13">
        <v>158.2290955</v>
      </c>
      <c r="C31">
        <v>73.700028649999993</v>
      </c>
      <c r="D31">
        <v>-0.32149773799999998</v>
      </c>
      <c r="E31">
        <v>2.773411989</v>
      </c>
      <c r="F31" s="14">
        <v>176</v>
      </c>
      <c r="G31">
        <v>1185.7405699999999</v>
      </c>
      <c r="H31">
        <v>-0.279505014</v>
      </c>
      <c r="I31" s="14">
        <v>70</v>
      </c>
      <c r="J31">
        <v>0.723659889</v>
      </c>
      <c r="K31">
        <v>6.9559879999999998E-3</v>
      </c>
      <c r="L31">
        <v>1</v>
      </c>
      <c r="M31">
        <v>-0.55477031799999998</v>
      </c>
      <c r="N31">
        <v>0.83202357599999999</v>
      </c>
      <c r="O31">
        <v>-0.761927256</v>
      </c>
      <c r="P31">
        <v>0.35883424400000002</v>
      </c>
      <c r="Q31">
        <v>1402.5239690000001</v>
      </c>
      <c r="R31">
        <v>5.4319988999999999E-2</v>
      </c>
      <c r="S31">
        <v>1.2477289439999999</v>
      </c>
      <c r="T31">
        <v>24.969520769999999</v>
      </c>
      <c r="U31" s="14">
        <v>2</v>
      </c>
      <c r="V31">
        <v>22.708173909999999</v>
      </c>
      <c r="W31">
        <v>-13.27027683</v>
      </c>
      <c r="X31">
        <v>-7.1399563500000003</v>
      </c>
      <c r="Y31">
        <v>479</v>
      </c>
      <c r="Z31">
        <v>3313</v>
      </c>
      <c r="AA31">
        <v>278</v>
      </c>
      <c r="AB31">
        <v>66</v>
      </c>
      <c r="AC31">
        <v>60</v>
      </c>
      <c r="AD31">
        <v>249</v>
      </c>
      <c r="AE31">
        <v>272</v>
      </c>
      <c r="AF31">
        <v>290</v>
      </c>
    </row>
    <row r="32" spans="1:32" x14ac:dyDescent="0.25">
      <c r="A32" s="12">
        <v>154.30799999999999</v>
      </c>
      <c r="B32" s="13">
        <v>256.19464110000001</v>
      </c>
      <c r="C32">
        <v>98.186732050000003</v>
      </c>
      <c r="D32">
        <v>-0.38575601599999998</v>
      </c>
      <c r="E32">
        <v>2.3355715269999999</v>
      </c>
      <c r="F32" s="14">
        <v>176</v>
      </c>
      <c r="G32">
        <v>1792.114628</v>
      </c>
      <c r="H32">
        <v>-0.34142351199999998</v>
      </c>
      <c r="I32" s="14">
        <v>36</v>
      </c>
      <c r="J32">
        <v>0.75150059999999996</v>
      </c>
      <c r="K32">
        <v>-8.1700000000000002E-4</v>
      </c>
      <c r="L32">
        <v>1</v>
      </c>
      <c r="M32">
        <v>-0.54830113300000005</v>
      </c>
      <c r="N32">
        <v>0.868715978</v>
      </c>
      <c r="O32">
        <v>-0.79183297500000005</v>
      </c>
      <c r="P32">
        <v>0.430392157</v>
      </c>
      <c r="Q32">
        <v>2301.4732239999998</v>
      </c>
      <c r="R32">
        <v>5.6197073E-2</v>
      </c>
      <c r="S32">
        <v>1.3028653859999999</v>
      </c>
      <c r="T32">
        <v>44.188566960000003</v>
      </c>
      <c r="U32" s="14">
        <v>2</v>
      </c>
      <c r="V32">
        <v>17.784678899999999</v>
      </c>
      <c r="W32">
        <v>-7.6317182069999996</v>
      </c>
      <c r="X32">
        <v>-2.0971830649999998</v>
      </c>
      <c r="Y32">
        <v>368</v>
      </c>
      <c r="Z32">
        <v>3698</v>
      </c>
      <c r="AA32">
        <v>394</v>
      </c>
      <c r="AB32">
        <v>99</v>
      </c>
      <c r="AC32">
        <v>57</v>
      </c>
      <c r="AD32">
        <v>317</v>
      </c>
      <c r="AE32">
        <v>315</v>
      </c>
      <c r="AF32">
        <v>338</v>
      </c>
    </row>
    <row r="33" spans="1:32" x14ac:dyDescent="0.25">
      <c r="A33" s="12">
        <v>125.74242</v>
      </c>
      <c r="B33" s="13">
        <v>138.9520416</v>
      </c>
      <c r="C33">
        <v>185.4613123</v>
      </c>
      <c r="D33">
        <v>-0.220250219</v>
      </c>
      <c r="E33">
        <v>1.8848809</v>
      </c>
      <c r="F33" s="14">
        <v>176</v>
      </c>
      <c r="G33">
        <v>1881.6132789999999</v>
      </c>
      <c r="H33">
        <v>-0.20282751299999999</v>
      </c>
      <c r="I33" s="14">
        <v>56</v>
      </c>
      <c r="J33">
        <v>0.61599333599999995</v>
      </c>
      <c r="K33">
        <v>1.4045819999999999E-3</v>
      </c>
      <c r="L33">
        <v>0.92073452099999997</v>
      </c>
      <c r="M33">
        <v>-0.59912216500000004</v>
      </c>
      <c r="N33">
        <v>0.77411979900000005</v>
      </c>
      <c r="O33">
        <v>-0.75248419200000005</v>
      </c>
      <c r="P33">
        <v>0.27926145699999999</v>
      </c>
      <c r="Q33">
        <v>1346.59241</v>
      </c>
      <c r="R33">
        <v>5.4519400000000003E-2</v>
      </c>
      <c r="S33">
        <v>1.1609143019999999</v>
      </c>
      <c r="T33">
        <v>22.019490659999999</v>
      </c>
      <c r="U33" s="14">
        <v>2</v>
      </c>
      <c r="V33">
        <v>23.321774189999999</v>
      </c>
      <c r="W33">
        <v>-16.755545099999999</v>
      </c>
      <c r="X33">
        <v>-10.373172350000001</v>
      </c>
      <c r="Y33">
        <v>469</v>
      </c>
      <c r="Z33">
        <v>6071</v>
      </c>
      <c r="AA33">
        <v>377</v>
      </c>
      <c r="AB33">
        <v>76</v>
      </c>
      <c r="AC33">
        <v>58</v>
      </c>
      <c r="AD33">
        <v>241</v>
      </c>
      <c r="AE33">
        <v>290</v>
      </c>
      <c r="AF33">
        <v>374</v>
      </c>
    </row>
    <row r="34" spans="1:32" x14ac:dyDescent="0.25">
      <c r="A34" s="12">
        <v>220.81487999999999</v>
      </c>
      <c r="B34" s="13">
        <v>249.64022829999999</v>
      </c>
      <c r="C34">
        <v>96.241903500000006</v>
      </c>
      <c r="D34">
        <v>-0.158614799</v>
      </c>
      <c r="E34">
        <v>2.0821800229999998</v>
      </c>
      <c r="F34" s="14">
        <v>262</v>
      </c>
      <c r="G34">
        <v>422.52757329999997</v>
      </c>
      <c r="H34">
        <v>-0.161345348</v>
      </c>
      <c r="I34" s="14">
        <v>56</v>
      </c>
      <c r="J34">
        <v>0.51532566999999996</v>
      </c>
      <c r="K34">
        <v>3.1300000000000002E-4</v>
      </c>
      <c r="L34">
        <v>0.75392267800000001</v>
      </c>
      <c r="M34">
        <v>-0.51169590600000003</v>
      </c>
      <c r="N34">
        <v>0.70107526899999995</v>
      </c>
      <c r="O34">
        <v>-0.65135699400000002</v>
      </c>
      <c r="P34">
        <v>0.20948012199999999</v>
      </c>
      <c r="Q34">
        <v>1473.8116130000001</v>
      </c>
      <c r="R34">
        <v>6.3964166000000003E-2</v>
      </c>
      <c r="S34">
        <v>1.051424503</v>
      </c>
      <c r="T34">
        <v>70.392766069999993</v>
      </c>
      <c r="U34" s="14">
        <v>2</v>
      </c>
      <c r="V34">
        <v>28.290272479999999</v>
      </c>
      <c r="W34">
        <v>-17.52454324</v>
      </c>
      <c r="X34">
        <v>-15.36220793</v>
      </c>
      <c r="Y34">
        <v>386</v>
      </c>
      <c r="Z34">
        <v>2715</v>
      </c>
      <c r="AA34">
        <v>281</v>
      </c>
      <c r="AB34">
        <v>78</v>
      </c>
      <c r="AC34">
        <v>57</v>
      </c>
      <c r="AD34">
        <v>307</v>
      </c>
      <c r="AE34">
        <v>306</v>
      </c>
      <c r="AF34">
        <v>253</v>
      </c>
    </row>
    <row r="35" spans="1:32" x14ac:dyDescent="0.25">
      <c r="A35" s="12">
        <v>183.84</v>
      </c>
      <c r="B35" s="13">
        <v>193.91944889999999</v>
      </c>
      <c r="C35">
        <v>334.71589289999997</v>
      </c>
      <c r="D35">
        <v>-0.31022355000000001</v>
      </c>
      <c r="E35">
        <v>2.4398274419999999</v>
      </c>
      <c r="F35" s="14">
        <v>262</v>
      </c>
      <c r="G35">
        <v>756.31891380000002</v>
      </c>
      <c r="H35">
        <v>-0.27904573100000002</v>
      </c>
      <c r="I35" s="14">
        <v>70</v>
      </c>
      <c r="J35">
        <v>0.69323414800000005</v>
      </c>
      <c r="K35">
        <v>9.810000000000001E-4</v>
      </c>
      <c r="L35">
        <v>0.99291962199999995</v>
      </c>
      <c r="M35">
        <v>-0.53595658099999999</v>
      </c>
      <c r="N35">
        <v>0.81679969600000002</v>
      </c>
      <c r="O35">
        <v>-0.74963396800000004</v>
      </c>
      <c r="P35">
        <v>0.357183419</v>
      </c>
      <c r="Q35">
        <v>1760.9512729999999</v>
      </c>
      <c r="R35">
        <v>5.9553854000000003E-2</v>
      </c>
      <c r="S35">
        <v>1.2249667639999999</v>
      </c>
      <c r="T35">
        <v>77.862918440000001</v>
      </c>
      <c r="U35" s="14">
        <v>2</v>
      </c>
      <c r="V35">
        <v>25.913626669999999</v>
      </c>
      <c r="W35">
        <v>-14.10445679</v>
      </c>
      <c r="X35">
        <v>-7.6721023239999999</v>
      </c>
      <c r="Y35">
        <v>491</v>
      </c>
      <c r="Z35">
        <v>2888</v>
      </c>
      <c r="AA35">
        <v>283</v>
      </c>
      <c r="AB35">
        <v>93</v>
      </c>
      <c r="AC35">
        <v>58</v>
      </c>
      <c r="AD35">
        <v>261</v>
      </c>
      <c r="AE35">
        <v>248</v>
      </c>
      <c r="AF35">
        <v>332</v>
      </c>
    </row>
    <row r="36" spans="1:32" x14ac:dyDescent="0.25">
      <c r="A36" s="12">
        <v>202.71108000000001</v>
      </c>
      <c r="B36" s="13">
        <v>197.35244750000001</v>
      </c>
      <c r="C36">
        <v>355.89624170000002</v>
      </c>
      <c r="D36">
        <v>-0.116028063</v>
      </c>
      <c r="E36">
        <v>1.828859091</v>
      </c>
      <c r="F36" s="14">
        <v>262</v>
      </c>
      <c r="G36">
        <v>528.09291949999999</v>
      </c>
      <c r="H36">
        <v>-0.12891802199999999</v>
      </c>
      <c r="I36" s="14">
        <v>56</v>
      </c>
      <c r="J36">
        <v>0.44140313599999997</v>
      </c>
      <c r="K36">
        <v>2.9999999999999997E-4</v>
      </c>
      <c r="L36">
        <v>0.62283901100000005</v>
      </c>
      <c r="M36">
        <v>-0.51993683400000001</v>
      </c>
      <c r="N36">
        <v>0.67200986399999996</v>
      </c>
      <c r="O36">
        <v>-0.63373493999999997</v>
      </c>
      <c r="P36">
        <v>0.169721803</v>
      </c>
      <c r="Q36">
        <v>1605.5307519999999</v>
      </c>
      <c r="R36">
        <v>6.0393948000000003E-2</v>
      </c>
      <c r="S36">
        <v>1.0078594679999999</v>
      </c>
      <c r="T36">
        <v>86.299038049999993</v>
      </c>
      <c r="U36" s="14">
        <v>2</v>
      </c>
      <c r="V36">
        <v>27.573360879999999</v>
      </c>
      <c r="W36">
        <v>-19.214655839999999</v>
      </c>
      <c r="X36">
        <v>-13.243732639999999</v>
      </c>
      <c r="Y36">
        <v>383</v>
      </c>
      <c r="Z36">
        <v>1348</v>
      </c>
      <c r="AA36">
        <v>246</v>
      </c>
      <c r="AB36">
        <v>65</v>
      </c>
      <c r="AC36">
        <v>57</v>
      </c>
      <c r="AD36">
        <v>301</v>
      </c>
      <c r="AE36">
        <v>316</v>
      </c>
      <c r="AF36">
        <v>267</v>
      </c>
    </row>
    <row r="37" spans="1:32" x14ac:dyDescent="0.25">
      <c r="A37" s="12">
        <v>249.744</v>
      </c>
      <c r="B37" s="13">
        <v>252.14299009999999</v>
      </c>
      <c r="C37">
        <v>22.026256960000001</v>
      </c>
      <c r="D37">
        <v>-0.26125267099999999</v>
      </c>
      <c r="E37">
        <v>3.0035440919999998</v>
      </c>
      <c r="F37" s="14">
        <v>262</v>
      </c>
      <c r="G37">
        <v>486.57970390000003</v>
      </c>
      <c r="H37">
        <v>-0.23979041000000001</v>
      </c>
      <c r="I37" s="14">
        <v>70</v>
      </c>
      <c r="J37">
        <v>0.63082311700000004</v>
      </c>
      <c r="K37">
        <v>3.8400000000000001E-4</v>
      </c>
      <c r="L37">
        <v>0.946875154</v>
      </c>
      <c r="M37">
        <v>-0.48845470699999999</v>
      </c>
      <c r="N37">
        <v>0.77574370699999995</v>
      </c>
      <c r="O37">
        <v>-0.68695652200000001</v>
      </c>
      <c r="P37">
        <v>0.29874476999999999</v>
      </c>
      <c r="Q37">
        <v>1619.6913500000001</v>
      </c>
      <c r="R37">
        <v>5.5058781000000001E-2</v>
      </c>
      <c r="S37">
        <v>1.163393736</v>
      </c>
      <c r="T37">
        <v>4.764630017</v>
      </c>
      <c r="U37" s="14">
        <v>2</v>
      </c>
      <c r="V37">
        <v>27.397871290000001</v>
      </c>
      <c r="W37">
        <v>-12.37865873</v>
      </c>
      <c r="X37">
        <v>-8.5140535629999992</v>
      </c>
      <c r="Y37">
        <v>382</v>
      </c>
      <c r="Z37">
        <v>3449</v>
      </c>
      <c r="AA37">
        <v>270</v>
      </c>
      <c r="AB37">
        <v>68</v>
      </c>
      <c r="AC37">
        <v>58</v>
      </c>
      <c r="AD37">
        <v>321</v>
      </c>
      <c r="AE37">
        <v>297</v>
      </c>
      <c r="AF37">
        <v>343</v>
      </c>
    </row>
    <row r="38" spans="1:32" x14ac:dyDescent="0.25">
      <c r="A38" s="12">
        <v>74.400000000000006</v>
      </c>
      <c r="B38" s="13">
        <v>126.1788864</v>
      </c>
      <c r="C38">
        <v>79.553601220000004</v>
      </c>
      <c r="D38">
        <v>-0.36243385099999997</v>
      </c>
      <c r="E38">
        <v>2.6537837980000001</v>
      </c>
      <c r="F38" s="14">
        <v>262</v>
      </c>
      <c r="G38">
        <v>375.96593350000001</v>
      </c>
      <c r="H38">
        <v>-0.32573020499999999</v>
      </c>
      <c r="I38" s="14">
        <v>63</v>
      </c>
      <c r="J38">
        <v>0.73706634199999999</v>
      </c>
      <c r="K38">
        <v>5.0199999999999995E-4</v>
      </c>
      <c r="L38">
        <v>1</v>
      </c>
      <c r="M38">
        <v>-0.50185414100000003</v>
      </c>
      <c r="N38">
        <v>0.85024311200000002</v>
      </c>
      <c r="O38">
        <v>-0.75253300599999995</v>
      </c>
      <c r="P38">
        <v>0.40280167099999997</v>
      </c>
      <c r="Q38">
        <v>2198.2738410000002</v>
      </c>
      <c r="R38">
        <v>5.7364617E-2</v>
      </c>
      <c r="S38">
        <v>1.275158048</v>
      </c>
      <c r="T38">
        <v>37.684014640000001</v>
      </c>
      <c r="U38" s="14">
        <v>2</v>
      </c>
      <c r="V38">
        <v>25.765138889999999</v>
      </c>
      <c r="W38">
        <v>-5.3695806389999996</v>
      </c>
      <c r="X38">
        <v>0.79364048200000004</v>
      </c>
      <c r="Y38">
        <v>471</v>
      </c>
      <c r="Z38">
        <v>2464</v>
      </c>
      <c r="AA38">
        <v>264</v>
      </c>
      <c r="AB38">
        <v>76</v>
      </c>
      <c r="AC38">
        <v>53</v>
      </c>
      <c r="AD38">
        <v>313</v>
      </c>
      <c r="AE38">
        <v>217</v>
      </c>
      <c r="AF38">
        <v>293</v>
      </c>
    </row>
    <row r="39" spans="1:32" x14ac:dyDescent="0.25">
      <c r="A39" s="12">
        <v>86.340900000000005</v>
      </c>
      <c r="B39" s="13">
        <v>96.94763184</v>
      </c>
      <c r="C39">
        <v>22.92338775</v>
      </c>
      <c r="D39">
        <v>-0.35276073200000002</v>
      </c>
      <c r="E39">
        <v>2.7409091000000001</v>
      </c>
      <c r="F39" s="14">
        <v>262</v>
      </c>
      <c r="G39">
        <v>498.99225530000001</v>
      </c>
      <c r="H39">
        <v>-0.304348707</v>
      </c>
      <c r="I39" s="14">
        <v>63</v>
      </c>
      <c r="J39">
        <v>0.71323529399999996</v>
      </c>
      <c r="K39">
        <v>-1.090796E-3</v>
      </c>
      <c r="L39">
        <v>1</v>
      </c>
      <c r="M39">
        <v>-0.56121343400000001</v>
      </c>
      <c r="N39">
        <v>0.85921915100000001</v>
      </c>
      <c r="O39">
        <v>-0.77911098999999995</v>
      </c>
      <c r="P39">
        <v>0.38719966</v>
      </c>
      <c r="Q39">
        <v>2541.8128700000002</v>
      </c>
      <c r="R39">
        <v>5.7364617E-2</v>
      </c>
      <c r="S39">
        <v>1.2886451480000001</v>
      </c>
      <c r="T39">
        <v>33.021739699999998</v>
      </c>
      <c r="U39" s="14">
        <v>2</v>
      </c>
      <c r="V39">
        <v>25.87559727</v>
      </c>
      <c r="W39">
        <v>-10.81111452</v>
      </c>
      <c r="X39">
        <v>-5.6501828549999997</v>
      </c>
      <c r="Y39">
        <v>436</v>
      </c>
      <c r="Z39">
        <v>2769</v>
      </c>
      <c r="AA39">
        <v>258</v>
      </c>
      <c r="AB39">
        <v>81</v>
      </c>
      <c r="AC39">
        <v>54</v>
      </c>
      <c r="AD39">
        <v>331</v>
      </c>
      <c r="AE39">
        <v>233</v>
      </c>
      <c r="AF39">
        <v>342</v>
      </c>
    </row>
    <row r="40" spans="1:32" x14ac:dyDescent="0.25">
      <c r="A40" s="12">
        <v>150.50880000000001</v>
      </c>
      <c r="B40" s="13">
        <v>200.79983519999999</v>
      </c>
      <c r="C40">
        <v>229.3350264</v>
      </c>
      <c r="D40">
        <v>-8.7543771000000006E-2</v>
      </c>
      <c r="E40">
        <v>1.3491016629999999</v>
      </c>
      <c r="F40" s="14">
        <v>97</v>
      </c>
      <c r="G40">
        <v>2417.2996119999998</v>
      </c>
      <c r="H40">
        <v>-0.11908663799999999</v>
      </c>
      <c r="I40" s="14">
        <v>16</v>
      </c>
      <c r="J40">
        <v>0.46307748300000001</v>
      </c>
      <c r="K40">
        <v>-7.6245740000000003E-3</v>
      </c>
      <c r="L40">
        <v>0.72037869499999996</v>
      </c>
      <c r="M40">
        <v>-0.55746509099999997</v>
      </c>
      <c r="N40">
        <v>0.68637316599999998</v>
      </c>
      <c r="O40">
        <v>-0.65992571200000005</v>
      </c>
      <c r="P40">
        <v>0.16209188099999999</v>
      </c>
      <c r="Q40">
        <v>1219.416436</v>
      </c>
      <c r="R40">
        <v>5.3738455999999997E-2</v>
      </c>
      <c r="S40">
        <v>1.0293439630000001</v>
      </c>
      <c r="T40">
        <v>74.709225369999999</v>
      </c>
      <c r="U40" s="14">
        <v>2</v>
      </c>
      <c r="V40">
        <v>18.33986737</v>
      </c>
      <c r="W40">
        <v>-18.139735340000001</v>
      </c>
      <c r="X40">
        <v>-12.222227370000001</v>
      </c>
      <c r="Y40">
        <v>330</v>
      </c>
      <c r="Z40">
        <v>4157</v>
      </c>
      <c r="AA40">
        <v>443</v>
      </c>
      <c r="AB40">
        <v>74</v>
      </c>
      <c r="AC40">
        <v>56</v>
      </c>
      <c r="AD40">
        <v>339</v>
      </c>
      <c r="AE40">
        <v>331</v>
      </c>
      <c r="AF40">
        <v>631</v>
      </c>
    </row>
    <row r="41" spans="1:32" x14ac:dyDescent="0.25">
      <c r="A41" s="12">
        <v>73.838999999999999</v>
      </c>
      <c r="B41" s="13">
        <v>133.39541629999999</v>
      </c>
      <c r="C41">
        <v>54.830915079999997</v>
      </c>
      <c r="D41">
        <v>-0.29249617500000002</v>
      </c>
      <c r="E41">
        <v>2.0618555550000002</v>
      </c>
      <c r="F41" s="14">
        <v>176</v>
      </c>
      <c r="G41">
        <v>1652.6994070000001</v>
      </c>
      <c r="H41">
        <v>-0.27321070400000003</v>
      </c>
      <c r="I41" s="14">
        <v>16</v>
      </c>
      <c r="J41">
        <v>0.67769176600000003</v>
      </c>
      <c r="K41">
        <v>-2.3223829999999999E-3</v>
      </c>
      <c r="L41">
        <v>0.98017356200000005</v>
      </c>
      <c r="M41">
        <v>-0.531970995</v>
      </c>
      <c r="N41">
        <v>0.82822085899999998</v>
      </c>
      <c r="O41">
        <v>-0.740781307</v>
      </c>
      <c r="P41">
        <v>0.34461364900000002</v>
      </c>
      <c r="Q41">
        <v>1783.7585280000001</v>
      </c>
      <c r="R41">
        <v>5.3738455999999997E-2</v>
      </c>
      <c r="S41">
        <v>1.242093205</v>
      </c>
      <c r="T41">
        <v>85.348236740000004</v>
      </c>
      <c r="U41" s="14">
        <v>2</v>
      </c>
      <c r="V41">
        <v>17.490614529999998</v>
      </c>
      <c r="W41">
        <v>-12.28122563</v>
      </c>
      <c r="X41">
        <v>-5.5209990690000001</v>
      </c>
      <c r="Y41">
        <v>374</v>
      </c>
      <c r="Z41">
        <v>4007</v>
      </c>
      <c r="AA41">
        <v>432</v>
      </c>
      <c r="AB41">
        <v>74</v>
      </c>
      <c r="AC41">
        <v>56</v>
      </c>
      <c r="AD41">
        <v>277</v>
      </c>
      <c r="AE41">
        <v>349</v>
      </c>
      <c r="AF41">
        <v>470</v>
      </c>
    </row>
    <row r="42" spans="1:32" x14ac:dyDescent="0.25">
      <c r="A42" s="12">
        <v>70.491839999999996</v>
      </c>
      <c r="B42" s="13">
        <v>108.5083542</v>
      </c>
      <c r="C42">
        <v>39.656047909999998</v>
      </c>
      <c r="D42">
        <v>-0.32883509999999999</v>
      </c>
      <c r="E42">
        <v>2.3831851479999999</v>
      </c>
      <c r="F42" s="14">
        <v>262</v>
      </c>
      <c r="G42">
        <v>1123.742291</v>
      </c>
      <c r="H42">
        <v>-0.28566026700000002</v>
      </c>
      <c r="I42" s="14">
        <v>16</v>
      </c>
      <c r="J42">
        <v>0.69821525100000004</v>
      </c>
      <c r="K42">
        <v>-1.141665E-3</v>
      </c>
      <c r="L42">
        <v>1</v>
      </c>
      <c r="M42">
        <v>-0.58424507699999995</v>
      </c>
      <c r="N42">
        <v>0.85634052599999999</v>
      </c>
      <c r="O42">
        <v>-0.784090909</v>
      </c>
      <c r="P42">
        <v>0.36878814300000001</v>
      </c>
      <c r="Q42">
        <v>2437.7092520000001</v>
      </c>
      <c r="R42">
        <v>5.5301431999999998E-2</v>
      </c>
      <c r="S42">
        <v>1.284320951</v>
      </c>
      <c r="T42">
        <v>13.60005628</v>
      </c>
      <c r="U42" s="14">
        <v>2</v>
      </c>
      <c r="V42">
        <v>25.063794869999999</v>
      </c>
      <c r="W42">
        <v>-12.918454390000001</v>
      </c>
      <c r="X42">
        <v>-5.4642395349999999</v>
      </c>
      <c r="Y42">
        <v>432</v>
      </c>
      <c r="Z42">
        <v>2521</v>
      </c>
      <c r="AA42">
        <v>267</v>
      </c>
      <c r="AB42">
        <v>81</v>
      </c>
      <c r="AC42">
        <v>60</v>
      </c>
      <c r="AD42">
        <v>290</v>
      </c>
      <c r="AE42">
        <v>278</v>
      </c>
      <c r="AF42">
        <v>250</v>
      </c>
    </row>
    <row r="43" spans="1:32" x14ac:dyDescent="0.25">
      <c r="A43" s="12">
        <v>85.639679999999998</v>
      </c>
      <c r="B43" s="13">
        <v>133.09198000000001</v>
      </c>
      <c r="C43">
        <v>242.79363409999999</v>
      </c>
      <c r="D43">
        <v>-0.291639537</v>
      </c>
      <c r="E43">
        <v>2.1756732460000001</v>
      </c>
      <c r="F43" s="14">
        <v>262</v>
      </c>
      <c r="G43">
        <v>903.32849290000001</v>
      </c>
      <c r="H43">
        <v>-0.27282580699999998</v>
      </c>
      <c r="I43" s="14">
        <v>16</v>
      </c>
      <c r="J43">
        <v>0.68161024699999995</v>
      </c>
      <c r="K43">
        <v>4.3215099999999998E-3</v>
      </c>
      <c r="L43">
        <v>0.97193143800000004</v>
      </c>
      <c r="M43">
        <v>-0.51576576600000001</v>
      </c>
      <c r="N43">
        <v>0.81262327400000001</v>
      </c>
      <c r="O43">
        <v>-0.73015375000000005</v>
      </c>
      <c r="P43">
        <v>0.34389471100000002</v>
      </c>
      <c r="Q43">
        <v>2019.842367</v>
      </c>
      <c r="R43">
        <v>5.5301431999999998E-2</v>
      </c>
      <c r="S43">
        <v>1.2187346219999999</v>
      </c>
      <c r="T43">
        <v>23.698467310000002</v>
      </c>
      <c r="U43" s="14">
        <v>2</v>
      </c>
      <c r="V43">
        <v>24.750554019999999</v>
      </c>
      <c r="W43">
        <v>-13.46901179</v>
      </c>
      <c r="X43">
        <v>-7.7945689590000002</v>
      </c>
      <c r="Y43">
        <v>459</v>
      </c>
      <c r="Z43">
        <v>2192</v>
      </c>
      <c r="AA43">
        <v>231</v>
      </c>
      <c r="AB43">
        <v>76</v>
      </c>
      <c r="AC43">
        <v>59</v>
      </c>
      <c r="AD43">
        <v>263</v>
      </c>
      <c r="AE43">
        <v>278</v>
      </c>
      <c r="AF43">
        <v>220</v>
      </c>
    </row>
    <row r="44" spans="1:32" x14ac:dyDescent="0.25">
      <c r="A44" s="12">
        <v>84.220200000000006</v>
      </c>
      <c r="B44" s="13">
        <v>101.7593002</v>
      </c>
      <c r="C44">
        <v>193.17485439999999</v>
      </c>
      <c r="D44">
        <v>-0.28933602600000002</v>
      </c>
      <c r="E44">
        <v>2.3415586949999998</v>
      </c>
      <c r="F44" s="14">
        <v>176</v>
      </c>
      <c r="G44">
        <v>1121.3552769999999</v>
      </c>
      <c r="H44">
        <v>-0.26387703400000001</v>
      </c>
      <c r="I44" s="14">
        <v>70</v>
      </c>
      <c r="J44">
        <v>0.659430505</v>
      </c>
      <c r="K44">
        <v>-5.5500000000000005E-4</v>
      </c>
      <c r="L44">
        <v>0.95497766900000003</v>
      </c>
      <c r="M44">
        <v>-0.53385826800000002</v>
      </c>
      <c r="N44">
        <v>0.81219211800000002</v>
      </c>
      <c r="O44">
        <v>-0.73782108099999999</v>
      </c>
      <c r="P44">
        <v>0.33651226200000001</v>
      </c>
      <c r="Q44">
        <v>2154.8414039999998</v>
      </c>
      <c r="R44">
        <v>5.3249932999999999E-2</v>
      </c>
      <c r="S44">
        <v>1.2181006670000001</v>
      </c>
      <c r="T44">
        <v>23.80773108</v>
      </c>
      <c r="U44" s="14">
        <v>2</v>
      </c>
      <c r="V44">
        <v>24.999457360000001</v>
      </c>
      <c r="W44">
        <v>-17.03446357</v>
      </c>
      <c r="X44">
        <v>-10.185989770000001</v>
      </c>
      <c r="Y44">
        <v>439</v>
      </c>
      <c r="Z44">
        <v>2015</v>
      </c>
      <c r="AA44">
        <v>263</v>
      </c>
      <c r="AB44">
        <v>85</v>
      </c>
      <c r="AC44">
        <v>60</v>
      </c>
      <c r="AD44">
        <v>284</v>
      </c>
      <c r="AE44">
        <v>277</v>
      </c>
      <c r="AF44">
        <v>254</v>
      </c>
    </row>
    <row r="45" spans="1:32" x14ac:dyDescent="0.25">
      <c r="A45" s="12">
        <v>70.346879999999999</v>
      </c>
      <c r="B45" s="13">
        <v>98.115234380000004</v>
      </c>
      <c r="C45">
        <v>21.224740990000001</v>
      </c>
      <c r="D45">
        <v>-0.22654028200000001</v>
      </c>
      <c r="E45">
        <v>2.0345103739999999</v>
      </c>
      <c r="F45" s="14">
        <v>176</v>
      </c>
      <c r="G45">
        <v>870.1955567</v>
      </c>
      <c r="H45">
        <v>-0.22304385900000001</v>
      </c>
      <c r="I45" s="14">
        <v>70</v>
      </c>
      <c r="J45">
        <v>0.60010896199999997</v>
      </c>
      <c r="K45">
        <v>-1.0023020000000001E-3</v>
      </c>
      <c r="L45">
        <v>0.87260814099999995</v>
      </c>
      <c r="M45">
        <v>-0.50482315099999997</v>
      </c>
      <c r="N45">
        <v>0.75920934399999995</v>
      </c>
      <c r="O45">
        <v>-0.68987341800000002</v>
      </c>
      <c r="P45">
        <v>0.28393442600000002</v>
      </c>
      <c r="Q45">
        <v>1994.8378439999999</v>
      </c>
      <c r="R45">
        <v>5.3249932999999999E-2</v>
      </c>
      <c r="S45">
        <v>1.1386435029999999</v>
      </c>
      <c r="T45">
        <v>83.824181629999998</v>
      </c>
      <c r="U45" s="14">
        <v>2</v>
      </c>
      <c r="V45">
        <v>23.96650794</v>
      </c>
      <c r="W45">
        <v>-16.559832</v>
      </c>
      <c r="X45">
        <v>-12.267595719999999</v>
      </c>
      <c r="Y45">
        <v>429</v>
      </c>
      <c r="Z45">
        <v>3475</v>
      </c>
      <c r="AA45">
        <v>320</v>
      </c>
      <c r="AB45">
        <v>75</v>
      </c>
      <c r="AC45">
        <v>59</v>
      </c>
      <c r="AD45">
        <v>256</v>
      </c>
      <c r="AE45">
        <v>316</v>
      </c>
      <c r="AF45">
        <v>268</v>
      </c>
    </row>
    <row r="46" spans="1:32" x14ac:dyDescent="0.25">
      <c r="A46" s="12">
        <v>57.429569999999998</v>
      </c>
      <c r="B46" s="13">
        <v>108.2775345</v>
      </c>
      <c r="C46">
        <v>47.72837758</v>
      </c>
      <c r="D46">
        <v>-0.227582589</v>
      </c>
      <c r="E46">
        <v>2.0102632050000002</v>
      </c>
      <c r="F46" s="14">
        <v>262</v>
      </c>
      <c r="G46">
        <v>716.46809589999998</v>
      </c>
      <c r="H46">
        <v>-0.22219097600000001</v>
      </c>
      <c r="I46" s="14">
        <v>70</v>
      </c>
      <c r="J46">
        <v>0.62509622799999998</v>
      </c>
      <c r="K46">
        <v>1.199367E-3</v>
      </c>
      <c r="L46">
        <v>0.92139296999999998</v>
      </c>
      <c r="M46">
        <v>-0.51070733300000004</v>
      </c>
      <c r="N46">
        <v>0.74462809900000004</v>
      </c>
      <c r="O46">
        <v>-0.69694533800000003</v>
      </c>
      <c r="P46">
        <v>0.28916030500000001</v>
      </c>
      <c r="Q46">
        <v>1403.0299170000001</v>
      </c>
      <c r="R46">
        <v>5.4673250999999999E-2</v>
      </c>
      <c r="S46">
        <v>1.116711378</v>
      </c>
      <c r="T46">
        <v>59.390588039999997</v>
      </c>
      <c r="U46" s="14">
        <v>2</v>
      </c>
      <c r="V46">
        <v>27.261335150000001</v>
      </c>
      <c r="W46">
        <v>-15.97544057</v>
      </c>
      <c r="X46">
        <v>-9.7389808060000007</v>
      </c>
      <c r="Y46">
        <v>475</v>
      </c>
      <c r="Z46">
        <v>2088</v>
      </c>
      <c r="AA46">
        <v>234</v>
      </c>
      <c r="AB46">
        <v>72</v>
      </c>
      <c r="AC46">
        <v>56</v>
      </c>
      <c r="AD46">
        <v>265</v>
      </c>
      <c r="AE46">
        <v>260</v>
      </c>
      <c r="AF46">
        <v>274</v>
      </c>
    </row>
    <row r="47" spans="1:32" x14ac:dyDescent="0.25">
      <c r="A47" s="12">
        <v>95.004000000000005</v>
      </c>
      <c r="B47" s="13">
        <v>124.28453829999999</v>
      </c>
      <c r="C47">
        <v>53.193335869999999</v>
      </c>
      <c r="D47">
        <v>-0.28437233000000001</v>
      </c>
      <c r="E47">
        <v>2.2956368920000001</v>
      </c>
      <c r="F47" s="14">
        <v>176</v>
      </c>
      <c r="G47">
        <v>1447.0820430000001</v>
      </c>
      <c r="H47">
        <v>-0.25921919900000001</v>
      </c>
      <c r="I47" s="14">
        <v>70</v>
      </c>
      <c r="J47">
        <v>0.67846967800000002</v>
      </c>
      <c r="K47">
        <v>9.1500000000000001E-4</v>
      </c>
      <c r="L47">
        <v>0.97712855700000001</v>
      </c>
      <c r="M47">
        <v>-0.53938484600000003</v>
      </c>
      <c r="N47">
        <v>0.79851722599999997</v>
      </c>
      <c r="O47">
        <v>-0.74081891099999997</v>
      </c>
      <c r="P47">
        <v>0.335492228</v>
      </c>
      <c r="Q47">
        <v>1481.582521</v>
      </c>
      <c r="R47">
        <v>5.4319988999999999E-2</v>
      </c>
      <c r="S47">
        <v>1.1975147719999999</v>
      </c>
      <c r="T47">
        <v>11.018048780000001</v>
      </c>
      <c r="U47" s="14">
        <v>2</v>
      </c>
      <c r="V47">
        <v>21.527471259999999</v>
      </c>
      <c r="W47">
        <v>-14.179820100000001</v>
      </c>
      <c r="X47">
        <v>-8.5362901830000002</v>
      </c>
      <c r="Y47">
        <v>470</v>
      </c>
      <c r="Z47">
        <v>4231</v>
      </c>
      <c r="AA47">
        <v>282</v>
      </c>
      <c r="AB47">
        <v>74</v>
      </c>
      <c r="AC47">
        <v>59</v>
      </c>
      <c r="AD47">
        <v>249</v>
      </c>
      <c r="AE47">
        <v>281</v>
      </c>
      <c r="AF47">
        <v>312</v>
      </c>
    </row>
    <row r="48" spans="1:32" x14ac:dyDescent="0.25">
      <c r="A48" s="12">
        <v>45.338999999999999</v>
      </c>
      <c r="B48" s="13">
        <v>107.6420517</v>
      </c>
      <c r="C48">
        <v>80.471602750000002</v>
      </c>
      <c r="D48">
        <v>-0.42217367900000002</v>
      </c>
      <c r="E48">
        <v>2.8973259929999999</v>
      </c>
      <c r="F48" s="14">
        <v>262</v>
      </c>
      <c r="G48">
        <v>775.25995030000001</v>
      </c>
      <c r="H48">
        <v>-0.36392909299999998</v>
      </c>
      <c r="I48" s="14">
        <v>70</v>
      </c>
      <c r="J48">
        <v>0.77794010199999997</v>
      </c>
      <c r="K48">
        <v>1.99E-6</v>
      </c>
      <c r="L48">
        <v>1</v>
      </c>
      <c r="M48">
        <v>-0.53884711799999996</v>
      </c>
      <c r="N48">
        <v>0.89342668199999997</v>
      </c>
      <c r="O48">
        <v>-0.79630996300000001</v>
      </c>
      <c r="P48">
        <v>0.45096870300000003</v>
      </c>
      <c r="Q48">
        <v>1979.880545</v>
      </c>
      <c r="R48">
        <v>5.9553854000000003E-2</v>
      </c>
      <c r="S48">
        <v>1.339879394</v>
      </c>
      <c r="T48">
        <v>20.70537027</v>
      </c>
      <c r="U48" s="14">
        <v>2</v>
      </c>
      <c r="V48">
        <v>24.622</v>
      </c>
      <c r="W48">
        <v>-9.2977469500000005</v>
      </c>
      <c r="X48">
        <v>-3.8050259569999998</v>
      </c>
      <c r="Y48">
        <v>436</v>
      </c>
      <c r="Z48">
        <v>3812</v>
      </c>
      <c r="AA48">
        <v>265</v>
      </c>
      <c r="AB48">
        <v>81</v>
      </c>
      <c r="AC48">
        <v>59</v>
      </c>
      <c r="AD48">
        <v>315</v>
      </c>
      <c r="AE48">
        <v>249</v>
      </c>
      <c r="AF48">
        <v>399</v>
      </c>
    </row>
    <row r="49" spans="1:32" x14ac:dyDescent="0.25">
      <c r="A49" s="12">
        <v>39.557099999999998</v>
      </c>
      <c r="B49" s="13">
        <v>155.79365540000001</v>
      </c>
      <c r="C49">
        <v>22.74554079</v>
      </c>
      <c r="D49">
        <v>-0.25499999499999998</v>
      </c>
      <c r="E49">
        <v>2.2376780510000001</v>
      </c>
      <c r="F49" s="14">
        <v>262</v>
      </c>
      <c r="G49">
        <v>607.35979880000002</v>
      </c>
      <c r="H49">
        <v>-0.23717233500000001</v>
      </c>
      <c r="I49" s="14">
        <v>70</v>
      </c>
      <c r="J49">
        <v>0.65301724100000003</v>
      </c>
      <c r="K49">
        <v>-7.0899999999999999E-4</v>
      </c>
      <c r="L49">
        <v>0.93834837400000004</v>
      </c>
      <c r="M49">
        <v>-0.53615960100000004</v>
      </c>
      <c r="N49">
        <v>0.79835873400000001</v>
      </c>
      <c r="O49">
        <v>-0.721661055</v>
      </c>
      <c r="P49">
        <v>0.30257571500000002</v>
      </c>
      <c r="Q49">
        <v>1652.9434470000001</v>
      </c>
      <c r="R49">
        <v>5.8245367999999999E-2</v>
      </c>
      <c r="S49">
        <v>1.19730413</v>
      </c>
      <c r="T49">
        <v>77.979293400000003</v>
      </c>
      <c r="U49" s="14">
        <v>2</v>
      </c>
      <c r="V49">
        <v>25.766180370000001</v>
      </c>
      <c r="W49">
        <v>-13.262710739999999</v>
      </c>
      <c r="X49">
        <v>-8.2347612699999999</v>
      </c>
      <c r="Y49">
        <v>489</v>
      </c>
      <c r="Z49">
        <v>2211</v>
      </c>
      <c r="AA49">
        <v>253</v>
      </c>
      <c r="AB49">
        <v>77</v>
      </c>
      <c r="AC49">
        <v>58</v>
      </c>
      <c r="AD49">
        <v>250</v>
      </c>
      <c r="AE49">
        <v>261</v>
      </c>
      <c r="AF49">
        <v>309</v>
      </c>
    </row>
    <row r="50" spans="1:32" x14ac:dyDescent="0.25">
      <c r="A50" s="12">
        <v>39.893999999999998</v>
      </c>
      <c r="B50" s="13">
        <v>143.47891240000001</v>
      </c>
      <c r="C50">
        <v>355.32343650000001</v>
      </c>
      <c r="D50">
        <v>-0.13560578200000001</v>
      </c>
      <c r="E50">
        <v>1.634040594</v>
      </c>
      <c r="F50" s="14">
        <v>269</v>
      </c>
      <c r="G50">
        <v>887.20088880000003</v>
      </c>
      <c r="H50">
        <v>-0.152689353</v>
      </c>
      <c r="I50" s="14">
        <v>70</v>
      </c>
      <c r="J50">
        <v>0.49136749800000001</v>
      </c>
      <c r="K50">
        <v>1.8603580000000001E-3</v>
      </c>
      <c r="L50">
        <v>0.70209566400000001</v>
      </c>
      <c r="M50">
        <v>-0.50606948500000004</v>
      </c>
      <c r="N50">
        <v>0.67188940100000005</v>
      </c>
      <c r="O50">
        <v>-0.64361220200000002</v>
      </c>
      <c r="P50">
        <v>0.203982301</v>
      </c>
      <c r="Q50">
        <v>1610.53106</v>
      </c>
      <c r="R50">
        <v>5.8245367999999999E-2</v>
      </c>
      <c r="S50">
        <v>1.0076793429999999</v>
      </c>
      <c r="T50">
        <v>33.17331093</v>
      </c>
      <c r="U50" s="14">
        <v>2</v>
      </c>
      <c r="V50">
        <v>27.562424239999999</v>
      </c>
      <c r="W50">
        <v>-16.660008999999999</v>
      </c>
      <c r="X50">
        <v>-10.990621340000001</v>
      </c>
      <c r="Y50">
        <v>494</v>
      </c>
      <c r="Z50">
        <v>2728</v>
      </c>
      <c r="AA50">
        <v>287</v>
      </c>
      <c r="AB50">
        <v>69</v>
      </c>
      <c r="AC50">
        <v>58</v>
      </c>
      <c r="AD50">
        <v>244</v>
      </c>
      <c r="AE50">
        <v>262</v>
      </c>
      <c r="AF50">
        <v>367</v>
      </c>
    </row>
    <row r="51" spans="1:32" x14ac:dyDescent="0.25">
      <c r="A51" s="12">
        <v>75.448800000000006</v>
      </c>
      <c r="B51" s="13">
        <v>156.41700739999999</v>
      </c>
      <c r="C51">
        <v>27.163173759999999</v>
      </c>
      <c r="D51">
        <v>-0.19435437</v>
      </c>
      <c r="E51">
        <v>2.2420029640000001</v>
      </c>
      <c r="F51" s="14">
        <v>262</v>
      </c>
      <c r="G51">
        <v>368.66557779999999</v>
      </c>
      <c r="H51">
        <v>-0.18487784299999999</v>
      </c>
      <c r="I51" s="14">
        <v>45</v>
      </c>
      <c r="J51">
        <v>0.58435626600000001</v>
      </c>
      <c r="K51">
        <v>1.1544077999999999E-2</v>
      </c>
      <c r="L51">
        <v>0.80670954900000003</v>
      </c>
      <c r="M51">
        <v>-0.53469387800000001</v>
      </c>
      <c r="N51">
        <v>0.73708920200000005</v>
      </c>
      <c r="O51">
        <v>-0.68795620400000002</v>
      </c>
      <c r="P51">
        <v>0.24244459400000001</v>
      </c>
      <c r="Q51">
        <v>1823.4225349999999</v>
      </c>
      <c r="R51">
        <v>5.5058781000000001E-2</v>
      </c>
      <c r="S51">
        <v>1.105460763</v>
      </c>
      <c r="T51">
        <v>52.519271639999999</v>
      </c>
      <c r="U51" s="14">
        <v>2</v>
      </c>
      <c r="V51">
        <v>26.75879552</v>
      </c>
      <c r="W51">
        <v>-14.45338235</v>
      </c>
      <c r="X51">
        <v>-8.3372971200000006</v>
      </c>
      <c r="Y51">
        <v>432</v>
      </c>
      <c r="Z51">
        <v>3397</v>
      </c>
      <c r="AA51">
        <v>280</v>
      </c>
      <c r="AB51">
        <v>78</v>
      </c>
      <c r="AC51">
        <v>59</v>
      </c>
      <c r="AD51">
        <v>316</v>
      </c>
      <c r="AE51">
        <v>251</v>
      </c>
      <c r="AF51">
        <v>319</v>
      </c>
    </row>
    <row r="52" spans="1:32" x14ac:dyDescent="0.25">
      <c r="A52" s="12">
        <v>302.04899999999998</v>
      </c>
      <c r="B52" s="13">
        <v>246.9804077</v>
      </c>
      <c r="C52">
        <v>30.767495700000001</v>
      </c>
      <c r="D52">
        <v>-0.302400738</v>
      </c>
      <c r="E52">
        <v>2.3379309180000001</v>
      </c>
      <c r="F52" s="14">
        <v>176</v>
      </c>
      <c r="G52">
        <v>1079.4971660000001</v>
      </c>
      <c r="H52">
        <v>-0.26969349399999998</v>
      </c>
      <c r="I52" s="14">
        <v>70</v>
      </c>
      <c r="J52">
        <v>0.68123393300000001</v>
      </c>
      <c r="K52">
        <v>-2.5999999999999998E-4</v>
      </c>
      <c r="L52">
        <v>0.98076096000000001</v>
      </c>
      <c r="M52">
        <v>-0.559655597</v>
      </c>
      <c r="N52">
        <v>0.83001049299999996</v>
      </c>
      <c r="O52">
        <v>-0.75924680600000005</v>
      </c>
      <c r="P52">
        <v>0.34706488200000002</v>
      </c>
      <c r="Q52">
        <v>1962.02745</v>
      </c>
      <c r="R52">
        <v>5.4319988999999999E-2</v>
      </c>
      <c r="S52">
        <v>1.244798064</v>
      </c>
      <c r="T52">
        <v>26.3296247</v>
      </c>
      <c r="U52" s="14">
        <v>2</v>
      </c>
      <c r="V52">
        <v>22.959209300000001</v>
      </c>
      <c r="W52">
        <v>-12.10691585</v>
      </c>
      <c r="X52">
        <v>-7.0421864230000004</v>
      </c>
      <c r="Y52">
        <v>419</v>
      </c>
      <c r="Z52">
        <v>2582</v>
      </c>
      <c r="AA52">
        <v>275</v>
      </c>
      <c r="AB52">
        <v>83</v>
      </c>
      <c r="AC52">
        <v>59</v>
      </c>
      <c r="AD52">
        <v>239</v>
      </c>
      <c r="AE52">
        <v>342</v>
      </c>
      <c r="AF52">
        <v>313</v>
      </c>
    </row>
    <row r="53" spans="1:32" x14ac:dyDescent="0.25">
      <c r="A53" s="12">
        <v>143.56725</v>
      </c>
      <c r="B53" s="13">
        <v>138.59437560000001</v>
      </c>
      <c r="C53">
        <v>301.95810399999999</v>
      </c>
      <c r="D53">
        <v>-0.13775958099999999</v>
      </c>
      <c r="E53">
        <v>1.6589914560000001</v>
      </c>
      <c r="F53" s="14">
        <v>176</v>
      </c>
      <c r="G53">
        <v>1865.952894</v>
      </c>
      <c r="H53">
        <v>-0.14999617600000001</v>
      </c>
      <c r="I53" s="14">
        <v>56</v>
      </c>
      <c r="J53">
        <v>0.522816167</v>
      </c>
      <c r="K53">
        <v>8.1903159999999996E-3</v>
      </c>
      <c r="L53">
        <v>0.81126728699999995</v>
      </c>
      <c r="M53">
        <v>-0.539377895</v>
      </c>
      <c r="N53">
        <v>0.69849733400000003</v>
      </c>
      <c r="O53">
        <v>-0.66857142899999999</v>
      </c>
      <c r="P53">
        <v>0.20205831899999999</v>
      </c>
      <c r="Q53">
        <v>1083.6073289999999</v>
      </c>
      <c r="R53">
        <v>5.4363485000000003E-2</v>
      </c>
      <c r="S53">
        <v>1.047492146</v>
      </c>
      <c r="T53">
        <v>74.123397339999997</v>
      </c>
      <c r="U53" s="14">
        <v>2</v>
      </c>
      <c r="V53">
        <v>21.904077449999999</v>
      </c>
      <c r="W53">
        <v>-16.984508659999999</v>
      </c>
      <c r="X53">
        <v>-11.77558412</v>
      </c>
      <c r="Y53">
        <v>434</v>
      </c>
      <c r="Z53">
        <v>3667</v>
      </c>
      <c r="AA53">
        <v>322</v>
      </c>
      <c r="AB53">
        <v>75</v>
      </c>
      <c r="AC53">
        <v>57</v>
      </c>
      <c r="AD53">
        <v>227</v>
      </c>
      <c r="AE53">
        <v>339</v>
      </c>
      <c r="AF53">
        <v>332</v>
      </c>
    </row>
    <row r="54" spans="1:32" x14ac:dyDescent="0.25">
      <c r="A54" s="12">
        <v>375.62400000000002</v>
      </c>
      <c r="B54" s="13">
        <v>275.12033079999998</v>
      </c>
      <c r="C54">
        <v>168.9538695</v>
      </c>
      <c r="D54">
        <v>-0.155918375</v>
      </c>
      <c r="E54">
        <v>1.922509193</v>
      </c>
      <c r="F54" s="14">
        <v>176</v>
      </c>
      <c r="G54">
        <v>1425.4456499999999</v>
      </c>
      <c r="H54">
        <v>-0.16376633900000001</v>
      </c>
      <c r="I54" s="14">
        <v>56</v>
      </c>
      <c r="J54">
        <v>0.53949785699999997</v>
      </c>
      <c r="K54">
        <v>2.011629E-3</v>
      </c>
      <c r="L54">
        <v>0.75440494999999996</v>
      </c>
      <c r="M54">
        <v>-0.51176741999999997</v>
      </c>
      <c r="N54">
        <v>0.70788043499999997</v>
      </c>
      <c r="O54">
        <v>-0.65231679300000001</v>
      </c>
      <c r="P54">
        <v>0.21098265899999999</v>
      </c>
      <c r="Q54">
        <v>1578.491413</v>
      </c>
      <c r="R54">
        <v>5.4724608000000001E-2</v>
      </c>
      <c r="S54">
        <v>1.061640382</v>
      </c>
      <c r="T54">
        <v>18.870044669999999</v>
      </c>
      <c r="U54" s="14">
        <v>2</v>
      </c>
      <c r="V54">
        <v>24.270215050000001</v>
      </c>
      <c r="W54">
        <v>-13.030333880000001</v>
      </c>
      <c r="X54">
        <v>-6.9408200339999997</v>
      </c>
      <c r="Y54">
        <v>487</v>
      </c>
      <c r="Z54">
        <v>3445</v>
      </c>
      <c r="AA54">
        <v>289</v>
      </c>
      <c r="AB54">
        <v>69</v>
      </c>
      <c r="AC54">
        <v>59</v>
      </c>
      <c r="AD54">
        <v>272</v>
      </c>
      <c r="AE54">
        <v>241</v>
      </c>
      <c r="AF54">
        <v>289</v>
      </c>
    </row>
    <row r="55" spans="1:32" x14ac:dyDescent="0.25">
      <c r="A55" s="12">
        <v>235.494</v>
      </c>
      <c r="B55" s="13">
        <v>203.26390079999999</v>
      </c>
      <c r="C55">
        <v>221.53187199999999</v>
      </c>
      <c r="D55">
        <v>-0.241529524</v>
      </c>
      <c r="E55">
        <v>2.1124522689999998</v>
      </c>
      <c r="F55" s="14">
        <v>262</v>
      </c>
      <c r="G55">
        <v>505.47313000000003</v>
      </c>
      <c r="H55">
        <v>-0.23450718800000001</v>
      </c>
      <c r="I55" s="14">
        <v>23</v>
      </c>
      <c r="J55">
        <v>0.61718477100000002</v>
      </c>
      <c r="K55">
        <v>1.6902792E-2</v>
      </c>
      <c r="L55">
        <v>0.92532708900000005</v>
      </c>
      <c r="M55">
        <v>-0.49879807700000001</v>
      </c>
      <c r="N55">
        <v>0.75711574999999998</v>
      </c>
      <c r="O55">
        <v>-0.69472913599999997</v>
      </c>
      <c r="P55">
        <v>0.29983155500000003</v>
      </c>
      <c r="Q55">
        <v>1567.52296</v>
      </c>
      <c r="R55">
        <v>5.4020204000000002E-2</v>
      </c>
      <c r="S55">
        <v>1.135458112</v>
      </c>
      <c r="T55">
        <v>62.79698681</v>
      </c>
      <c r="U55" s="14">
        <v>2</v>
      </c>
      <c r="V55">
        <v>30.204863639999999</v>
      </c>
      <c r="W55">
        <v>-18.77777747</v>
      </c>
      <c r="X55">
        <v>-12.91471353</v>
      </c>
      <c r="Y55">
        <v>399</v>
      </c>
      <c r="Z55">
        <v>1616</v>
      </c>
      <c r="AA55">
        <v>235</v>
      </c>
      <c r="AB55">
        <v>58</v>
      </c>
      <c r="AC55">
        <v>61</v>
      </c>
      <c r="AD55">
        <v>296</v>
      </c>
      <c r="AE55">
        <v>304</v>
      </c>
      <c r="AF55">
        <v>158</v>
      </c>
    </row>
    <row r="56" spans="1:32" x14ac:dyDescent="0.25">
      <c r="A56" s="12">
        <v>262.69056</v>
      </c>
      <c r="B56" s="13">
        <v>220.81654359999999</v>
      </c>
      <c r="C56">
        <v>239.64684199999999</v>
      </c>
      <c r="D56">
        <v>-0.205273077</v>
      </c>
      <c r="E56">
        <v>1.772590756</v>
      </c>
      <c r="F56" s="14">
        <v>176</v>
      </c>
      <c r="G56">
        <v>2335.3075720000002</v>
      </c>
      <c r="H56">
        <v>-0.20427052700000001</v>
      </c>
      <c r="I56" s="14">
        <v>56</v>
      </c>
      <c r="J56">
        <v>0.59874044100000001</v>
      </c>
      <c r="K56">
        <v>2.7940410000000001E-3</v>
      </c>
      <c r="L56">
        <v>0.91149779799999997</v>
      </c>
      <c r="M56">
        <v>-0.54765506799999997</v>
      </c>
      <c r="N56">
        <v>0.75940594100000003</v>
      </c>
      <c r="O56">
        <v>-0.71194605</v>
      </c>
      <c r="P56">
        <v>0.26928571400000001</v>
      </c>
      <c r="Q56">
        <v>1207.3043560000001</v>
      </c>
      <c r="R56">
        <v>5.6024134000000003E-2</v>
      </c>
      <c r="S56">
        <v>1.1388269660000001</v>
      </c>
      <c r="T56">
        <v>59.714086020000003</v>
      </c>
      <c r="U56" s="14">
        <v>2</v>
      </c>
      <c r="V56">
        <v>19.317635330000002</v>
      </c>
      <c r="W56">
        <v>-18.542392240000002</v>
      </c>
      <c r="X56">
        <v>-12.201348169999999</v>
      </c>
      <c r="Y56">
        <v>364</v>
      </c>
      <c r="Z56">
        <v>3825</v>
      </c>
      <c r="AA56">
        <v>376</v>
      </c>
      <c r="AB56">
        <v>80</v>
      </c>
      <c r="AC56">
        <v>55</v>
      </c>
      <c r="AD56">
        <v>275</v>
      </c>
      <c r="AE56">
        <v>361</v>
      </c>
      <c r="AF56">
        <v>442</v>
      </c>
    </row>
    <row r="57" spans="1:32" x14ac:dyDescent="0.25">
      <c r="A57" s="12">
        <v>115.2855</v>
      </c>
      <c r="B57" s="13">
        <v>124.88722989999999</v>
      </c>
      <c r="C57">
        <v>62.276912260000003</v>
      </c>
      <c r="D57">
        <v>-0.25862067900000002</v>
      </c>
      <c r="E57">
        <v>2.0784595010000002</v>
      </c>
      <c r="F57" s="14">
        <v>176</v>
      </c>
      <c r="G57">
        <v>1243.052514</v>
      </c>
      <c r="H57">
        <v>-0.24346374000000001</v>
      </c>
      <c r="I57" s="14">
        <v>56</v>
      </c>
      <c r="J57">
        <v>0.63239875400000001</v>
      </c>
      <c r="K57">
        <v>1.2790364E-2</v>
      </c>
      <c r="L57">
        <v>0.93434676999999999</v>
      </c>
      <c r="M57">
        <v>-0.53423120099999999</v>
      </c>
      <c r="N57">
        <v>0.78839590400000004</v>
      </c>
      <c r="O57">
        <v>-0.72652388800000001</v>
      </c>
      <c r="P57">
        <v>0.31427138199999999</v>
      </c>
      <c r="Q57">
        <v>1855.9972700000001</v>
      </c>
      <c r="R57">
        <v>5.5110595999999998E-2</v>
      </c>
      <c r="S57">
        <v>1.18239212</v>
      </c>
      <c r="T57">
        <v>61.291078550000002</v>
      </c>
      <c r="U57" s="14">
        <v>2</v>
      </c>
      <c r="V57">
        <v>25.997703349999998</v>
      </c>
      <c r="W57">
        <v>-15.39008858</v>
      </c>
      <c r="X57">
        <v>-9.9515510240000005</v>
      </c>
      <c r="Y57">
        <v>444</v>
      </c>
      <c r="Z57">
        <v>3340</v>
      </c>
      <c r="AA57">
        <v>243</v>
      </c>
      <c r="AB57">
        <v>72</v>
      </c>
      <c r="AC57">
        <v>61</v>
      </c>
      <c r="AD57">
        <v>232</v>
      </c>
      <c r="AE57">
        <v>324</v>
      </c>
      <c r="AF57">
        <v>286</v>
      </c>
    </row>
    <row r="58" spans="1:32" x14ac:dyDescent="0.25">
      <c r="A58" s="12">
        <v>310.80599999999998</v>
      </c>
      <c r="B58" s="13">
        <v>246.5244141</v>
      </c>
      <c r="C58">
        <v>210.07461760000001</v>
      </c>
      <c r="D58">
        <v>-0.13190121899999999</v>
      </c>
      <c r="E58">
        <v>1.8191286330000001</v>
      </c>
      <c r="F58" s="14">
        <v>176</v>
      </c>
      <c r="G58">
        <v>1309.3275349999999</v>
      </c>
      <c r="H58">
        <v>-0.13899673500000001</v>
      </c>
      <c r="I58" s="14">
        <v>56</v>
      </c>
      <c r="J58">
        <v>0.488646417</v>
      </c>
      <c r="K58">
        <v>1.9509760000000001E-3</v>
      </c>
      <c r="L58">
        <v>0.70642299600000003</v>
      </c>
      <c r="M58">
        <v>-0.55515695099999995</v>
      </c>
      <c r="N58">
        <v>0.71002710000000002</v>
      </c>
      <c r="O58">
        <v>-0.67152317900000003</v>
      </c>
      <c r="P58">
        <v>0.185533114</v>
      </c>
      <c r="Q58">
        <v>1590.1884010000001</v>
      </c>
      <c r="R58">
        <v>5.4928746000000001E-2</v>
      </c>
      <c r="S58">
        <v>1.064860344</v>
      </c>
      <c r="T58">
        <v>82.314772910000002</v>
      </c>
      <c r="U58" s="14">
        <v>2</v>
      </c>
      <c r="V58">
        <v>26.638421050000002</v>
      </c>
      <c r="W58">
        <v>-15.05689576</v>
      </c>
      <c r="X58">
        <v>-8.6941195530000002</v>
      </c>
      <c r="Y58">
        <v>412</v>
      </c>
      <c r="Z58">
        <v>3606</v>
      </c>
      <c r="AA58">
        <v>297</v>
      </c>
      <c r="AB58">
        <v>71</v>
      </c>
      <c r="AC58">
        <v>61</v>
      </c>
      <c r="AD58">
        <v>275</v>
      </c>
      <c r="AE58">
        <v>312</v>
      </c>
      <c r="AF58">
        <v>315</v>
      </c>
    </row>
    <row r="59" spans="1:32" x14ac:dyDescent="0.25">
      <c r="A59" s="12">
        <v>100.78317</v>
      </c>
      <c r="B59" s="13">
        <v>135.56216430000001</v>
      </c>
      <c r="C59">
        <v>165.683762</v>
      </c>
      <c r="D59">
        <v>-0.14601542100000001</v>
      </c>
      <c r="E59">
        <v>1.6433900589999999</v>
      </c>
      <c r="F59" s="14">
        <v>175</v>
      </c>
      <c r="G59">
        <v>1879.3382059999999</v>
      </c>
      <c r="H59">
        <v>-0.14366848800000001</v>
      </c>
      <c r="I59" s="14">
        <v>56</v>
      </c>
      <c r="J59">
        <v>0.533958724</v>
      </c>
      <c r="K59">
        <v>1.620441E-3</v>
      </c>
      <c r="L59">
        <v>0.81042561599999996</v>
      </c>
      <c r="M59">
        <v>-0.61426844000000003</v>
      </c>
      <c r="N59">
        <v>0.72489451500000002</v>
      </c>
      <c r="O59">
        <v>-0.73000423199999998</v>
      </c>
      <c r="P59">
        <v>0.209825392</v>
      </c>
      <c r="Q59">
        <v>1318.1643879999999</v>
      </c>
      <c r="R59">
        <v>5.4519400000000003E-2</v>
      </c>
      <c r="S59">
        <v>1.0871124270000001</v>
      </c>
      <c r="T59">
        <v>12.90595688</v>
      </c>
      <c r="U59" s="14">
        <v>2</v>
      </c>
      <c r="V59">
        <v>22.625027029999998</v>
      </c>
      <c r="W59">
        <v>-14.3131643</v>
      </c>
      <c r="X59">
        <v>-8.1588429990000009</v>
      </c>
      <c r="Y59">
        <v>449</v>
      </c>
      <c r="Z59">
        <v>5597</v>
      </c>
      <c r="AA59">
        <v>371</v>
      </c>
      <c r="AB59">
        <v>66</v>
      </c>
      <c r="AC59">
        <v>59</v>
      </c>
      <c r="AD59">
        <v>233</v>
      </c>
      <c r="AE59">
        <v>318</v>
      </c>
      <c r="AF59">
        <v>372</v>
      </c>
    </row>
    <row r="60" spans="1:32" x14ac:dyDescent="0.25">
      <c r="A60" s="12">
        <v>88.866900000000001</v>
      </c>
      <c r="B60" s="13">
        <v>160.1628571</v>
      </c>
      <c r="C60">
        <v>345.56741649999998</v>
      </c>
      <c r="D60">
        <v>-0.37074148699999998</v>
      </c>
      <c r="E60">
        <v>2.7001821989999999</v>
      </c>
      <c r="F60" s="14">
        <v>392</v>
      </c>
      <c r="G60">
        <v>17.05737908</v>
      </c>
      <c r="H60">
        <v>-0.32307586100000002</v>
      </c>
      <c r="I60" s="14">
        <v>71</v>
      </c>
      <c r="J60">
        <v>0.72386505599999995</v>
      </c>
      <c r="K60">
        <v>1.6100000000000001E-4</v>
      </c>
      <c r="L60">
        <v>1</v>
      </c>
      <c r="M60">
        <v>-0.543813298</v>
      </c>
      <c r="N60">
        <v>0.86988931599999997</v>
      </c>
      <c r="O60">
        <v>-0.77753918799999999</v>
      </c>
      <c r="P60">
        <v>0.40495587199999999</v>
      </c>
      <c r="Q60">
        <v>3269.3518770000001</v>
      </c>
      <c r="R60">
        <v>6.3531301999999998E-2</v>
      </c>
      <c r="S60">
        <v>1.3046866660000001</v>
      </c>
      <c r="T60">
        <v>4.0967549019999998</v>
      </c>
      <c r="U60" s="14">
        <v>2</v>
      </c>
      <c r="V60">
        <v>27.329295770000002</v>
      </c>
      <c r="W60">
        <v>-14.96760647</v>
      </c>
      <c r="X60">
        <v>-9.3163339880000002</v>
      </c>
      <c r="Y60">
        <v>492</v>
      </c>
      <c r="Z60">
        <v>2171</v>
      </c>
      <c r="AA60">
        <v>196</v>
      </c>
      <c r="AB60">
        <v>60</v>
      </c>
      <c r="AC60">
        <v>54</v>
      </c>
      <c r="AD60">
        <v>319</v>
      </c>
      <c r="AE60">
        <v>189</v>
      </c>
      <c r="AF60">
        <v>353</v>
      </c>
    </row>
    <row r="61" spans="1:32" x14ac:dyDescent="0.25">
      <c r="A61" s="12">
        <v>153.4572</v>
      </c>
      <c r="B61" s="13">
        <v>174.77975459999999</v>
      </c>
      <c r="C61">
        <v>299.06637369999999</v>
      </c>
      <c r="D61">
        <v>-0.34122019999999997</v>
      </c>
      <c r="E61">
        <v>2.4996144770000002</v>
      </c>
      <c r="F61" s="14">
        <v>392</v>
      </c>
      <c r="G61">
        <v>175.2898969</v>
      </c>
      <c r="H61">
        <v>-0.318796992</v>
      </c>
      <c r="I61" s="14">
        <v>71</v>
      </c>
      <c r="J61">
        <v>0.69058191199999996</v>
      </c>
      <c r="K61">
        <v>4.0975730000000002E-3</v>
      </c>
      <c r="L61">
        <v>1</v>
      </c>
      <c r="M61">
        <v>-0.46461825000000001</v>
      </c>
      <c r="N61">
        <v>0.81167042300000003</v>
      </c>
      <c r="O61">
        <v>-0.72566793900000004</v>
      </c>
      <c r="P61">
        <v>0.393834297</v>
      </c>
      <c r="Q61">
        <v>2646.4519209999999</v>
      </c>
      <c r="R61">
        <v>6.1143026000000003E-2</v>
      </c>
      <c r="S61">
        <v>1.2173532250000001</v>
      </c>
      <c r="T61">
        <v>40.267179349999999</v>
      </c>
      <c r="U61" s="14">
        <v>2</v>
      </c>
      <c r="V61">
        <v>28.469409280000001</v>
      </c>
      <c r="W61">
        <v>-17.939065589999998</v>
      </c>
      <c r="X61">
        <v>-9.8144435179999991</v>
      </c>
      <c r="Y61">
        <v>483</v>
      </c>
      <c r="Z61">
        <v>2666</v>
      </c>
      <c r="AA61">
        <v>240</v>
      </c>
      <c r="AB61">
        <v>72</v>
      </c>
      <c r="AC61">
        <v>57</v>
      </c>
      <c r="AD61">
        <v>292</v>
      </c>
      <c r="AE61">
        <v>225</v>
      </c>
      <c r="AF61">
        <v>253</v>
      </c>
    </row>
    <row r="62" spans="1:32" x14ac:dyDescent="0.25">
      <c r="A62" s="12">
        <v>229.67009999999999</v>
      </c>
      <c r="B62" s="13">
        <v>198.89550779999999</v>
      </c>
      <c r="C62">
        <v>112.26034420000001</v>
      </c>
      <c r="D62">
        <v>-0.364595532</v>
      </c>
      <c r="E62">
        <v>2.7423822879999999</v>
      </c>
      <c r="F62" s="14">
        <v>392</v>
      </c>
      <c r="G62">
        <v>172.64333260000001</v>
      </c>
      <c r="H62">
        <v>-0.310246825</v>
      </c>
      <c r="I62" s="14">
        <v>47</v>
      </c>
      <c r="J62">
        <v>0.71944883699999995</v>
      </c>
      <c r="K62">
        <v>3.156865E-3</v>
      </c>
      <c r="L62">
        <v>1</v>
      </c>
      <c r="M62">
        <v>-0.57769304099999996</v>
      </c>
      <c r="N62">
        <v>0.880434783</v>
      </c>
      <c r="O62">
        <v>-0.791480348</v>
      </c>
      <c r="P62">
        <v>0.39388390400000001</v>
      </c>
      <c r="Q62">
        <v>3046.4547830000001</v>
      </c>
      <c r="R62">
        <v>7.2569153999999997E-2</v>
      </c>
      <c r="S62">
        <v>1.3204890490000001</v>
      </c>
      <c r="T62">
        <v>27.7709686</v>
      </c>
      <c r="U62" s="14">
        <v>2</v>
      </c>
      <c r="V62">
        <v>26.97490196</v>
      </c>
      <c r="W62">
        <v>-14.136865569999999</v>
      </c>
      <c r="X62">
        <v>-8.2911892690000002</v>
      </c>
      <c r="Y62">
        <v>513</v>
      </c>
      <c r="Z62">
        <v>1644</v>
      </c>
      <c r="AA62">
        <v>261</v>
      </c>
      <c r="AB62">
        <v>71</v>
      </c>
      <c r="AC62">
        <v>58</v>
      </c>
      <c r="AD62">
        <v>173</v>
      </c>
      <c r="AE62">
        <v>315</v>
      </c>
      <c r="AF62">
        <v>164</v>
      </c>
    </row>
    <row r="63" spans="1:32" x14ac:dyDescent="0.25">
      <c r="A63" s="12">
        <v>138.34800000000001</v>
      </c>
      <c r="B63" s="13">
        <v>186.18573000000001</v>
      </c>
      <c r="C63">
        <v>3.1642620479999999</v>
      </c>
      <c r="D63">
        <v>-0.29507529700000001</v>
      </c>
      <c r="E63">
        <v>2.2927796840000001</v>
      </c>
      <c r="F63" s="14">
        <v>176</v>
      </c>
      <c r="G63">
        <v>1102.877927</v>
      </c>
      <c r="H63">
        <v>-0.26214453599999998</v>
      </c>
      <c r="I63" s="14">
        <v>70</v>
      </c>
      <c r="J63">
        <v>0.65748031500000004</v>
      </c>
      <c r="K63">
        <v>-1.345557E-3</v>
      </c>
      <c r="L63">
        <v>0.96452365699999998</v>
      </c>
      <c r="M63">
        <v>-0.57088538799999999</v>
      </c>
      <c r="N63">
        <v>0.82307454400000002</v>
      </c>
      <c r="O63">
        <v>-0.76361460199999998</v>
      </c>
      <c r="P63">
        <v>0.34167994499999998</v>
      </c>
      <c r="Q63">
        <v>2189.8406799999998</v>
      </c>
      <c r="R63">
        <v>6.3227534000000002E-2</v>
      </c>
      <c r="S63">
        <v>1.234420896</v>
      </c>
      <c r="T63">
        <v>27.351864089999999</v>
      </c>
      <c r="U63" s="14">
        <v>2</v>
      </c>
      <c r="V63">
        <v>23.15637993</v>
      </c>
      <c r="W63">
        <v>-13.541959690000001</v>
      </c>
      <c r="X63">
        <v>-7.7693574659999998</v>
      </c>
      <c r="Y63">
        <v>410</v>
      </c>
      <c r="Z63">
        <v>2930</v>
      </c>
      <c r="AA63">
        <v>280</v>
      </c>
      <c r="AB63">
        <v>81</v>
      </c>
      <c r="AC63">
        <v>58</v>
      </c>
      <c r="AD63">
        <v>309</v>
      </c>
      <c r="AE63">
        <v>281</v>
      </c>
      <c r="AF63">
        <v>294</v>
      </c>
    </row>
    <row r="64" spans="1:32" x14ac:dyDescent="0.25">
      <c r="A64" s="12">
        <v>375.21314999999998</v>
      </c>
      <c r="B64" s="13">
        <v>243.0429077</v>
      </c>
      <c r="C64">
        <v>210.83156389999999</v>
      </c>
      <c r="D64">
        <v>-0.34291154099999999</v>
      </c>
      <c r="E64">
        <v>2.6866405009999998</v>
      </c>
      <c r="F64" s="14">
        <v>392</v>
      </c>
      <c r="G64">
        <v>220.35971190000001</v>
      </c>
      <c r="H64">
        <v>-0.29559898400000001</v>
      </c>
      <c r="I64" s="14">
        <v>64</v>
      </c>
      <c r="J64">
        <v>0.70197571999999997</v>
      </c>
      <c r="K64">
        <v>9.9622070000000007E-3</v>
      </c>
      <c r="L64">
        <v>1</v>
      </c>
      <c r="M64">
        <v>-0.56891495599999997</v>
      </c>
      <c r="N64">
        <v>0.84850051699999995</v>
      </c>
      <c r="O64">
        <v>-0.78037848600000004</v>
      </c>
      <c r="P64">
        <v>0.38030888000000002</v>
      </c>
      <c r="Q64">
        <v>2747.389349</v>
      </c>
      <c r="R64">
        <v>7.1227103E-2</v>
      </c>
      <c r="S64">
        <v>1.272586226</v>
      </c>
      <c r="T64">
        <v>12.12038997</v>
      </c>
      <c r="U64" s="14">
        <v>2</v>
      </c>
      <c r="V64">
        <v>27.99718232</v>
      </c>
      <c r="W64">
        <v>-14.127179160000001</v>
      </c>
      <c r="X64">
        <v>-8.4978205399999993</v>
      </c>
      <c r="Y64">
        <v>478</v>
      </c>
      <c r="Z64">
        <v>1751</v>
      </c>
      <c r="AA64">
        <v>254</v>
      </c>
      <c r="AB64">
        <v>70</v>
      </c>
      <c r="AC64">
        <v>53</v>
      </c>
      <c r="AD64">
        <v>218</v>
      </c>
      <c r="AE64">
        <v>304</v>
      </c>
      <c r="AF64">
        <v>161</v>
      </c>
    </row>
    <row r="65" spans="1:32" x14ac:dyDescent="0.25">
      <c r="A65" s="12">
        <v>76.343400000000003</v>
      </c>
      <c r="B65" s="13">
        <v>137.9616547</v>
      </c>
      <c r="C65">
        <v>237.14538669999999</v>
      </c>
      <c r="D65">
        <v>-0.33839836699999998</v>
      </c>
      <c r="E65">
        <v>3.5575127599999998</v>
      </c>
      <c r="F65" s="14">
        <v>392</v>
      </c>
      <c r="G65">
        <v>198.1745152</v>
      </c>
      <c r="H65">
        <v>-0.288546354</v>
      </c>
      <c r="I65" s="14">
        <v>25</v>
      </c>
      <c r="J65">
        <v>0.692575406</v>
      </c>
      <c r="K65">
        <v>7.2599999999999997E-4</v>
      </c>
      <c r="L65">
        <v>1</v>
      </c>
      <c r="M65">
        <v>-0.53907134800000001</v>
      </c>
      <c r="N65">
        <v>0.84100946399999998</v>
      </c>
      <c r="O65">
        <v>-0.75518797000000004</v>
      </c>
      <c r="P65">
        <v>0.364507833</v>
      </c>
      <c r="Q65">
        <v>2220.6256149999999</v>
      </c>
      <c r="R65">
        <v>5.8031905000000002E-2</v>
      </c>
      <c r="S65">
        <v>1.2613152270000001</v>
      </c>
      <c r="T65">
        <v>18.00869282</v>
      </c>
      <c r="U65" s="14">
        <v>2</v>
      </c>
      <c r="V65">
        <v>28.17375887</v>
      </c>
      <c r="W65">
        <v>-19.18580189</v>
      </c>
      <c r="X65">
        <v>-11.69149367</v>
      </c>
      <c r="Y65">
        <v>634</v>
      </c>
      <c r="Z65">
        <v>2253</v>
      </c>
      <c r="AA65">
        <v>251</v>
      </c>
      <c r="AB65">
        <v>73</v>
      </c>
      <c r="AC65">
        <v>53</v>
      </c>
      <c r="AD65">
        <v>195</v>
      </c>
      <c r="AE65">
        <v>171</v>
      </c>
      <c r="AF65">
        <v>198</v>
      </c>
    </row>
    <row r="66" spans="1:32" x14ac:dyDescent="0.25">
      <c r="A66" s="12">
        <v>123.86879999999999</v>
      </c>
      <c r="B66" s="13">
        <v>176.9485474</v>
      </c>
      <c r="C66">
        <v>331.97344520000001</v>
      </c>
      <c r="D66">
        <v>-0.32785353099999998</v>
      </c>
      <c r="E66">
        <v>2.5065040590000001</v>
      </c>
      <c r="F66" s="14">
        <v>392</v>
      </c>
      <c r="G66">
        <v>247.23857469999999</v>
      </c>
      <c r="H66">
        <v>-0.28308847500000001</v>
      </c>
      <c r="I66" s="14">
        <v>25</v>
      </c>
      <c r="J66">
        <v>0.69219028199999999</v>
      </c>
      <c r="K66">
        <v>1.5008140000000001E-3</v>
      </c>
      <c r="L66">
        <v>1</v>
      </c>
      <c r="M66">
        <v>-0.58210472800000002</v>
      </c>
      <c r="N66">
        <v>0.86382740300000005</v>
      </c>
      <c r="O66">
        <v>-0.78003746299999999</v>
      </c>
      <c r="P66">
        <v>0.36255632900000001</v>
      </c>
      <c r="Q66">
        <v>2607.0099409999998</v>
      </c>
      <c r="R66">
        <v>5.8750950000000003E-2</v>
      </c>
      <c r="S66">
        <v>1.295559645</v>
      </c>
      <c r="T66">
        <v>14.360574890000001</v>
      </c>
      <c r="U66" s="14">
        <v>2</v>
      </c>
      <c r="V66">
        <v>28.122608700000001</v>
      </c>
      <c r="W66">
        <v>-15.896686559999999</v>
      </c>
      <c r="X66">
        <v>-9.2196374670000001</v>
      </c>
      <c r="Y66">
        <v>629</v>
      </c>
      <c r="Z66">
        <v>2021</v>
      </c>
      <c r="AA66">
        <v>244</v>
      </c>
      <c r="AB66">
        <v>73</v>
      </c>
      <c r="AC66">
        <v>54</v>
      </c>
      <c r="AD66">
        <v>187</v>
      </c>
      <c r="AE66">
        <v>184</v>
      </c>
      <c r="AF66">
        <v>202</v>
      </c>
    </row>
    <row r="67" spans="1:32" x14ac:dyDescent="0.25">
      <c r="A67" s="12">
        <v>152.81639999999999</v>
      </c>
      <c r="B67" s="13">
        <v>146.8079376</v>
      </c>
      <c r="C67">
        <v>15.569866680000001</v>
      </c>
      <c r="D67">
        <v>-0.35873407099999999</v>
      </c>
      <c r="E67">
        <v>2.6566717620000002</v>
      </c>
      <c r="F67" s="14">
        <v>392</v>
      </c>
      <c r="G67">
        <v>157.59560200000001</v>
      </c>
      <c r="H67">
        <v>-0.32341024299999999</v>
      </c>
      <c r="I67" s="14">
        <v>47</v>
      </c>
      <c r="J67">
        <v>0.72316145399999998</v>
      </c>
      <c r="K67">
        <v>1.0514232E-2</v>
      </c>
      <c r="L67">
        <v>1</v>
      </c>
      <c r="M67">
        <v>-0.49807280500000001</v>
      </c>
      <c r="N67">
        <v>0.84688561699999998</v>
      </c>
      <c r="O67">
        <v>-0.74865966100000003</v>
      </c>
      <c r="P67">
        <v>0.39958805400000003</v>
      </c>
      <c r="Q67">
        <v>3126.5926610000001</v>
      </c>
      <c r="R67">
        <v>5.9961300000000002E-2</v>
      </c>
      <c r="S67">
        <v>1.270184636</v>
      </c>
      <c r="T67">
        <v>15.05976428</v>
      </c>
      <c r="U67" s="14">
        <v>2</v>
      </c>
      <c r="V67">
        <v>26.560804600000001</v>
      </c>
      <c r="W67">
        <v>-13.78068569</v>
      </c>
      <c r="X67">
        <v>-7.8124649210000001</v>
      </c>
      <c r="Y67">
        <v>483</v>
      </c>
      <c r="Z67">
        <v>1877</v>
      </c>
      <c r="AA67">
        <v>262</v>
      </c>
      <c r="AB67">
        <v>72</v>
      </c>
      <c r="AC67">
        <v>54</v>
      </c>
      <c r="AD67">
        <v>243</v>
      </c>
      <c r="AE67">
        <v>274</v>
      </c>
      <c r="AF67">
        <v>210</v>
      </c>
    </row>
    <row r="68" spans="1:32" x14ac:dyDescent="0.25">
      <c r="A68" s="12">
        <v>354.08190000000002</v>
      </c>
      <c r="B68" s="13">
        <v>270.79129030000001</v>
      </c>
      <c r="C68">
        <v>13.86035854</v>
      </c>
      <c r="D68">
        <v>-0.38075518600000002</v>
      </c>
      <c r="E68">
        <v>2.5914096830000002</v>
      </c>
      <c r="F68" s="14">
        <v>392</v>
      </c>
      <c r="G68">
        <v>256.51146640000002</v>
      </c>
      <c r="H68">
        <v>-0.35505813400000003</v>
      </c>
      <c r="I68" s="14">
        <v>63</v>
      </c>
      <c r="J68">
        <v>0.73587429000000004</v>
      </c>
      <c r="K68">
        <v>1.788301E-3</v>
      </c>
      <c r="L68">
        <v>1</v>
      </c>
      <c r="M68">
        <v>-0.444834856</v>
      </c>
      <c r="N68">
        <v>0.82881296199999999</v>
      </c>
      <c r="O68">
        <v>-0.73587429000000004</v>
      </c>
      <c r="P68">
        <v>0.43267108199999998</v>
      </c>
      <c r="Q68">
        <v>1943.9184499999999</v>
      </c>
      <c r="R68">
        <v>5.5759978000000002E-2</v>
      </c>
      <c r="S68">
        <v>1.2430005070000001</v>
      </c>
      <c r="T68">
        <v>41.991011980000003</v>
      </c>
      <c r="U68" s="14">
        <v>2</v>
      </c>
      <c r="V68">
        <v>28.365710310000001</v>
      </c>
      <c r="W68">
        <v>-13.89278968</v>
      </c>
      <c r="X68">
        <v>-7.7027991839999999</v>
      </c>
      <c r="Y68">
        <v>332</v>
      </c>
      <c r="Z68">
        <v>2478</v>
      </c>
      <c r="AA68">
        <v>234</v>
      </c>
      <c r="AB68">
        <v>72</v>
      </c>
      <c r="AC68">
        <v>57</v>
      </c>
      <c r="AD68">
        <v>408</v>
      </c>
      <c r="AE68">
        <v>260</v>
      </c>
      <c r="AF68">
        <v>285</v>
      </c>
    </row>
    <row r="69" spans="1:32" x14ac:dyDescent="0.25">
      <c r="A69" s="12">
        <v>61.86</v>
      </c>
      <c r="B69" s="13">
        <v>102.11727140000001</v>
      </c>
      <c r="C69">
        <v>319.92346739999999</v>
      </c>
      <c r="D69">
        <v>-0.37210717799999998</v>
      </c>
      <c r="E69">
        <v>2.9375476840000001</v>
      </c>
      <c r="F69" s="14">
        <v>392</v>
      </c>
      <c r="G69">
        <v>213.32939690000001</v>
      </c>
      <c r="H69">
        <v>-0.325224817</v>
      </c>
      <c r="I69" s="14">
        <v>19</v>
      </c>
      <c r="J69">
        <v>0.72002485000000005</v>
      </c>
      <c r="K69">
        <v>1.127376E-3</v>
      </c>
      <c r="L69">
        <v>1</v>
      </c>
      <c r="M69">
        <v>-0.52307028899999997</v>
      </c>
      <c r="N69">
        <v>0.86693639</v>
      </c>
      <c r="O69">
        <v>-0.764980875</v>
      </c>
      <c r="P69">
        <v>0.403277581</v>
      </c>
      <c r="Q69">
        <v>3268.1468289999998</v>
      </c>
      <c r="R69">
        <v>6.0467928999999997E-2</v>
      </c>
      <c r="S69">
        <v>1.300258398</v>
      </c>
      <c r="T69">
        <v>9.9034398390000007</v>
      </c>
      <c r="U69" s="14">
        <v>2</v>
      </c>
      <c r="V69">
        <v>26.931923080000001</v>
      </c>
      <c r="W69">
        <v>-16.413005859999998</v>
      </c>
      <c r="X69">
        <v>-9.5893028929999993</v>
      </c>
      <c r="Y69">
        <v>436</v>
      </c>
      <c r="Z69">
        <v>2442</v>
      </c>
      <c r="AA69">
        <v>271</v>
      </c>
      <c r="AB69">
        <v>80</v>
      </c>
      <c r="AC69">
        <v>52</v>
      </c>
      <c r="AD69">
        <v>168</v>
      </c>
      <c r="AE69">
        <v>396</v>
      </c>
      <c r="AF69">
        <v>213</v>
      </c>
    </row>
    <row r="70" spans="1:32" x14ac:dyDescent="0.25">
      <c r="A70" s="12">
        <v>70.131</v>
      </c>
      <c r="B70" s="13">
        <v>138.065506</v>
      </c>
      <c r="C70">
        <v>353.43416280000002</v>
      </c>
      <c r="D70">
        <v>-0.34853524000000002</v>
      </c>
      <c r="E70">
        <v>2.5090053079999999</v>
      </c>
      <c r="F70" s="14">
        <v>392</v>
      </c>
      <c r="G70">
        <v>211.1111961</v>
      </c>
      <c r="H70">
        <v>-0.31296464800000001</v>
      </c>
      <c r="I70" s="14">
        <v>63</v>
      </c>
      <c r="J70">
        <v>0.70810810800000001</v>
      </c>
      <c r="K70">
        <v>6.3460670000000004E-3</v>
      </c>
      <c r="L70">
        <v>1</v>
      </c>
      <c r="M70">
        <v>-0.51933216199999999</v>
      </c>
      <c r="N70">
        <v>0.84665731700000002</v>
      </c>
      <c r="O70">
        <v>-0.756726707</v>
      </c>
      <c r="P70">
        <v>0.39108998099999998</v>
      </c>
      <c r="Q70">
        <v>3028.2964000000002</v>
      </c>
      <c r="R70">
        <v>5.8593056999999997E-2</v>
      </c>
      <c r="S70">
        <v>1.2698376179999999</v>
      </c>
      <c r="T70">
        <v>28.204776849999998</v>
      </c>
      <c r="U70" s="14">
        <v>2</v>
      </c>
      <c r="V70">
        <v>27.39815789</v>
      </c>
      <c r="W70">
        <v>-14.22013572</v>
      </c>
      <c r="X70">
        <v>-9.3744079710000001</v>
      </c>
      <c r="Y70">
        <v>541</v>
      </c>
      <c r="Z70">
        <v>1985</v>
      </c>
      <c r="AA70">
        <v>256</v>
      </c>
      <c r="AB70">
        <v>69</v>
      </c>
      <c r="AC70">
        <v>52</v>
      </c>
      <c r="AD70">
        <v>142</v>
      </c>
      <c r="AE70">
        <v>318</v>
      </c>
      <c r="AF70">
        <v>168</v>
      </c>
    </row>
    <row r="71" spans="1:32" x14ac:dyDescent="0.25">
      <c r="A71" s="12">
        <v>99.917699999999996</v>
      </c>
      <c r="B71" s="13">
        <v>126.24768829999999</v>
      </c>
      <c r="C71">
        <v>350.6225005</v>
      </c>
      <c r="D71">
        <v>-0.37617188699999998</v>
      </c>
      <c r="E71">
        <v>3.2865600590000001</v>
      </c>
      <c r="F71" s="14">
        <v>262</v>
      </c>
      <c r="G71">
        <v>433.9408813</v>
      </c>
      <c r="H71">
        <v>-0.31846633600000002</v>
      </c>
      <c r="I71" s="14">
        <v>69</v>
      </c>
      <c r="J71">
        <v>0.73397953699999996</v>
      </c>
      <c r="K71">
        <v>3.0019700000000001E-3</v>
      </c>
      <c r="L71">
        <v>1</v>
      </c>
      <c r="M71">
        <v>-0.55542986400000005</v>
      </c>
      <c r="N71">
        <v>0.87100522999999996</v>
      </c>
      <c r="O71">
        <v>-0.78245225600000001</v>
      </c>
      <c r="P71">
        <v>0.40152339500000001</v>
      </c>
      <c r="Q71">
        <v>2547.0368389999999</v>
      </c>
      <c r="R71">
        <v>5.6750778000000002E-2</v>
      </c>
      <c r="S71">
        <v>1.306318045</v>
      </c>
      <c r="T71">
        <v>40.614581039999997</v>
      </c>
      <c r="U71" s="14">
        <v>2</v>
      </c>
      <c r="V71">
        <v>25.82186441</v>
      </c>
      <c r="W71">
        <v>-10.633674539999999</v>
      </c>
      <c r="X71">
        <v>-3.9172741599999998</v>
      </c>
      <c r="Y71">
        <v>445</v>
      </c>
      <c r="Z71">
        <v>3235</v>
      </c>
      <c r="AA71">
        <v>257</v>
      </c>
      <c r="AB71">
        <v>78</v>
      </c>
      <c r="AC71">
        <v>54</v>
      </c>
      <c r="AD71">
        <v>301</v>
      </c>
      <c r="AE71">
        <v>254</v>
      </c>
      <c r="AF71">
        <v>308</v>
      </c>
    </row>
    <row r="72" spans="1:32" x14ac:dyDescent="0.25">
      <c r="A72" s="12">
        <v>82.309200000000004</v>
      </c>
      <c r="B72" s="13">
        <v>133.8609467</v>
      </c>
      <c r="C72">
        <v>281.10186920000001</v>
      </c>
      <c r="D72">
        <v>-0.397226036</v>
      </c>
      <c r="E72">
        <v>2.7306580540000001</v>
      </c>
      <c r="F72" s="14">
        <v>392</v>
      </c>
      <c r="G72">
        <v>129.59448950000001</v>
      </c>
      <c r="H72">
        <v>-0.33970430499999998</v>
      </c>
      <c r="I72" s="14">
        <v>47</v>
      </c>
      <c r="J72">
        <v>0.736030509</v>
      </c>
      <c r="K72">
        <v>2.7691920000000002E-3</v>
      </c>
      <c r="L72">
        <v>1</v>
      </c>
      <c r="M72">
        <v>-0.56848030000000005</v>
      </c>
      <c r="N72">
        <v>0.88411013100000002</v>
      </c>
      <c r="O72">
        <v>-0.80206540400000004</v>
      </c>
      <c r="P72">
        <v>0.42935153599999998</v>
      </c>
      <c r="Q72">
        <v>4209.5165379999999</v>
      </c>
      <c r="R72">
        <v>6.298542E-2</v>
      </c>
      <c r="S72">
        <v>1.326045871</v>
      </c>
      <c r="T72">
        <v>9.1094098349999992</v>
      </c>
      <c r="U72" s="14">
        <v>2</v>
      </c>
      <c r="V72">
        <v>27.534800000000001</v>
      </c>
      <c r="W72">
        <v>-16.148075250000002</v>
      </c>
      <c r="X72">
        <v>-10.01393584</v>
      </c>
      <c r="Y72">
        <v>487</v>
      </c>
      <c r="Z72">
        <v>1702</v>
      </c>
      <c r="AA72">
        <v>261</v>
      </c>
      <c r="AB72">
        <v>70</v>
      </c>
      <c r="AC72">
        <v>53</v>
      </c>
      <c r="AD72">
        <v>159</v>
      </c>
      <c r="AE72">
        <v>354</v>
      </c>
      <c r="AF72">
        <v>192</v>
      </c>
    </row>
    <row r="73" spans="1:32" x14ac:dyDescent="0.25">
      <c r="A73" s="12">
        <v>94.038600000000002</v>
      </c>
      <c r="B73" s="13">
        <v>136.46388239999999</v>
      </c>
      <c r="C73">
        <v>30.244080910000001</v>
      </c>
      <c r="D73">
        <v>-0.34351146199999999</v>
      </c>
      <c r="E73">
        <v>3.077201128</v>
      </c>
      <c r="F73" s="14">
        <v>262</v>
      </c>
      <c r="G73">
        <v>290.65083010000001</v>
      </c>
      <c r="H73">
        <v>-0.298358858</v>
      </c>
      <c r="I73" s="14">
        <v>63</v>
      </c>
      <c r="J73">
        <v>0.69442532700000004</v>
      </c>
      <c r="K73">
        <v>2.363272E-3</v>
      </c>
      <c r="L73">
        <v>1</v>
      </c>
      <c r="M73">
        <v>-0.531972789</v>
      </c>
      <c r="N73">
        <v>0.85484681100000004</v>
      </c>
      <c r="O73">
        <v>-0.75481111899999997</v>
      </c>
      <c r="P73">
        <v>0.37235228500000001</v>
      </c>
      <c r="Q73">
        <v>2861.5092719999998</v>
      </c>
      <c r="R73">
        <v>6.0484316000000003E-2</v>
      </c>
      <c r="S73">
        <v>1.282109261</v>
      </c>
      <c r="T73">
        <v>60.281830599999999</v>
      </c>
      <c r="U73" s="14">
        <v>2</v>
      </c>
      <c r="V73">
        <v>26.199833330000001</v>
      </c>
      <c r="W73">
        <v>-12.31473838</v>
      </c>
      <c r="X73">
        <v>-4.3985656300000002</v>
      </c>
      <c r="Y73">
        <v>479</v>
      </c>
      <c r="Z73">
        <v>1897</v>
      </c>
      <c r="AA73">
        <v>258</v>
      </c>
      <c r="AB73">
        <v>76</v>
      </c>
      <c r="AC73">
        <v>55</v>
      </c>
      <c r="AD73">
        <v>259</v>
      </c>
      <c r="AE73">
        <v>262</v>
      </c>
      <c r="AF73">
        <v>194</v>
      </c>
    </row>
    <row r="74" spans="1:32" x14ac:dyDescent="0.25">
      <c r="A74" s="12">
        <v>292.25819999999999</v>
      </c>
      <c r="B74" s="13">
        <v>252.3211823</v>
      </c>
      <c r="C74">
        <v>353.60363710000001</v>
      </c>
      <c r="D74">
        <v>-0.31945088500000002</v>
      </c>
      <c r="E74">
        <v>2.3667109009999998</v>
      </c>
      <c r="F74" s="14">
        <v>392</v>
      </c>
      <c r="G74">
        <v>211.2552977</v>
      </c>
      <c r="H74">
        <v>-0.29612392199999998</v>
      </c>
      <c r="I74" s="14">
        <v>25</v>
      </c>
      <c r="J74">
        <v>0.68185689900000002</v>
      </c>
      <c r="K74">
        <v>2.8018409999999998E-3</v>
      </c>
      <c r="L74">
        <v>0.98609424000000001</v>
      </c>
      <c r="M74">
        <v>-0.49549549500000001</v>
      </c>
      <c r="N74">
        <v>0.82443982400000004</v>
      </c>
      <c r="O74">
        <v>-0.73012048200000002</v>
      </c>
      <c r="P74">
        <v>0.367619048</v>
      </c>
      <c r="Q74">
        <v>2939.7928670000001</v>
      </c>
      <c r="R74">
        <v>5.8750950000000003E-2</v>
      </c>
      <c r="S74">
        <v>1.236516953</v>
      </c>
      <c r="T74">
        <v>17.51072675</v>
      </c>
      <c r="U74" s="14">
        <v>2</v>
      </c>
      <c r="V74">
        <v>28.027474399999999</v>
      </c>
      <c r="W74">
        <v>-16.313937599999999</v>
      </c>
      <c r="X74">
        <v>-8.8855405459999997</v>
      </c>
      <c r="Y74">
        <v>534</v>
      </c>
      <c r="Z74">
        <v>2178</v>
      </c>
      <c r="AA74">
        <v>244</v>
      </c>
      <c r="AB74">
        <v>82</v>
      </c>
      <c r="AC74">
        <v>53</v>
      </c>
      <c r="AD74">
        <v>243</v>
      </c>
      <c r="AE74">
        <v>223</v>
      </c>
      <c r="AF74">
        <v>233</v>
      </c>
    </row>
    <row r="75" spans="1:32" x14ac:dyDescent="0.25">
      <c r="A75" s="12">
        <v>91.570499999999996</v>
      </c>
      <c r="B75" s="13">
        <v>207.7355499</v>
      </c>
      <c r="C75">
        <v>245.0464072</v>
      </c>
      <c r="D75">
        <v>-0.44453155999999999</v>
      </c>
      <c r="E75">
        <v>3.2288556100000001</v>
      </c>
      <c r="F75" s="14">
        <v>392</v>
      </c>
      <c r="G75">
        <v>211.95883219999999</v>
      </c>
      <c r="H75">
        <v>-0.37487149199999997</v>
      </c>
      <c r="I75" s="14">
        <v>25</v>
      </c>
      <c r="J75">
        <v>0.80437648299999998</v>
      </c>
      <c r="K75">
        <v>5.7300000000000005E-4</v>
      </c>
      <c r="L75">
        <v>1</v>
      </c>
      <c r="M75">
        <v>-0.56171284600000004</v>
      </c>
      <c r="N75">
        <v>0.90163934400000001</v>
      </c>
      <c r="O75">
        <v>-0.81538461500000003</v>
      </c>
      <c r="P75">
        <v>0.46803946800000001</v>
      </c>
      <c r="Q75">
        <v>2811.6498360000001</v>
      </c>
      <c r="R75">
        <v>5.7364617E-2</v>
      </c>
      <c r="S75">
        <v>1.352271199</v>
      </c>
      <c r="T75">
        <v>9.4060420130000004</v>
      </c>
      <c r="U75" s="14">
        <v>2</v>
      </c>
      <c r="V75">
        <v>26.832287579999999</v>
      </c>
      <c r="W75">
        <v>-16.447094830000001</v>
      </c>
      <c r="X75">
        <v>-9.2199787069999992</v>
      </c>
      <c r="Y75">
        <v>439</v>
      </c>
      <c r="Z75">
        <v>2425</v>
      </c>
      <c r="AA75">
        <v>211</v>
      </c>
      <c r="AB75">
        <v>78</v>
      </c>
      <c r="AC75">
        <v>54</v>
      </c>
      <c r="AD75">
        <v>356</v>
      </c>
      <c r="AE75">
        <v>205</v>
      </c>
      <c r="AF75">
        <v>216</v>
      </c>
    </row>
    <row r="76" spans="1:32" x14ac:dyDescent="0.25">
      <c r="A76" s="12">
        <v>359.20521000000002</v>
      </c>
      <c r="B76" s="13">
        <v>265.82180790000001</v>
      </c>
      <c r="C76">
        <v>357.27347370000001</v>
      </c>
      <c r="D76">
        <v>-0.24913057699999999</v>
      </c>
      <c r="E76">
        <v>2.4346044060000001</v>
      </c>
      <c r="F76" s="14">
        <v>262</v>
      </c>
      <c r="G76">
        <v>572.56291610000005</v>
      </c>
      <c r="H76">
        <v>-0.230627045</v>
      </c>
      <c r="I76" s="14">
        <v>56</v>
      </c>
      <c r="J76">
        <v>0.60190002300000001</v>
      </c>
      <c r="K76">
        <v>8.1599999999999999E-4</v>
      </c>
      <c r="L76">
        <v>0.87034329899999996</v>
      </c>
      <c r="M76">
        <v>-0.52155001999999995</v>
      </c>
      <c r="N76">
        <v>0.77404809600000002</v>
      </c>
      <c r="O76">
        <v>-0.708152436</v>
      </c>
      <c r="P76">
        <v>0.29588289099999998</v>
      </c>
      <c r="Q76">
        <v>2457.6243089999998</v>
      </c>
      <c r="R76">
        <v>5.6953496999999999E-2</v>
      </c>
      <c r="S76">
        <v>1.1609267000000001</v>
      </c>
      <c r="T76">
        <v>52.971978630000002</v>
      </c>
      <c r="U76" s="14">
        <v>2</v>
      </c>
      <c r="V76">
        <v>25.08484979</v>
      </c>
      <c r="W76">
        <v>-15.63773758</v>
      </c>
      <c r="X76">
        <v>-9.3620791089999997</v>
      </c>
      <c r="Y76">
        <v>513</v>
      </c>
      <c r="Z76">
        <v>2767</v>
      </c>
      <c r="AA76">
        <v>240</v>
      </c>
      <c r="AB76">
        <v>72</v>
      </c>
      <c r="AC76">
        <v>55</v>
      </c>
      <c r="AD76">
        <v>291</v>
      </c>
      <c r="AE76">
        <v>195</v>
      </c>
      <c r="AF76">
        <v>343</v>
      </c>
    </row>
    <row r="77" spans="1:32" x14ac:dyDescent="0.25">
      <c r="A77" s="12">
        <v>84.933059999999998</v>
      </c>
      <c r="B77" s="13">
        <v>123.5311584</v>
      </c>
      <c r="C77">
        <v>184.2569149</v>
      </c>
      <c r="D77">
        <v>-0.24333473999999999</v>
      </c>
      <c r="E77">
        <v>1.944802046</v>
      </c>
      <c r="F77" s="14">
        <v>176</v>
      </c>
      <c r="G77">
        <v>1512.9915080000001</v>
      </c>
      <c r="H77">
        <v>-0.23111857499999999</v>
      </c>
      <c r="I77" s="14">
        <v>16</v>
      </c>
      <c r="J77">
        <v>0.61775147900000005</v>
      </c>
      <c r="K77">
        <v>9.8200000000000002E-4</v>
      </c>
      <c r="L77">
        <v>0.92241975099999995</v>
      </c>
      <c r="M77">
        <v>-0.55168776399999997</v>
      </c>
      <c r="N77">
        <v>0.79219927899999998</v>
      </c>
      <c r="O77">
        <v>-0.73092750900000003</v>
      </c>
      <c r="P77">
        <v>0.30035671800000002</v>
      </c>
      <c r="Q77">
        <v>1947.1528290000001</v>
      </c>
      <c r="R77">
        <v>5.573757E-2</v>
      </c>
      <c r="S77">
        <v>1.1881041530000001</v>
      </c>
      <c r="T77">
        <v>81.482368210000004</v>
      </c>
      <c r="U77" s="14">
        <v>2</v>
      </c>
      <c r="V77">
        <v>21.490195440000001</v>
      </c>
      <c r="W77">
        <v>-13.488543249999999</v>
      </c>
      <c r="X77">
        <v>-7.7046470149999999</v>
      </c>
      <c r="Y77">
        <v>425</v>
      </c>
      <c r="Z77">
        <v>2903</v>
      </c>
      <c r="AA77">
        <v>334</v>
      </c>
      <c r="AB77">
        <v>82</v>
      </c>
      <c r="AC77">
        <v>58</v>
      </c>
      <c r="AD77">
        <v>290</v>
      </c>
      <c r="AE77">
        <v>285</v>
      </c>
      <c r="AF77">
        <v>273</v>
      </c>
    </row>
    <row r="78" spans="1:32" x14ac:dyDescent="0.25">
      <c r="A78" s="12">
        <v>72.585840000000005</v>
      </c>
      <c r="B78" s="13">
        <v>136.63574220000001</v>
      </c>
      <c r="C78">
        <v>342.4851572</v>
      </c>
      <c r="D78">
        <v>-0.35936343700000001</v>
      </c>
      <c r="E78">
        <v>2.4891076089999999</v>
      </c>
      <c r="F78" s="14">
        <v>262</v>
      </c>
      <c r="G78">
        <v>1069.4176299999999</v>
      </c>
      <c r="H78">
        <v>-0.32732096300000002</v>
      </c>
      <c r="I78" s="14">
        <v>16</v>
      </c>
      <c r="J78">
        <v>0.70052671200000005</v>
      </c>
      <c r="K78">
        <v>-2.1699999999999999E-5</v>
      </c>
      <c r="L78">
        <v>1</v>
      </c>
      <c r="M78">
        <v>-0.49789916000000001</v>
      </c>
      <c r="N78">
        <v>0.83491204299999999</v>
      </c>
      <c r="O78">
        <v>-0.75284384699999995</v>
      </c>
      <c r="P78">
        <v>0.40780730900000001</v>
      </c>
      <c r="Q78">
        <v>2559.1518270000001</v>
      </c>
      <c r="R78">
        <v>5.5245559999999999E-2</v>
      </c>
      <c r="S78">
        <v>1.2521985769999999</v>
      </c>
      <c r="T78">
        <v>14.139457119999999</v>
      </c>
      <c r="U78" s="14">
        <v>2</v>
      </c>
      <c r="V78">
        <v>24.238832810000002</v>
      </c>
      <c r="W78">
        <v>-15.758020139999999</v>
      </c>
      <c r="X78">
        <v>-8.6269522280000004</v>
      </c>
      <c r="Y78">
        <v>470</v>
      </c>
      <c r="Z78">
        <v>2137</v>
      </c>
      <c r="AA78">
        <v>258</v>
      </c>
      <c r="AB78">
        <v>80</v>
      </c>
      <c r="AC78">
        <v>58</v>
      </c>
      <c r="AD78">
        <v>277</v>
      </c>
      <c r="AE78">
        <v>253</v>
      </c>
      <c r="AF78">
        <v>241</v>
      </c>
    </row>
    <row r="79" spans="1:32" x14ac:dyDescent="0.25">
      <c r="A79" s="12">
        <v>100.3266</v>
      </c>
      <c r="B79" s="13">
        <v>143.06216430000001</v>
      </c>
      <c r="C79">
        <v>351.65443570000002</v>
      </c>
      <c r="D79">
        <v>-0.21842224900000001</v>
      </c>
      <c r="E79">
        <v>1.8820720909999999</v>
      </c>
      <c r="F79" s="14">
        <v>176</v>
      </c>
      <c r="G79">
        <v>1889.468026</v>
      </c>
      <c r="H79">
        <v>-0.21125933499999999</v>
      </c>
      <c r="I79" s="14">
        <v>16</v>
      </c>
      <c r="J79">
        <v>0.584273284</v>
      </c>
      <c r="K79">
        <v>-1.05E-4</v>
      </c>
      <c r="L79">
        <v>0.89029882000000005</v>
      </c>
      <c r="M79">
        <v>-0.55008394000000005</v>
      </c>
      <c r="N79">
        <v>0.76390383900000003</v>
      </c>
      <c r="O79">
        <v>-0.71888111899999996</v>
      </c>
      <c r="P79">
        <v>0.27920895099999998</v>
      </c>
      <c r="Q79">
        <v>1681.035637</v>
      </c>
      <c r="R79">
        <v>5.3738455999999997E-2</v>
      </c>
      <c r="S79">
        <v>1.145650268</v>
      </c>
      <c r="T79">
        <v>36.460301649999998</v>
      </c>
      <c r="U79" s="14">
        <v>2</v>
      </c>
      <c r="V79">
        <v>18.81378698</v>
      </c>
      <c r="W79">
        <v>-18.328573169999999</v>
      </c>
      <c r="X79">
        <v>-9.232767269</v>
      </c>
      <c r="Y79">
        <v>375</v>
      </c>
      <c r="Z79">
        <v>3187</v>
      </c>
      <c r="AA79">
        <v>351</v>
      </c>
      <c r="AB79">
        <v>75</v>
      </c>
      <c r="AC79">
        <v>55</v>
      </c>
      <c r="AD79">
        <v>307</v>
      </c>
      <c r="AE79">
        <v>318</v>
      </c>
      <c r="AF79">
        <v>354</v>
      </c>
    </row>
    <row r="80" spans="1:32" x14ac:dyDescent="0.25">
      <c r="A80" s="12">
        <v>83.90607</v>
      </c>
      <c r="B80" s="13">
        <v>107.4947205</v>
      </c>
      <c r="C80">
        <v>112.7232185</v>
      </c>
      <c r="D80">
        <v>-0.37206232500000003</v>
      </c>
      <c r="E80">
        <v>2.69044733</v>
      </c>
      <c r="F80" s="14">
        <v>176</v>
      </c>
      <c r="G80">
        <v>1258.58654</v>
      </c>
      <c r="H80">
        <v>-0.32593110199999997</v>
      </c>
      <c r="I80" s="14">
        <v>16</v>
      </c>
      <c r="J80">
        <v>0.74357116999999995</v>
      </c>
      <c r="K80">
        <v>3.0500119999999999E-3</v>
      </c>
      <c r="L80">
        <v>1</v>
      </c>
      <c r="M80">
        <v>-0.53857906799999999</v>
      </c>
      <c r="N80">
        <v>0.85940517599999999</v>
      </c>
      <c r="O80">
        <v>-0.77703949800000005</v>
      </c>
      <c r="P80">
        <v>0.410076157</v>
      </c>
      <c r="Q80">
        <v>1876.0282580000001</v>
      </c>
      <c r="R80">
        <v>5.3249932999999999E-2</v>
      </c>
      <c r="S80">
        <v>1.2888588910000001</v>
      </c>
      <c r="T80">
        <v>11.68140307</v>
      </c>
      <c r="U80" s="14">
        <v>2</v>
      </c>
      <c r="V80">
        <v>23.20142105</v>
      </c>
      <c r="W80">
        <v>-12.497089860000001</v>
      </c>
      <c r="X80">
        <v>-7.4072587490000004</v>
      </c>
      <c r="Y80">
        <v>469</v>
      </c>
      <c r="Z80">
        <v>2448</v>
      </c>
      <c r="AA80">
        <v>263</v>
      </c>
      <c r="AB80">
        <v>70</v>
      </c>
      <c r="AC80">
        <v>60</v>
      </c>
      <c r="AD80">
        <v>278</v>
      </c>
      <c r="AE80">
        <v>253</v>
      </c>
      <c r="AF80">
        <v>268</v>
      </c>
    </row>
    <row r="81" spans="1:32" x14ac:dyDescent="0.25">
      <c r="A81" s="12">
        <v>115.4736</v>
      </c>
      <c r="B81" s="13">
        <v>116.4011307</v>
      </c>
      <c r="C81">
        <v>44.983283589999999</v>
      </c>
      <c r="D81">
        <v>-0.40984499499999999</v>
      </c>
      <c r="E81">
        <v>2.8107099529999999</v>
      </c>
      <c r="F81" s="14">
        <v>176</v>
      </c>
      <c r="G81">
        <v>1255.291168</v>
      </c>
      <c r="H81">
        <v>-0.36140197499999999</v>
      </c>
      <c r="I81" s="14">
        <v>70</v>
      </c>
      <c r="J81">
        <v>0.79072356200000005</v>
      </c>
      <c r="K81">
        <v>1.1046090000000001E-3</v>
      </c>
      <c r="L81">
        <v>1</v>
      </c>
      <c r="M81">
        <v>-0.50811688300000002</v>
      </c>
      <c r="N81">
        <v>0.87855196599999996</v>
      </c>
      <c r="O81">
        <v>-0.77687776099999994</v>
      </c>
      <c r="P81">
        <v>0.44404548199999999</v>
      </c>
      <c r="Q81">
        <v>1926.9058930000001</v>
      </c>
      <c r="R81">
        <v>5.3249932999999999E-2</v>
      </c>
      <c r="S81">
        <v>1.3175715210000001</v>
      </c>
      <c r="T81">
        <v>15.159080400000001</v>
      </c>
      <c r="U81" s="14">
        <v>2</v>
      </c>
      <c r="V81">
        <v>23.896592800000001</v>
      </c>
      <c r="W81">
        <v>-13.968908559999999</v>
      </c>
      <c r="X81">
        <v>-6.6309570180000001</v>
      </c>
      <c r="Y81">
        <v>409</v>
      </c>
      <c r="Z81">
        <v>2122</v>
      </c>
      <c r="AA81">
        <v>265</v>
      </c>
      <c r="AB81">
        <v>82</v>
      </c>
      <c r="AC81">
        <v>60</v>
      </c>
      <c r="AD81">
        <v>297</v>
      </c>
      <c r="AE81">
        <v>293</v>
      </c>
      <c r="AF81">
        <v>274</v>
      </c>
    </row>
    <row r="82" spans="1:32" x14ac:dyDescent="0.25">
      <c r="A82" s="12">
        <v>106.02728999999999</v>
      </c>
      <c r="B82" s="13">
        <v>184.7824249</v>
      </c>
      <c r="C82">
        <v>96.116665280000007</v>
      </c>
      <c r="D82">
        <v>-0.44089189200000001</v>
      </c>
      <c r="E82">
        <v>2.7865612510000002</v>
      </c>
      <c r="F82" s="14">
        <v>262</v>
      </c>
      <c r="G82">
        <v>681.43364740000004</v>
      </c>
      <c r="H82">
        <v>-0.37174826900000002</v>
      </c>
      <c r="I82" s="14">
        <v>56</v>
      </c>
      <c r="J82">
        <v>0.78161865600000002</v>
      </c>
      <c r="K82">
        <v>3.1E-4</v>
      </c>
      <c r="L82">
        <v>1</v>
      </c>
      <c r="M82">
        <v>-0.58077436599999999</v>
      </c>
      <c r="N82">
        <v>0.91450471700000002</v>
      </c>
      <c r="O82">
        <v>-0.82364504400000005</v>
      </c>
      <c r="P82">
        <v>0.46558338999999999</v>
      </c>
      <c r="Q82">
        <v>2709.6368160000002</v>
      </c>
      <c r="R82">
        <v>5.3678133000000003E-2</v>
      </c>
      <c r="S82">
        <v>1.371554852</v>
      </c>
      <c r="T82">
        <v>21.833777730000001</v>
      </c>
      <c r="U82" s="14">
        <v>2</v>
      </c>
      <c r="V82">
        <v>26.070906340000001</v>
      </c>
      <c r="W82">
        <v>-6.3136977759999997</v>
      </c>
      <c r="X82">
        <v>2.813903201</v>
      </c>
      <c r="Y82">
        <v>449</v>
      </c>
      <c r="Z82">
        <v>2290</v>
      </c>
      <c r="AA82">
        <v>252</v>
      </c>
      <c r="AB82">
        <v>76</v>
      </c>
      <c r="AC82">
        <v>56</v>
      </c>
      <c r="AD82">
        <v>254</v>
      </c>
      <c r="AE82">
        <v>297</v>
      </c>
      <c r="AF82">
        <v>258</v>
      </c>
    </row>
    <row r="83" spans="1:32" x14ac:dyDescent="0.25">
      <c r="A83" s="12">
        <v>65.328000000000003</v>
      </c>
      <c r="B83" s="13">
        <v>132.54034419999999</v>
      </c>
      <c r="C83">
        <v>300.94720210000003</v>
      </c>
      <c r="D83">
        <v>-0.30924370899999998</v>
      </c>
      <c r="E83">
        <v>2.4971525670000001</v>
      </c>
      <c r="F83" s="14">
        <v>262</v>
      </c>
      <c r="G83">
        <v>574.14463339999998</v>
      </c>
      <c r="H83">
        <v>-0.27339199199999997</v>
      </c>
      <c r="I83" s="14">
        <v>70</v>
      </c>
      <c r="J83">
        <v>0.66975666300000003</v>
      </c>
      <c r="K83">
        <v>1.0056183999999999E-2</v>
      </c>
      <c r="L83">
        <v>0.97560341500000003</v>
      </c>
      <c r="M83">
        <v>-0.55555555599999995</v>
      </c>
      <c r="N83">
        <v>0.83977018800000003</v>
      </c>
      <c r="O83">
        <v>-0.75731707299999995</v>
      </c>
      <c r="P83">
        <v>0.34830409400000001</v>
      </c>
      <c r="Q83">
        <v>2189.6576829999999</v>
      </c>
      <c r="R83">
        <v>5.3165082000000002E-2</v>
      </c>
      <c r="S83">
        <v>1.2594542500000001</v>
      </c>
      <c r="T83">
        <v>32.783219160000002</v>
      </c>
      <c r="U83" s="14">
        <v>2</v>
      </c>
      <c r="V83">
        <v>29.830512819999999</v>
      </c>
      <c r="W83">
        <v>-13.582727269999999</v>
      </c>
      <c r="X83">
        <v>-8.6740640540000005</v>
      </c>
      <c r="Y83">
        <v>514</v>
      </c>
      <c r="Z83">
        <v>1666</v>
      </c>
      <c r="AA83">
        <v>220</v>
      </c>
      <c r="AB83">
        <v>63</v>
      </c>
      <c r="AC83">
        <v>56</v>
      </c>
      <c r="AD83">
        <v>239</v>
      </c>
      <c r="AE83">
        <v>247</v>
      </c>
      <c r="AF83">
        <v>184</v>
      </c>
    </row>
    <row r="84" spans="1:32" x14ac:dyDescent="0.25">
      <c r="A84" s="12">
        <v>548.98559999999998</v>
      </c>
      <c r="B84" s="13">
        <v>392.25424190000001</v>
      </c>
      <c r="C84">
        <v>335.2559167</v>
      </c>
      <c r="D84">
        <v>-0.28693789200000003</v>
      </c>
      <c r="E84">
        <v>2.2490503789999998</v>
      </c>
      <c r="F84" s="14">
        <v>176</v>
      </c>
      <c r="G84">
        <v>1097.317589</v>
      </c>
      <c r="H84">
        <v>-0.26686432999999998</v>
      </c>
      <c r="I84" s="14">
        <v>70</v>
      </c>
      <c r="J84">
        <v>0.65611940300000005</v>
      </c>
      <c r="K84">
        <v>-1.331914E-3</v>
      </c>
      <c r="L84">
        <v>0.95535038500000002</v>
      </c>
      <c r="M84">
        <v>-0.51845730000000001</v>
      </c>
      <c r="N84">
        <v>0.81247958200000003</v>
      </c>
      <c r="O84">
        <v>-0.72781065099999998</v>
      </c>
      <c r="P84">
        <v>0.33622350699999998</v>
      </c>
      <c r="Q84">
        <v>2031.8983599999999</v>
      </c>
      <c r="R84">
        <v>5.2536868E-2</v>
      </c>
      <c r="S84">
        <v>1.218520284</v>
      </c>
      <c r="T84">
        <v>77.618735319999999</v>
      </c>
      <c r="U84" s="14">
        <v>2</v>
      </c>
      <c r="V84">
        <v>22.31298932</v>
      </c>
      <c r="W84">
        <v>-17.419076910000001</v>
      </c>
      <c r="X84">
        <v>-12.554850350000001</v>
      </c>
      <c r="Y84">
        <v>400</v>
      </c>
      <c r="Z84">
        <v>2639</v>
      </c>
      <c r="AA84">
        <v>323</v>
      </c>
      <c r="AB84">
        <v>93</v>
      </c>
      <c r="AC84">
        <v>57</v>
      </c>
      <c r="AD84">
        <v>322</v>
      </c>
      <c r="AE84">
        <v>277</v>
      </c>
      <c r="AF84">
        <v>291</v>
      </c>
    </row>
    <row r="85" spans="1:32" x14ac:dyDescent="0.25">
      <c r="A85" s="12">
        <v>93.958410000000001</v>
      </c>
      <c r="B85" s="13">
        <v>141.28326419999999</v>
      </c>
      <c r="C85">
        <v>15.50887028</v>
      </c>
      <c r="D85">
        <v>-0.162724018</v>
      </c>
      <c r="E85">
        <v>2.0780553820000001</v>
      </c>
      <c r="F85" s="14">
        <v>271</v>
      </c>
      <c r="G85">
        <v>217.2045991</v>
      </c>
      <c r="H85">
        <v>-0.158519194</v>
      </c>
      <c r="I85" s="14">
        <v>70</v>
      </c>
      <c r="J85">
        <v>0.48049281300000002</v>
      </c>
      <c r="K85">
        <v>1.3065858E-2</v>
      </c>
      <c r="L85">
        <v>0.71879393700000005</v>
      </c>
      <c r="M85">
        <v>-0.55371900799999996</v>
      </c>
      <c r="N85">
        <v>0.72694610800000004</v>
      </c>
      <c r="O85">
        <v>-0.68457943899999996</v>
      </c>
      <c r="P85">
        <v>0.21074727100000001</v>
      </c>
      <c r="Q85">
        <v>1865.7925749999999</v>
      </c>
      <c r="R85">
        <v>5.3165082000000002E-2</v>
      </c>
      <c r="S85">
        <v>1.0902559759999999</v>
      </c>
      <c r="T85">
        <v>43.74796096</v>
      </c>
      <c r="U85" s="14">
        <v>2</v>
      </c>
      <c r="V85">
        <v>29.170262470000001</v>
      </c>
      <c r="W85">
        <v>-16.73041469</v>
      </c>
      <c r="X85">
        <v>-10.794628189999999</v>
      </c>
      <c r="Y85">
        <v>483</v>
      </c>
      <c r="Z85">
        <v>1935</v>
      </c>
      <c r="AA85">
        <v>257</v>
      </c>
      <c r="AB85">
        <v>76</v>
      </c>
      <c r="AC85">
        <v>56</v>
      </c>
      <c r="AD85">
        <v>285</v>
      </c>
      <c r="AE85">
        <v>232</v>
      </c>
      <c r="AF85">
        <v>212</v>
      </c>
    </row>
    <row r="86" spans="1:32" x14ac:dyDescent="0.25">
      <c r="A86" s="12">
        <v>130.49052</v>
      </c>
      <c r="B86" s="13">
        <v>146.2440033</v>
      </c>
      <c r="C86">
        <v>34.509452279999998</v>
      </c>
      <c r="D86">
        <v>-0.196443006</v>
      </c>
      <c r="E86">
        <v>2.2006850240000002</v>
      </c>
      <c r="F86" s="14">
        <v>262</v>
      </c>
      <c r="G86">
        <v>759.42493660000002</v>
      </c>
      <c r="H86">
        <v>-0.18736107599999999</v>
      </c>
      <c r="I86" s="14">
        <v>56</v>
      </c>
      <c r="J86">
        <v>0.55200751400000003</v>
      </c>
      <c r="K86">
        <v>6.29753E-3</v>
      </c>
      <c r="L86">
        <v>0.772567106</v>
      </c>
      <c r="M86">
        <v>-0.53911042899999995</v>
      </c>
      <c r="N86">
        <v>0.74729051000000002</v>
      </c>
      <c r="O86">
        <v>-0.69226830500000003</v>
      </c>
      <c r="P86">
        <v>0.24435240999999999</v>
      </c>
      <c r="Q86">
        <v>2205.3951360000001</v>
      </c>
      <c r="R86">
        <v>6.1235312E-2</v>
      </c>
      <c r="S86">
        <v>1.1207876210000001</v>
      </c>
      <c r="T86">
        <v>83.457433069999993</v>
      </c>
      <c r="U86" s="14">
        <v>2</v>
      </c>
      <c r="V86">
        <v>24.927272729999999</v>
      </c>
      <c r="W86">
        <v>-18.783235959999999</v>
      </c>
      <c r="X86">
        <v>-11.28361074</v>
      </c>
      <c r="Y86">
        <v>422</v>
      </c>
      <c r="Z86">
        <v>3416</v>
      </c>
      <c r="AA86">
        <v>267</v>
      </c>
      <c r="AB86">
        <v>75</v>
      </c>
      <c r="AC86">
        <v>57</v>
      </c>
      <c r="AD86">
        <v>296</v>
      </c>
      <c r="AE86">
        <v>282</v>
      </c>
      <c r="AF86">
        <v>236</v>
      </c>
    </row>
    <row r="87" spans="1:32" x14ac:dyDescent="0.25">
      <c r="A87" s="12">
        <v>643.40880000000004</v>
      </c>
      <c r="B87" s="13">
        <v>413.35891720000001</v>
      </c>
      <c r="C87">
        <v>359.3010324</v>
      </c>
      <c r="D87">
        <v>-0.238411978</v>
      </c>
      <c r="E87">
        <v>2.0301451679999998</v>
      </c>
      <c r="F87" s="14">
        <v>176</v>
      </c>
      <c r="G87">
        <v>1282.87853</v>
      </c>
      <c r="H87">
        <v>-0.24570308599999999</v>
      </c>
      <c r="I87" s="14">
        <v>36</v>
      </c>
      <c r="J87">
        <v>0.56674612599999996</v>
      </c>
      <c r="K87">
        <v>6.1099999999999994E-5</v>
      </c>
      <c r="L87">
        <v>0.89982431100000004</v>
      </c>
      <c r="M87">
        <v>-0.43004646400000002</v>
      </c>
      <c r="N87">
        <v>0.70936280900000004</v>
      </c>
      <c r="O87">
        <v>-0.65293932700000001</v>
      </c>
      <c r="P87">
        <v>0.30991529600000001</v>
      </c>
      <c r="Q87">
        <v>1654.594824</v>
      </c>
      <c r="R87">
        <v>5.7566378000000001E-2</v>
      </c>
      <c r="S87">
        <v>1.0638712640000001</v>
      </c>
      <c r="T87">
        <v>79.909598470000006</v>
      </c>
      <c r="U87" s="14">
        <v>2</v>
      </c>
      <c r="V87">
        <v>21.959130429999998</v>
      </c>
      <c r="W87">
        <v>-14.709610059999999</v>
      </c>
      <c r="X87">
        <v>-7.5933404969999998</v>
      </c>
      <c r="Y87">
        <v>418</v>
      </c>
      <c r="Z87">
        <v>2876</v>
      </c>
      <c r="AA87">
        <v>345</v>
      </c>
      <c r="AB87">
        <v>88</v>
      </c>
      <c r="AC87">
        <v>58</v>
      </c>
      <c r="AD87">
        <v>294</v>
      </c>
      <c r="AE87">
        <v>288</v>
      </c>
      <c r="AF87">
        <v>310</v>
      </c>
    </row>
    <row r="88" spans="1:32" x14ac:dyDescent="0.25">
      <c r="A88" s="12">
        <v>90.078119999999998</v>
      </c>
      <c r="B88" s="13">
        <v>128.04588319999999</v>
      </c>
      <c r="C88">
        <v>344.52288320000002</v>
      </c>
      <c r="D88">
        <v>-0.29072624400000002</v>
      </c>
      <c r="E88">
        <v>2.2033083439999999</v>
      </c>
      <c r="F88" s="14">
        <v>269</v>
      </c>
      <c r="G88">
        <v>414.68905849999999</v>
      </c>
      <c r="H88">
        <v>-0.28912085300000001</v>
      </c>
      <c r="I88" s="14">
        <v>36</v>
      </c>
      <c r="J88">
        <v>0.62441896500000005</v>
      </c>
      <c r="K88">
        <v>5.192342E-3</v>
      </c>
      <c r="L88">
        <v>0.95868034999999996</v>
      </c>
      <c r="M88">
        <v>-0.42517006800000001</v>
      </c>
      <c r="N88">
        <v>0.77634700099999998</v>
      </c>
      <c r="O88">
        <v>-0.67583120200000002</v>
      </c>
      <c r="P88">
        <v>0.35172769500000001</v>
      </c>
      <c r="Q88">
        <v>1825.1254899999999</v>
      </c>
      <c r="R88">
        <v>5.7212945000000001E-2</v>
      </c>
      <c r="S88">
        <v>1.1643232109999999</v>
      </c>
      <c r="T88">
        <v>76.027151700000005</v>
      </c>
      <c r="U88" s="14">
        <v>2</v>
      </c>
      <c r="V88">
        <v>29.481881189999999</v>
      </c>
      <c r="W88">
        <v>-18.898956640000002</v>
      </c>
      <c r="X88">
        <v>-12.85096156</v>
      </c>
      <c r="Y88">
        <v>427</v>
      </c>
      <c r="Z88">
        <v>1524</v>
      </c>
      <c r="AA88">
        <v>208</v>
      </c>
      <c r="AB88">
        <v>57</v>
      </c>
      <c r="AC88">
        <v>64</v>
      </c>
      <c r="AD88">
        <v>255</v>
      </c>
      <c r="AE88">
        <v>317</v>
      </c>
      <c r="AF88">
        <v>162</v>
      </c>
    </row>
    <row r="89" spans="1:32" x14ac:dyDescent="0.25">
      <c r="A89" s="12">
        <v>31.903199999999998</v>
      </c>
      <c r="B89" s="13">
        <v>112.3864288</v>
      </c>
      <c r="C89">
        <v>243.3053606</v>
      </c>
      <c r="D89">
        <v>-0.36298322700000002</v>
      </c>
      <c r="E89">
        <v>2.1554727549999999</v>
      </c>
      <c r="F89" s="14">
        <v>176</v>
      </c>
      <c r="G89">
        <v>1705.6744269999999</v>
      </c>
      <c r="H89">
        <v>-0.31891980800000003</v>
      </c>
      <c r="I89" s="14">
        <v>56</v>
      </c>
      <c r="J89">
        <v>0.72631578900000004</v>
      </c>
      <c r="K89">
        <v>2.9400490000000001E-3</v>
      </c>
      <c r="L89">
        <v>1</v>
      </c>
      <c r="M89">
        <v>-0.58775510200000003</v>
      </c>
      <c r="N89">
        <v>0.84992643499999998</v>
      </c>
      <c r="O89">
        <v>-0.80651340999999999</v>
      </c>
      <c r="P89">
        <v>0.415915916</v>
      </c>
      <c r="Q89">
        <v>1452.0812559999999</v>
      </c>
      <c r="R89">
        <v>5.5598199000000001E-2</v>
      </c>
      <c r="S89">
        <v>1.274577141</v>
      </c>
      <c r="T89">
        <v>16.274721419999999</v>
      </c>
      <c r="U89" s="14">
        <v>2</v>
      </c>
      <c r="V89">
        <v>22.53031008</v>
      </c>
      <c r="W89">
        <v>-17.49486697</v>
      </c>
      <c r="X89">
        <v>-11.23668108</v>
      </c>
      <c r="Y89">
        <v>420</v>
      </c>
      <c r="Z89">
        <v>3205</v>
      </c>
      <c r="AA89">
        <v>319</v>
      </c>
      <c r="AB89">
        <v>85</v>
      </c>
      <c r="AC89">
        <v>57</v>
      </c>
      <c r="AD89">
        <v>296</v>
      </c>
      <c r="AE89">
        <v>284</v>
      </c>
      <c r="AF89">
        <v>375</v>
      </c>
    </row>
    <row r="90" spans="1:32" x14ac:dyDescent="0.25">
      <c r="A90" s="12">
        <v>307.26</v>
      </c>
      <c r="B90" s="13">
        <v>271.50631709999999</v>
      </c>
      <c r="C90">
        <v>152.1631534</v>
      </c>
      <c r="D90">
        <v>-0.44264859000000001</v>
      </c>
      <c r="E90">
        <v>2.7763586039999999</v>
      </c>
      <c r="F90" s="14">
        <v>176</v>
      </c>
      <c r="G90">
        <v>1413.6207219999999</v>
      </c>
      <c r="H90">
        <v>-0.39483836300000003</v>
      </c>
      <c r="I90" s="14">
        <v>16</v>
      </c>
      <c r="J90">
        <v>0.79024390200000005</v>
      </c>
      <c r="K90">
        <v>1.0764452000000001E-2</v>
      </c>
      <c r="L90">
        <v>1</v>
      </c>
      <c r="M90">
        <v>-0.49622166200000001</v>
      </c>
      <c r="N90">
        <v>0.870404077</v>
      </c>
      <c r="O90">
        <v>-0.79086789800000001</v>
      </c>
      <c r="P90">
        <v>0.48497109799999999</v>
      </c>
      <c r="Q90">
        <v>2030.548074</v>
      </c>
      <c r="R90">
        <v>5.5245559999999999E-2</v>
      </c>
      <c r="S90">
        <v>1.3053685429999999</v>
      </c>
      <c r="T90">
        <v>54.45667383</v>
      </c>
      <c r="U90" s="14">
        <v>2</v>
      </c>
      <c r="V90">
        <v>22.886923079999999</v>
      </c>
      <c r="W90">
        <v>-14.240735920000001</v>
      </c>
      <c r="X90">
        <v>-5.9742447040000002</v>
      </c>
      <c r="Y90">
        <v>427</v>
      </c>
      <c r="Z90">
        <v>2488</v>
      </c>
      <c r="AA90">
        <v>344</v>
      </c>
      <c r="AB90">
        <v>83</v>
      </c>
      <c r="AC90">
        <v>55</v>
      </c>
      <c r="AD90">
        <v>300</v>
      </c>
      <c r="AE90">
        <v>274</v>
      </c>
      <c r="AF90">
        <v>367</v>
      </c>
    </row>
    <row r="91" spans="1:32" x14ac:dyDescent="0.25">
      <c r="A91" s="12">
        <v>111.40667999999999</v>
      </c>
      <c r="B91" s="13">
        <v>142.63925169999999</v>
      </c>
      <c r="C91">
        <v>26.20515134</v>
      </c>
      <c r="D91">
        <v>-0.31000167099999998</v>
      </c>
      <c r="E91">
        <v>2.23423171</v>
      </c>
      <c r="F91" s="14">
        <v>262</v>
      </c>
      <c r="G91">
        <v>306.1986076</v>
      </c>
      <c r="H91">
        <v>-0.293175727</v>
      </c>
      <c r="I91" s="14">
        <v>56</v>
      </c>
      <c r="J91">
        <v>0.673628644</v>
      </c>
      <c r="K91">
        <v>6.404061E-3</v>
      </c>
      <c r="L91">
        <v>0.97794480900000003</v>
      </c>
      <c r="M91">
        <v>-0.48406809299999998</v>
      </c>
      <c r="N91">
        <v>0.81122702400000002</v>
      </c>
      <c r="O91">
        <v>-0.72102902999999996</v>
      </c>
      <c r="P91">
        <v>0.364010475</v>
      </c>
      <c r="Q91">
        <v>2666.053731</v>
      </c>
      <c r="R91">
        <v>5.6750778000000002E-2</v>
      </c>
      <c r="S91">
        <v>1.2166894669999999</v>
      </c>
      <c r="T91">
        <v>52.483595039999997</v>
      </c>
      <c r="U91" s="14">
        <v>2</v>
      </c>
      <c r="V91">
        <v>25.933059700000001</v>
      </c>
      <c r="W91">
        <v>-11.577459169999999</v>
      </c>
      <c r="X91">
        <v>-4.6745588790000001</v>
      </c>
      <c r="Y91">
        <v>445</v>
      </c>
      <c r="Z91">
        <v>2004</v>
      </c>
      <c r="AA91">
        <v>245</v>
      </c>
      <c r="AB91">
        <v>75</v>
      </c>
      <c r="AC91">
        <v>56</v>
      </c>
      <c r="AD91">
        <v>348</v>
      </c>
      <c r="AE91">
        <v>207</v>
      </c>
      <c r="AF91">
        <v>263</v>
      </c>
    </row>
    <row r="92" spans="1:32" x14ac:dyDescent="0.25">
      <c r="A92" s="12">
        <v>115.70625</v>
      </c>
      <c r="B92" s="13">
        <v>166.31350710000001</v>
      </c>
      <c r="C92">
        <v>279.87176160000001</v>
      </c>
      <c r="D92">
        <v>-0.242246091</v>
      </c>
      <c r="E92">
        <v>2.3580870630000001</v>
      </c>
      <c r="F92" s="14">
        <v>262</v>
      </c>
      <c r="G92">
        <v>305.47236959999998</v>
      </c>
      <c r="H92">
        <v>-0.222493157</v>
      </c>
      <c r="I92" s="14">
        <v>26</v>
      </c>
      <c r="J92">
        <v>0.62562444900000003</v>
      </c>
      <c r="K92">
        <v>1.2720030000000001E-3</v>
      </c>
      <c r="L92">
        <v>0.89507618799999999</v>
      </c>
      <c r="M92">
        <v>-0.54210791700000005</v>
      </c>
      <c r="N92">
        <v>0.78106889899999998</v>
      </c>
      <c r="O92">
        <v>-0.71801242200000004</v>
      </c>
      <c r="P92">
        <v>0.28800931299999999</v>
      </c>
      <c r="Q92">
        <v>1939.1565740000001</v>
      </c>
      <c r="R92">
        <v>5.5239290000000003E-2</v>
      </c>
      <c r="S92">
        <v>1.171414733</v>
      </c>
      <c r="T92">
        <v>59.035483910000004</v>
      </c>
      <c r="U92" s="14">
        <v>2</v>
      </c>
      <c r="V92">
        <v>28.347819909999998</v>
      </c>
      <c r="W92">
        <v>-17.38887626</v>
      </c>
      <c r="X92">
        <v>-9.6594916949999998</v>
      </c>
      <c r="Y92">
        <v>431</v>
      </c>
      <c r="Z92">
        <v>1649</v>
      </c>
      <c r="AA92">
        <v>198</v>
      </c>
      <c r="AB92">
        <v>61</v>
      </c>
      <c r="AC92">
        <v>59</v>
      </c>
      <c r="AD92">
        <v>313</v>
      </c>
      <c r="AE92">
        <v>256</v>
      </c>
      <c r="AF92">
        <v>385</v>
      </c>
    </row>
    <row r="93" spans="1:32" x14ac:dyDescent="0.25">
      <c r="A93" s="12">
        <v>199.17612</v>
      </c>
      <c r="B93" s="13">
        <v>179.44487000000001</v>
      </c>
      <c r="C93">
        <v>321.16860739999998</v>
      </c>
      <c r="D93">
        <v>-0.207344219</v>
      </c>
      <c r="E93">
        <v>1.790670156</v>
      </c>
      <c r="F93" s="14">
        <v>262</v>
      </c>
      <c r="G93">
        <v>515.01442569999995</v>
      </c>
      <c r="H93">
        <v>-0.22321918600000001</v>
      </c>
      <c r="I93" s="14">
        <v>54</v>
      </c>
      <c r="J93">
        <v>0.57763975199999995</v>
      </c>
      <c r="K93">
        <v>8.6643439999999992E-3</v>
      </c>
      <c r="L93">
        <v>0.86779001300000003</v>
      </c>
      <c r="M93">
        <v>-0.44351648399999999</v>
      </c>
      <c r="N93">
        <v>0.71018735399999999</v>
      </c>
      <c r="O93">
        <v>-0.64378165399999998</v>
      </c>
      <c r="P93">
        <v>0.28029805000000002</v>
      </c>
      <c r="Q93">
        <v>1840.7772600000001</v>
      </c>
      <c r="R93">
        <v>5.4597694000000002E-2</v>
      </c>
      <c r="S93">
        <v>1.0651251079999999</v>
      </c>
      <c r="T93">
        <v>26.653306019999999</v>
      </c>
      <c r="U93" s="14">
        <v>2</v>
      </c>
      <c r="V93">
        <v>31.25592417</v>
      </c>
      <c r="W93">
        <v>-16.810003770000002</v>
      </c>
      <c r="X93">
        <v>-10.14896628</v>
      </c>
      <c r="Y93">
        <v>460</v>
      </c>
      <c r="Z93">
        <v>1666</v>
      </c>
      <c r="AA93">
        <v>232</v>
      </c>
      <c r="AB93">
        <v>66</v>
      </c>
      <c r="AC93">
        <v>57</v>
      </c>
      <c r="AD93">
        <v>299</v>
      </c>
      <c r="AE93">
        <v>241</v>
      </c>
      <c r="AF93">
        <v>187</v>
      </c>
    </row>
    <row r="94" spans="1:32" x14ac:dyDescent="0.25">
      <c r="A94" s="12">
        <v>292.91660999999999</v>
      </c>
      <c r="B94" s="13">
        <v>254.63316349999999</v>
      </c>
      <c r="C94">
        <v>131.172202</v>
      </c>
      <c r="D94">
        <v>-0.422260582</v>
      </c>
      <c r="E94">
        <v>3.1037192340000002</v>
      </c>
      <c r="F94" s="14">
        <v>262</v>
      </c>
      <c r="G94">
        <v>519.55118140000002</v>
      </c>
      <c r="H94">
        <v>-0.37210524099999998</v>
      </c>
      <c r="I94" s="14">
        <v>49</v>
      </c>
      <c r="J94">
        <v>0.75438596499999999</v>
      </c>
      <c r="K94">
        <v>1.297568E-3</v>
      </c>
      <c r="L94">
        <v>1</v>
      </c>
      <c r="M94">
        <v>-0.490093848</v>
      </c>
      <c r="N94">
        <v>0.878862794</v>
      </c>
      <c r="O94">
        <v>-0.77197481899999998</v>
      </c>
      <c r="P94">
        <v>0.45343277900000001</v>
      </c>
      <c r="Q94">
        <v>3035.6786160000001</v>
      </c>
      <c r="R94">
        <v>5.7763177999999998E-2</v>
      </c>
      <c r="S94">
        <v>1.3181312080000001</v>
      </c>
      <c r="T94">
        <v>4.842659598</v>
      </c>
      <c r="U94" s="14">
        <v>2</v>
      </c>
      <c r="V94">
        <v>27.659464790000001</v>
      </c>
      <c r="W94">
        <v>-13.30767734</v>
      </c>
      <c r="X94">
        <v>-9.0582319889999994</v>
      </c>
      <c r="Y94">
        <v>379</v>
      </c>
      <c r="Z94">
        <v>1958</v>
      </c>
      <c r="AA94">
        <v>290</v>
      </c>
      <c r="AB94">
        <v>74</v>
      </c>
      <c r="AC94">
        <v>58</v>
      </c>
      <c r="AD94">
        <v>320</v>
      </c>
      <c r="AE94">
        <v>300</v>
      </c>
      <c r="AF94">
        <v>229</v>
      </c>
    </row>
    <row r="95" spans="1:32" x14ac:dyDescent="0.25">
      <c r="A95" s="12">
        <v>95.816249999999997</v>
      </c>
      <c r="B95" s="13">
        <v>166.3278656</v>
      </c>
      <c r="C95">
        <v>349.05400809999998</v>
      </c>
      <c r="D95">
        <v>-0.36501157299999998</v>
      </c>
      <c r="E95">
        <v>2.4606976509999998</v>
      </c>
      <c r="F95" s="14">
        <v>262</v>
      </c>
      <c r="G95">
        <v>373.50658559999999</v>
      </c>
      <c r="H95">
        <v>-0.32717093800000002</v>
      </c>
      <c r="I95" s="14">
        <v>49</v>
      </c>
      <c r="J95">
        <v>0.72448733399999998</v>
      </c>
      <c r="K95">
        <v>-4.1100000000000002E-4</v>
      </c>
      <c r="L95">
        <v>1</v>
      </c>
      <c r="M95">
        <v>-0.52211489600000005</v>
      </c>
      <c r="N95">
        <v>0.85133385100000003</v>
      </c>
      <c r="O95">
        <v>-0.76755687399999994</v>
      </c>
      <c r="P95">
        <v>0.409583908</v>
      </c>
      <c r="Q95">
        <v>2756.7471850000002</v>
      </c>
      <c r="R95">
        <v>5.4218620000000002E-2</v>
      </c>
      <c r="S95">
        <v>1.2768354420000001</v>
      </c>
      <c r="T95">
        <v>5.4463410650000004</v>
      </c>
      <c r="U95" s="14">
        <v>2</v>
      </c>
      <c r="V95">
        <v>28.88266106</v>
      </c>
      <c r="W95">
        <v>-13.93157308</v>
      </c>
      <c r="X95">
        <v>-7.7077108970000001</v>
      </c>
      <c r="Y95">
        <v>451</v>
      </c>
      <c r="Z95">
        <v>2420</v>
      </c>
      <c r="AA95">
        <v>250</v>
      </c>
      <c r="AB95">
        <v>75</v>
      </c>
      <c r="AC95">
        <v>60</v>
      </c>
      <c r="AD95">
        <v>293</v>
      </c>
      <c r="AE95">
        <v>256</v>
      </c>
      <c r="AF95">
        <v>246</v>
      </c>
    </row>
    <row r="96" spans="1:32" x14ac:dyDescent="0.25">
      <c r="A96" s="12">
        <v>427.46879999999999</v>
      </c>
      <c r="B96" s="13">
        <v>317.02755739999998</v>
      </c>
      <c r="C96">
        <v>162.81653689999999</v>
      </c>
      <c r="D96">
        <v>-0.111185201</v>
      </c>
      <c r="E96">
        <v>1.966054916</v>
      </c>
      <c r="F96" s="14">
        <v>391</v>
      </c>
      <c r="G96">
        <v>220.4876453</v>
      </c>
      <c r="H96">
        <v>-0.106539413</v>
      </c>
      <c r="I96" s="14">
        <v>40</v>
      </c>
      <c r="J96">
        <v>0.49250698500000001</v>
      </c>
      <c r="K96">
        <v>-9.9299999999999996E-4</v>
      </c>
      <c r="L96">
        <v>0.60475178699999999</v>
      </c>
      <c r="M96">
        <v>-0.60793116300000005</v>
      </c>
      <c r="N96">
        <v>0.70072358899999998</v>
      </c>
      <c r="O96">
        <v>-0.69728480599999998</v>
      </c>
      <c r="P96">
        <v>0.155101238</v>
      </c>
      <c r="Q96">
        <v>1823.6859039999999</v>
      </c>
      <c r="R96">
        <v>5.5836320000000002E-2</v>
      </c>
      <c r="S96">
        <v>1.0509332419999999</v>
      </c>
      <c r="T96">
        <v>67.925836099999998</v>
      </c>
      <c r="U96" s="14">
        <v>2</v>
      </c>
      <c r="V96">
        <v>30.01511416</v>
      </c>
      <c r="W96">
        <v>-17.592313749999999</v>
      </c>
      <c r="X96">
        <v>-9.7077036910000007</v>
      </c>
      <c r="Y96">
        <v>482</v>
      </c>
      <c r="Z96">
        <v>1869</v>
      </c>
      <c r="AA96">
        <v>257</v>
      </c>
      <c r="AB96">
        <v>82</v>
      </c>
      <c r="AC96">
        <v>58</v>
      </c>
      <c r="AD96">
        <v>263</v>
      </c>
      <c r="AE96">
        <v>255</v>
      </c>
      <c r="AF96">
        <v>285</v>
      </c>
    </row>
    <row r="97" spans="1:32" x14ac:dyDescent="0.25">
      <c r="A97" s="12">
        <v>259.33859999999999</v>
      </c>
      <c r="B97" s="13">
        <v>250.5811157</v>
      </c>
      <c r="C97">
        <v>184.78746029999999</v>
      </c>
      <c r="D97">
        <v>-0.119664356</v>
      </c>
      <c r="E97">
        <v>2.3254599570000001</v>
      </c>
      <c r="F97" s="14">
        <v>338</v>
      </c>
      <c r="G97">
        <v>178.71665780000001</v>
      </c>
      <c r="H97">
        <v>-0.117918968</v>
      </c>
      <c r="I97" s="14">
        <v>54</v>
      </c>
      <c r="J97">
        <v>0.43170862300000001</v>
      </c>
      <c r="K97">
        <v>3.127384E-3</v>
      </c>
      <c r="L97">
        <v>0.60851745700000004</v>
      </c>
      <c r="M97">
        <v>-0.56511350100000002</v>
      </c>
      <c r="N97">
        <v>0.71291252800000005</v>
      </c>
      <c r="O97">
        <v>-0.66076421200000002</v>
      </c>
      <c r="P97">
        <v>0.15265200500000001</v>
      </c>
      <c r="Q97">
        <v>1691.775187</v>
      </c>
      <c r="R97">
        <v>5.3872265000000003E-2</v>
      </c>
      <c r="S97">
        <v>1.0691975359999999</v>
      </c>
      <c r="T97">
        <v>56.601445050000002</v>
      </c>
      <c r="U97" s="14">
        <v>2</v>
      </c>
      <c r="V97">
        <v>32.052042759999999</v>
      </c>
      <c r="W97">
        <v>-15.033081960000001</v>
      </c>
      <c r="X97">
        <v>-8.4538004880000006</v>
      </c>
      <c r="Y97">
        <v>397</v>
      </c>
      <c r="Z97">
        <v>1395</v>
      </c>
      <c r="AA97">
        <v>212</v>
      </c>
      <c r="AB97">
        <v>57</v>
      </c>
      <c r="AC97">
        <v>58</v>
      </c>
      <c r="AD97">
        <v>320</v>
      </c>
      <c r="AE97">
        <v>283</v>
      </c>
      <c r="AF97">
        <v>158</v>
      </c>
    </row>
    <row r="98" spans="1:32" x14ac:dyDescent="0.25">
      <c r="A98" s="12">
        <v>250.57032000000001</v>
      </c>
      <c r="B98" s="13">
        <v>207.0264435</v>
      </c>
      <c r="C98">
        <v>238.59219899999999</v>
      </c>
      <c r="D98">
        <v>-0.33113944499999998</v>
      </c>
      <c r="E98">
        <v>2.591374874</v>
      </c>
      <c r="F98" s="14">
        <v>262</v>
      </c>
      <c r="G98">
        <v>394.68089470000001</v>
      </c>
      <c r="H98">
        <v>-0.298360825</v>
      </c>
      <c r="I98" s="14">
        <v>54</v>
      </c>
      <c r="J98">
        <v>0.69393592699999995</v>
      </c>
      <c r="K98">
        <v>3.6532299999999999E-3</v>
      </c>
      <c r="L98">
        <v>1</v>
      </c>
      <c r="M98">
        <v>-0.51463963999999995</v>
      </c>
      <c r="N98">
        <v>0.82665021599999999</v>
      </c>
      <c r="O98">
        <v>-0.74587264200000003</v>
      </c>
      <c r="P98">
        <v>0.375290293</v>
      </c>
      <c r="Q98">
        <v>2210.8312890000002</v>
      </c>
      <c r="R98">
        <v>5.4597694000000002E-2</v>
      </c>
      <c r="S98">
        <v>1.2397841220000001</v>
      </c>
      <c r="T98">
        <v>13.326666879999999</v>
      </c>
      <c r="U98" s="14">
        <v>2</v>
      </c>
      <c r="V98">
        <v>30.196472020000002</v>
      </c>
      <c r="W98">
        <v>-15.372501379999999</v>
      </c>
      <c r="X98">
        <v>-9.7670279369999999</v>
      </c>
      <c r="Y98">
        <v>459</v>
      </c>
      <c r="Z98">
        <v>1441</v>
      </c>
      <c r="AA98">
        <v>275</v>
      </c>
      <c r="AB98">
        <v>80</v>
      </c>
      <c r="AC98">
        <v>56</v>
      </c>
      <c r="AD98">
        <v>285</v>
      </c>
      <c r="AE98">
        <v>256</v>
      </c>
      <c r="AF98">
        <v>237</v>
      </c>
    </row>
    <row r="99" spans="1:32" x14ac:dyDescent="0.25">
      <c r="A99" s="12">
        <v>95.709149999999994</v>
      </c>
      <c r="B99" s="13">
        <v>144.35533140000001</v>
      </c>
      <c r="C99">
        <v>316.20043070000003</v>
      </c>
      <c r="D99">
        <v>-0.37971365499999998</v>
      </c>
      <c r="E99">
        <v>3.2833847999999999</v>
      </c>
      <c r="F99" s="14">
        <v>262</v>
      </c>
      <c r="G99">
        <v>348.36998899999998</v>
      </c>
      <c r="H99">
        <v>-0.316248745</v>
      </c>
      <c r="I99" s="14">
        <v>55</v>
      </c>
      <c r="J99">
        <v>0.74482187200000005</v>
      </c>
      <c r="K99">
        <v>9.8042349999999997E-3</v>
      </c>
      <c r="L99">
        <v>1</v>
      </c>
      <c r="M99">
        <v>-0.57656612500000004</v>
      </c>
      <c r="N99">
        <v>0.89275015000000002</v>
      </c>
      <c r="O99">
        <v>-0.79284903500000004</v>
      </c>
      <c r="P99">
        <v>0.39840637499999998</v>
      </c>
      <c r="Q99">
        <v>2567.477723</v>
      </c>
      <c r="R99">
        <v>5.4665692000000002E-2</v>
      </c>
      <c r="S99">
        <v>1.3389246459999999</v>
      </c>
      <c r="T99">
        <v>54.41913263</v>
      </c>
      <c r="U99" s="14">
        <v>2</v>
      </c>
      <c r="V99">
        <v>28.92475138</v>
      </c>
      <c r="W99">
        <v>-15.783649240000001</v>
      </c>
      <c r="X99">
        <v>-10.07339011</v>
      </c>
      <c r="Y99">
        <v>415</v>
      </c>
      <c r="Z99">
        <v>2170</v>
      </c>
      <c r="AA99">
        <v>279</v>
      </c>
      <c r="AB99">
        <v>76</v>
      </c>
      <c r="AC99">
        <v>58</v>
      </c>
      <c r="AD99">
        <v>303</v>
      </c>
      <c r="AE99">
        <v>283</v>
      </c>
      <c r="AF99">
        <v>237</v>
      </c>
    </row>
    <row r="100" spans="1:32" x14ac:dyDescent="0.25">
      <c r="A100" s="12">
        <v>228.64419000000001</v>
      </c>
      <c r="B100" s="13">
        <v>223.85067749999999</v>
      </c>
      <c r="C100">
        <v>329.46479310000001</v>
      </c>
      <c r="D100">
        <v>-0.24342219500000001</v>
      </c>
      <c r="E100">
        <v>2.3897120950000001</v>
      </c>
      <c r="F100" s="14">
        <v>262</v>
      </c>
      <c r="G100">
        <v>381.87162710000001</v>
      </c>
      <c r="H100">
        <v>-0.23142343800000001</v>
      </c>
      <c r="I100" s="14">
        <v>55</v>
      </c>
      <c r="J100">
        <v>0.60450000000000004</v>
      </c>
      <c r="K100">
        <v>-5.5599999999999996E-4</v>
      </c>
      <c r="L100">
        <v>0.87764441199999998</v>
      </c>
      <c r="M100">
        <v>-0.50021213399999997</v>
      </c>
      <c r="N100">
        <v>0.776854928</v>
      </c>
      <c r="O100">
        <v>-0.68983675600000005</v>
      </c>
      <c r="P100">
        <v>0.28953184599999998</v>
      </c>
      <c r="Q100">
        <v>2236.2074640000001</v>
      </c>
      <c r="R100">
        <v>5.4008707000000003E-2</v>
      </c>
      <c r="S100">
        <v>1.1651210780000001</v>
      </c>
      <c r="T100">
        <v>24.407307849999999</v>
      </c>
      <c r="U100" s="14">
        <v>2</v>
      </c>
      <c r="V100">
        <v>27.9616185</v>
      </c>
      <c r="W100">
        <v>-15.67077331</v>
      </c>
      <c r="X100">
        <v>-10.26169874</v>
      </c>
      <c r="Y100">
        <v>452</v>
      </c>
      <c r="Z100">
        <v>2834</v>
      </c>
      <c r="AA100">
        <v>272</v>
      </c>
      <c r="AB100">
        <v>78</v>
      </c>
      <c r="AC100">
        <v>59</v>
      </c>
      <c r="AD100">
        <v>287</v>
      </c>
      <c r="AE100">
        <v>261</v>
      </c>
      <c r="AF100">
        <v>267</v>
      </c>
    </row>
    <row r="101" spans="1:32" x14ac:dyDescent="0.25">
      <c r="A101" s="12">
        <v>252.6</v>
      </c>
      <c r="B101" s="13">
        <v>228.95606989999999</v>
      </c>
      <c r="C101">
        <v>351.5907224</v>
      </c>
      <c r="D101">
        <v>-0.36805170799999998</v>
      </c>
      <c r="E101">
        <v>2.4300911429999998</v>
      </c>
      <c r="F101" s="14">
        <v>392</v>
      </c>
      <c r="G101">
        <v>313.2855515</v>
      </c>
      <c r="H101">
        <v>-0.326778442</v>
      </c>
      <c r="I101" s="14">
        <v>55</v>
      </c>
      <c r="J101">
        <v>0.72954091799999998</v>
      </c>
      <c r="K101">
        <v>7.2900000000000005E-4</v>
      </c>
      <c r="L101">
        <v>1</v>
      </c>
      <c r="M101">
        <v>-0.53920000000000001</v>
      </c>
      <c r="N101">
        <v>0.85645420500000002</v>
      </c>
      <c r="O101">
        <v>-0.77834787100000002</v>
      </c>
      <c r="P101">
        <v>0.41210022400000001</v>
      </c>
      <c r="Q101">
        <v>2691.1902730000002</v>
      </c>
      <c r="R101">
        <v>5.4218341000000003E-2</v>
      </c>
      <c r="S101">
        <v>1.2845093009999999</v>
      </c>
      <c r="T101">
        <v>14.54450864</v>
      </c>
      <c r="U101" s="14">
        <v>2</v>
      </c>
      <c r="V101">
        <v>31.25337802</v>
      </c>
      <c r="W101">
        <v>-14.479466540000001</v>
      </c>
      <c r="X101">
        <v>-8.4691815849999994</v>
      </c>
      <c r="Y101">
        <v>445</v>
      </c>
      <c r="Z101">
        <v>2629</v>
      </c>
      <c r="AA101">
        <v>277</v>
      </c>
      <c r="AB101">
        <v>80</v>
      </c>
      <c r="AC101">
        <v>60</v>
      </c>
      <c r="AD101">
        <v>284</v>
      </c>
      <c r="AE101">
        <v>271</v>
      </c>
      <c r="AF101">
        <v>260</v>
      </c>
    </row>
    <row r="102" spans="1:32" x14ac:dyDescent="0.25">
      <c r="A102" s="12">
        <v>93.276420000000002</v>
      </c>
      <c r="B102" s="13">
        <v>143.60546880000001</v>
      </c>
      <c r="C102">
        <v>47.602490320000001</v>
      </c>
      <c r="D102">
        <v>-0.352655202</v>
      </c>
      <c r="E102">
        <v>2.6639986040000001</v>
      </c>
      <c r="F102" s="14">
        <v>391</v>
      </c>
      <c r="G102">
        <v>150.61555899999999</v>
      </c>
      <c r="H102">
        <v>-0.31787794800000002</v>
      </c>
      <c r="I102" s="14">
        <v>53</v>
      </c>
      <c r="J102">
        <v>0.72225090300000006</v>
      </c>
      <c r="K102">
        <v>7.3676549999999999E-3</v>
      </c>
      <c r="L102">
        <v>1</v>
      </c>
      <c r="M102">
        <v>-0.49897119299999998</v>
      </c>
      <c r="N102">
        <v>0.84819944599999997</v>
      </c>
      <c r="O102">
        <v>-0.74522626199999997</v>
      </c>
      <c r="P102">
        <v>0.39203004400000002</v>
      </c>
      <c r="Q102">
        <v>2562.7133520000002</v>
      </c>
      <c r="R102">
        <v>5.5109903000000002E-2</v>
      </c>
      <c r="S102">
        <v>1.2721229789999999</v>
      </c>
      <c r="T102">
        <v>12.09652927</v>
      </c>
      <c r="U102" s="14">
        <v>2</v>
      </c>
      <c r="V102">
        <v>31.9707732</v>
      </c>
      <c r="W102">
        <v>-13.163938780000001</v>
      </c>
      <c r="X102">
        <v>-8.3736455959999994</v>
      </c>
      <c r="Y102">
        <v>442</v>
      </c>
      <c r="Z102">
        <v>1332</v>
      </c>
      <c r="AA102">
        <v>233</v>
      </c>
      <c r="AB102">
        <v>58</v>
      </c>
      <c r="AC102">
        <v>64</v>
      </c>
      <c r="AD102">
        <v>281</v>
      </c>
      <c r="AE102">
        <v>276</v>
      </c>
      <c r="AF102">
        <v>187</v>
      </c>
    </row>
    <row r="103" spans="1:32" x14ac:dyDescent="0.25">
      <c r="A103" s="12">
        <v>189.28224</v>
      </c>
      <c r="B103" s="13">
        <v>182.13536070000001</v>
      </c>
      <c r="C103">
        <v>194.0618144</v>
      </c>
      <c r="D103">
        <v>-0.17190387800000001</v>
      </c>
      <c r="E103">
        <v>2.2427983280000001</v>
      </c>
      <c r="F103" s="14">
        <v>392</v>
      </c>
      <c r="G103">
        <v>186.85128560000001</v>
      </c>
      <c r="H103">
        <v>-0.17338937500000001</v>
      </c>
      <c r="I103" s="14">
        <v>71</v>
      </c>
      <c r="J103">
        <v>0.51524008399999999</v>
      </c>
      <c r="K103">
        <v>-1.633862E-3</v>
      </c>
      <c r="L103">
        <v>0.672533402</v>
      </c>
      <c r="M103">
        <v>-0.50257400299999999</v>
      </c>
      <c r="N103">
        <v>0.72563005199999997</v>
      </c>
      <c r="O103">
        <v>-0.64879600199999998</v>
      </c>
      <c r="P103">
        <v>0.21696847799999999</v>
      </c>
      <c r="Q103">
        <v>2342.9914600000002</v>
      </c>
      <c r="R103">
        <v>6.1145417000000001E-2</v>
      </c>
      <c r="S103">
        <v>1.088315725</v>
      </c>
      <c r="T103">
        <v>56.917419449999997</v>
      </c>
      <c r="U103" s="14">
        <v>2</v>
      </c>
      <c r="V103">
        <v>30.14407035</v>
      </c>
      <c r="W103">
        <v>-16.433099680000002</v>
      </c>
      <c r="X103">
        <v>-10.09914676</v>
      </c>
      <c r="Y103">
        <v>484</v>
      </c>
      <c r="Z103">
        <v>3744</v>
      </c>
      <c r="AA103">
        <v>231</v>
      </c>
      <c r="AB103">
        <v>76</v>
      </c>
      <c r="AC103">
        <v>57</v>
      </c>
      <c r="AD103">
        <v>272</v>
      </c>
      <c r="AE103">
        <v>243</v>
      </c>
      <c r="AF103">
        <v>276</v>
      </c>
    </row>
    <row r="104" spans="1:32" x14ac:dyDescent="0.25">
      <c r="A104" s="12">
        <v>48.205080000000002</v>
      </c>
      <c r="B104" s="13">
        <v>144.43951419999999</v>
      </c>
      <c r="C104">
        <v>355.58295600000002</v>
      </c>
      <c r="D104">
        <v>-0.33040806700000003</v>
      </c>
      <c r="E104">
        <v>2.4172885420000001</v>
      </c>
      <c r="F104" s="14">
        <v>262</v>
      </c>
      <c r="G104">
        <v>459.37614730000001</v>
      </c>
      <c r="H104">
        <v>-0.29370781800000001</v>
      </c>
      <c r="I104" s="14">
        <v>56</v>
      </c>
      <c r="J104">
        <v>0.68041237099999996</v>
      </c>
      <c r="K104">
        <v>1.1749447999999999E-2</v>
      </c>
      <c r="L104">
        <v>0.98801103499999998</v>
      </c>
      <c r="M104">
        <v>-0.54792332300000002</v>
      </c>
      <c r="N104">
        <v>0.84702549599999999</v>
      </c>
      <c r="O104">
        <v>-0.76436303100000003</v>
      </c>
      <c r="P104">
        <v>0.37240932599999998</v>
      </c>
      <c r="Q104">
        <v>3250.654051</v>
      </c>
      <c r="R104">
        <v>5.7797125999999997E-2</v>
      </c>
      <c r="S104">
        <v>1.2703998089999999</v>
      </c>
      <c r="T104">
        <v>30.14582454</v>
      </c>
      <c r="U104" s="14">
        <v>2</v>
      </c>
      <c r="V104">
        <v>25.86</v>
      </c>
      <c r="W104">
        <v>-16.91464143</v>
      </c>
      <c r="X104">
        <v>-9.1180007439999997</v>
      </c>
      <c r="Y104">
        <v>454</v>
      </c>
      <c r="Z104">
        <v>1849</v>
      </c>
      <c r="AA104">
        <v>235</v>
      </c>
      <c r="AB104">
        <v>65</v>
      </c>
      <c r="AC104">
        <v>62</v>
      </c>
      <c r="AD104">
        <v>257</v>
      </c>
      <c r="AE104">
        <v>289</v>
      </c>
      <c r="AF104">
        <v>167</v>
      </c>
    </row>
    <row r="105" spans="1:32" x14ac:dyDescent="0.25">
      <c r="A105" s="12">
        <v>306.10253999999998</v>
      </c>
      <c r="B105" s="13">
        <v>261.8215027</v>
      </c>
      <c r="C105">
        <v>196.4941389</v>
      </c>
      <c r="D105">
        <v>-0.35529056199999998</v>
      </c>
      <c r="E105">
        <v>2.6196920869999998</v>
      </c>
      <c r="F105" s="14">
        <v>392</v>
      </c>
      <c r="G105">
        <v>382.48278219999997</v>
      </c>
      <c r="H105">
        <v>-0.306684226</v>
      </c>
      <c r="I105" s="14">
        <v>36</v>
      </c>
      <c r="J105">
        <v>0.73666406500000003</v>
      </c>
      <c r="K105">
        <v>8.8243550000000007E-3</v>
      </c>
      <c r="L105">
        <v>1</v>
      </c>
      <c r="M105">
        <v>-0.56806002099999997</v>
      </c>
      <c r="N105">
        <v>0.86580933699999996</v>
      </c>
      <c r="O105">
        <v>-0.78449197900000001</v>
      </c>
      <c r="P105">
        <v>0.390416667</v>
      </c>
      <c r="Q105">
        <v>2622.2457589999999</v>
      </c>
      <c r="R105">
        <v>5.8639824E-2</v>
      </c>
      <c r="S105">
        <v>1.298532486</v>
      </c>
      <c r="T105">
        <v>42.541829499999999</v>
      </c>
      <c r="U105" s="14">
        <v>2</v>
      </c>
      <c r="V105">
        <v>30.040030770000001</v>
      </c>
      <c r="W105">
        <v>-14.76876805</v>
      </c>
      <c r="X105">
        <v>-9.1944348149999993</v>
      </c>
      <c r="Y105">
        <v>391</v>
      </c>
      <c r="Z105">
        <v>1448</v>
      </c>
      <c r="AA105">
        <v>212</v>
      </c>
      <c r="AB105">
        <v>56</v>
      </c>
      <c r="AC105">
        <v>65</v>
      </c>
      <c r="AD105">
        <v>279</v>
      </c>
      <c r="AE105">
        <v>330</v>
      </c>
      <c r="AF105">
        <v>165</v>
      </c>
    </row>
    <row r="106" spans="1:32" x14ac:dyDescent="0.25">
      <c r="A106" s="12">
        <v>302.12423999999999</v>
      </c>
      <c r="B106" s="13">
        <v>241.57058720000001</v>
      </c>
      <c r="C106">
        <v>272.72809369999999</v>
      </c>
      <c r="D106">
        <v>-0.29892027399999999</v>
      </c>
      <c r="E106">
        <v>2.4680061339999999</v>
      </c>
      <c r="F106" s="14">
        <v>262</v>
      </c>
      <c r="G106">
        <v>349.08673970000001</v>
      </c>
      <c r="H106">
        <v>-0.26940476899999999</v>
      </c>
      <c r="I106" s="14">
        <v>36</v>
      </c>
      <c r="J106">
        <v>0.65127782400000001</v>
      </c>
      <c r="K106">
        <v>3.303056E-3</v>
      </c>
      <c r="L106">
        <v>0.93634694900000004</v>
      </c>
      <c r="M106">
        <v>-0.53440817900000004</v>
      </c>
      <c r="N106">
        <v>0.81062146899999998</v>
      </c>
      <c r="O106">
        <v>-0.74249673800000004</v>
      </c>
      <c r="P106">
        <v>0.34497230099999998</v>
      </c>
      <c r="Q106">
        <v>2926.8696049999999</v>
      </c>
      <c r="R106">
        <v>5.8639824E-2</v>
      </c>
      <c r="S106">
        <v>1.215794802</v>
      </c>
      <c r="T106">
        <v>51.097975130000002</v>
      </c>
      <c r="U106" s="14">
        <v>2</v>
      </c>
      <c r="V106">
        <v>25.50021739</v>
      </c>
      <c r="W106">
        <v>-22.025470940000002</v>
      </c>
      <c r="X106">
        <v>-15.27991784</v>
      </c>
      <c r="Y106">
        <v>379</v>
      </c>
      <c r="Z106">
        <v>2970</v>
      </c>
      <c r="AA106">
        <v>274</v>
      </c>
      <c r="AB106">
        <v>73</v>
      </c>
      <c r="AC106">
        <v>66</v>
      </c>
      <c r="AD106">
        <v>253</v>
      </c>
      <c r="AE106">
        <v>368</v>
      </c>
      <c r="AF106">
        <v>274</v>
      </c>
    </row>
    <row r="107" spans="1:32" x14ac:dyDescent="0.25">
      <c r="A107" s="12">
        <v>548.35874999999999</v>
      </c>
      <c r="B107" s="13">
        <v>364.91363530000001</v>
      </c>
      <c r="C107">
        <v>166.51129320000001</v>
      </c>
      <c r="D107">
        <v>-0.48035398099999999</v>
      </c>
      <c r="E107">
        <v>3.1377718450000001</v>
      </c>
      <c r="F107" s="14">
        <v>392</v>
      </c>
      <c r="G107">
        <v>266.97259220000001</v>
      </c>
      <c r="H107">
        <v>-0.39698422</v>
      </c>
      <c r="I107" s="14">
        <v>36</v>
      </c>
      <c r="J107">
        <v>0.82777777799999996</v>
      </c>
      <c r="K107">
        <v>-4.0499999999999998E-4</v>
      </c>
      <c r="L107">
        <v>1</v>
      </c>
      <c r="M107">
        <v>-0.59903672500000005</v>
      </c>
      <c r="N107">
        <v>0.93150684900000003</v>
      </c>
      <c r="O107">
        <v>-0.84442887200000005</v>
      </c>
      <c r="P107">
        <v>0.49658832400000003</v>
      </c>
      <c r="Q107">
        <v>3361.749041</v>
      </c>
      <c r="R107">
        <v>5.8934838000000003E-2</v>
      </c>
      <c r="S107">
        <v>1.397089362</v>
      </c>
      <c r="T107">
        <v>26.431441629999998</v>
      </c>
      <c r="U107" s="14">
        <v>2</v>
      </c>
      <c r="V107">
        <v>26.840510200000001</v>
      </c>
      <c r="W107">
        <v>-12.390604400000001</v>
      </c>
      <c r="X107">
        <v>-7.8309254299999997</v>
      </c>
      <c r="Y107">
        <v>475</v>
      </c>
      <c r="Z107">
        <v>3022</v>
      </c>
      <c r="AA107">
        <v>218</v>
      </c>
      <c r="AB107">
        <v>65</v>
      </c>
      <c r="AC107">
        <v>61</v>
      </c>
      <c r="AD107">
        <v>279</v>
      </c>
      <c r="AE107">
        <v>246</v>
      </c>
      <c r="AF107">
        <v>228</v>
      </c>
    </row>
    <row r="108" spans="1:32" x14ac:dyDescent="0.25">
      <c r="A108" s="12">
        <v>434.01713999999998</v>
      </c>
      <c r="B108" s="13">
        <v>306.36627199999998</v>
      </c>
      <c r="C108">
        <v>2.811821804</v>
      </c>
      <c r="D108">
        <v>-0.31186893599999999</v>
      </c>
      <c r="E108">
        <v>2.7772285939999999</v>
      </c>
      <c r="F108" s="14">
        <v>262</v>
      </c>
      <c r="G108">
        <v>571.66006900000002</v>
      </c>
      <c r="H108">
        <v>-0.26962971699999999</v>
      </c>
      <c r="I108" s="14">
        <v>36</v>
      </c>
      <c r="J108">
        <v>0.668271803</v>
      </c>
      <c r="K108">
        <v>-8.1800000000000004E-4</v>
      </c>
      <c r="L108">
        <v>0.96963942299999994</v>
      </c>
      <c r="M108">
        <v>-0.56367432200000001</v>
      </c>
      <c r="N108">
        <v>0.82019848200000001</v>
      </c>
      <c r="O108">
        <v>-0.76357466100000004</v>
      </c>
      <c r="P108">
        <v>0.35095320600000002</v>
      </c>
      <c r="Q108">
        <v>2307.9388669999998</v>
      </c>
      <c r="R108">
        <v>5.7817839000000003E-2</v>
      </c>
      <c r="S108">
        <v>1.230118155</v>
      </c>
      <c r="T108">
        <v>29.854827830000001</v>
      </c>
      <c r="U108" s="14">
        <v>2</v>
      </c>
      <c r="V108">
        <v>28.536092719999999</v>
      </c>
      <c r="W108">
        <v>-14.66812665</v>
      </c>
      <c r="X108">
        <v>-7.9153604829999997</v>
      </c>
      <c r="Y108">
        <v>416</v>
      </c>
      <c r="Z108">
        <v>1990</v>
      </c>
      <c r="AA108">
        <v>230</v>
      </c>
      <c r="AB108">
        <v>62</v>
      </c>
      <c r="AC108">
        <v>63</v>
      </c>
      <c r="AD108">
        <v>249</v>
      </c>
      <c r="AE108">
        <v>336</v>
      </c>
      <c r="AF108">
        <v>169</v>
      </c>
    </row>
    <row r="109" spans="1:32" x14ac:dyDescent="0.25">
      <c r="A109" s="12">
        <v>214.446</v>
      </c>
      <c r="B109" s="13">
        <v>210.7221222</v>
      </c>
      <c r="C109">
        <v>154.37049160000001</v>
      </c>
      <c r="D109">
        <v>-0.19691660999999999</v>
      </c>
      <c r="E109">
        <v>2.0213270190000001</v>
      </c>
      <c r="F109" s="14">
        <v>262</v>
      </c>
      <c r="G109">
        <v>678.67317509999998</v>
      </c>
      <c r="H109">
        <v>-0.20101295399999999</v>
      </c>
      <c r="I109" s="14">
        <v>36</v>
      </c>
      <c r="J109">
        <v>0.52964824099999996</v>
      </c>
      <c r="K109">
        <v>1.4904650000000001E-3</v>
      </c>
      <c r="L109">
        <v>0.79108456599999999</v>
      </c>
      <c r="M109">
        <v>-0.48540896</v>
      </c>
      <c r="N109">
        <v>0.72513459899999999</v>
      </c>
      <c r="O109">
        <v>-0.65885558600000005</v>
      </c>
      <c r="P109">
        <v>0.25499896900000002</v>
      </c>
      <c r="Q109">
        <v>1963.7897190000001</v>
      </c>
      <c r="R109">
        <v>5.7566378000000001E-2</v>
      </c>
      <c r="S109">
        <v>1.0875477790000001</v>
      </c>
      <c r="T109">
        <v>66.546611630000001</v>
      </c>
      <c r="U109" s="14">
        <v>2</v>
      </c>
      <c r="V109">
        <v>26.475294120000001</v>
      </c>
      <c r="W109">
        <v>-17.989939509999999</v>
      </c>
      <c r="X109">
        <v>-10.649500290000001</v>
      </c>
      <c r="Y109">
        <v>438</v>
      </c>
      <c r="Z109">
        <v>2091</v>
      </c>
      <c r="AA109">
        <v>242</v>
      </c>
      <c r="AB109">
        <v>66</v>
      </c>
      <c r="AC109">
        <v>62</v>
      </c>
      <c r="AD109">
        <v>300</v>
      </c>
      <c r="AE109">
        <v>262</v>
      </c>
      <c r="AF109">
        <v>241</v>
      </c>
    </row>
    <row r="110" spans="1:32" x14ac:dyDescent="0.25">
      <c r="A110" s="12">
        <v>298.70400000000001</v>
      </c>
      <c r="B110" s="13">
        <v>227.2971191</v>
      </c>
      <c r="C110">
        <v>157.78281620000001</v>
      </c>
      <c r="D110">
        <v>-0.341895163</v>
      </c>
      <c r="E110">
        <v>2.4695029260000001</v>
      </c>
      <c r="F110" s="14">
        <v>262</v>
      </c>
      <c r="G110">
        <v>521.12352859999999</v>
      </c>
      <c r="H110">
        <v>-0.30929544599999997</v>
      </c>
      <c r="I110" s="14">
        <v>36</v>
      </c>
      <c r="J110">
        <v>0.68724863999999997</v>
      </c>
      <c r="K110">
        <v>1.3039219999999999E-3</v>
      </c>
      <c r="L110">
        <v>1</v>
      </c>
      <c r="M110">
        <v>-0.51521004299999995</v>
      </c>
      <c r="N110">
        <v>0.83200616500000002</v>
      </c>
      <c r="O110">
        <v>-0.75319567399999998</v>
      </c>
      <c r="P110">
        <v>0.38889970800000001</v>
      </c>
      <c r="Q110">
        <v>2681.653984</v>
      </c>
      <c r="R110">
        <v>5.7566378000000001E-2</v>
      </c>
      <c r="S110">
        <v>1.2478489880000001</v>
      </c>
      <c r="T110">
        <v>31.292630559999999</v>
      </c>
      <c r="U110" s="14">
        <v>2</v>
      </c>
      <c r="V110">
        <v>28.518409890000001</v>
      </c>
      <c r="W110">
        <v>-12.231870109999999</v>
      </c>
      <c r="X110">
        <v>-4.8068406890000004</v>
      </c>
      <c r="Y110">
        <v>412</v>
      </c>
      <c r="Z110">
        <v>1777</v>
      </c>
      <c r="AA110">
        <v>234</v>
      </c>
      <c r="AB110">
        <v>67</v>
      </c>
      <c r="AC110">
        <v>63</v>
      </c>
      <c r="AD110">
        <v>313</v>
      </c>
      <c r="AE110">
        <v>275</v>
      </c>
      <c r="AF110">
        <v>182</v>
      </c>
    </row>
    <row r="111" spans="1:32" x14ac:dyDescent="0.25">
      <c r="A111" s="12">
        <v>276.75</v>
      </c>
      <c r="B111" s="13">
        <v>249.5559998</v>
      </c>
      <c r="C111">
        <v>51.800884379999999</v>
      </c>
      <c r="D111">
        <v>-0.399648905</v>
      </c>
      <c r="E111">
        <v>2.8708264830000001</v>
      </c>
      <c r="F111" s="14">
        <v>262</v>
      </c>
      <c r="G111">
        <v>705.0002015</v>
      </c>
      <c r="H111">
        <v>-0.33655583900000002</v>
      </c>
      <c r="I111" s="14">
        <v>36</v>
      </c>
      <c r="J111">
        <v>0.757878151</v>
      </c>
      <c r="K111">
        <v>4.0362039999999998E-3</v>
      </c>
      <c r="L111">
        <v>1</v>
      </c>
      <c r="M111">
        <v>-0.58461538499999999</v>
      </c>
      <c r="N111">
        <v>0.88722864400000001</v>
      </c>
      <c r="O111">
        <v>-0.81016765800000001</v>
      </c>
      <c r="P111">
        <v>0.42851045700000001</v>
      </c>
      <c r="Q111">
        <v>2701.7942710000002</v>
      </c>
      <c r="R111">
        <v>5.6511803999999999E-2</v>
      </c>
      <c r="S111">
        <v>1.330655336</v>
      </c>
      <c r="T111">
        <v>27.367617119999998</v>
      </c>
      <c r="U111" s="14">
        <v>2</v>
      </c>
      <c r="V111">
        <v>27.66845679</v>
      </c>
      <c r="W111">
        <v>-10.517487389999999</v>
      </c>
      <c r="X111">
        <v>-2.983590521</v>
      </c>
      <c r="Y111">
        <v>384</v>
      </c>
      <c r="Z111">
        <v>2045</v>
      </c>
      <c r="AA111">
        <v>254</v>
      </c>
      <c r="AB111">
        <v>67</v>
      </c>
      <c r="AC111">
        <v>63</v>
      </c>
      <c r="AD111">
        <v>279</v>
      </c>
      <c r="AE111">
        <v>337</v>
      </c>
      <c r="AF111">
        <v>246</v>
      </c>
    </row>
    <row r="112" spans="1:32" x14ac:dyDescent="0.25">
      <c r="A112" s="12">
        <v>74.831400000000002</v>
      </c>
      <c r="B112" s="13">
        <v>164.3417206</v>
      </c>
      <c r="C112">
        <v>282.82081670000002</v>
      </c>
      <c r="D112">
        <v>-0.32350531199999999</v>
      </c>
      <c r="E112">
        <v>2.7141382690000002</v>
      </c>
      <c r="F112" s="14">
        <v>262</v>
      </c>
      <c r="G112">
        <v>411.59656639999997</v>
      </c>
      <c r="H112">
        <v>-0.29420226799999999</v>
      </c>
      <c r="I112" s="14">
        <v>70</v>
      </c>
      <c r="J112">
        <v>0.68266743299999999</v>
      </c>
      <c r="K112">
        <v>-3.82E-5</v>
      </c>
      <c r="L112">
        <v>1</v>
      </c>
      <c r="M112">
        <v>-0.494760066</v>
      </c>
      <c r="N112">
        <v>0.81575682400000005</v>
      </c>
      <c r="O112">
        <v>-0.72939438700000003</v>
      </c>
      <c r="P112">
        <v>0.36711816899999999</v>
      </c>
      <c r="Q112">
        <v>2153.560223</v>
      </c>
      <c r="R112">
        <v>5.5058781000000001E-2</v>
      </c>
      <c r="S112">
        <v>1.223445535</v>
      </c>
      <c r="T112">
        <v>15.448344649999999</v>
      </c>
      <c r="U112" s="14">
        <v>2</v>
      </c>
      <c r="V112">
        <v>27.124224600000002</v>
      </c>
      <c r="W112">
        <v>-15.95405826</v>
      </c>
      <c r="X112">
        <v>-11.533719899999999</v>
      </c>
      <c r="Y112">
        <v>452</v>
      </c>
      <c r="Z112">
        <v>2971</v>
      </c>
      <c r="AA112">
        <v>268</v>
      </c>
      <c r="AB112">
        <v>77</v>
      </c>
      <c r="AC112">
        <v>60</v>
      </c>
      <c r="AD112">
        <v>285</v>
      </c>
      <c r="AE112">
        <v>263</v>
      </c>
      <c r="AF112">
        <v>335</v>
      </c>
    </row>
    <row r="113" spans="1:32" x14ac:dyDescent="0.25">
      <c r="A113" s="12">
        <v>69.084000000000003</v>
      </c>
      <c r="B113" s="13">
        <v>103.87834169999999</v>
      </c>
      <c r="C113">
        <v>70.994692299999997</v>
      </c>
      <c r="D113">
        <v>-0.331767857</v>
      </c>
      <c r="E113">
        <v>2.7393872739999998</v>
      </c>
      <c r="F113" s="14">
        <v>262</v>
      </c>
      <c r="G113">
        <v>409.20532450000002</v>
      </c>
      <c r="H113">
        <v>-0.28396746499999997</v>
      </c>
      <c r="I113" s="14">
        <v>69</v>
      </c>
      <c r="J113">
        <v>0.67879890799999998</v>
      </c>
      <c r="K113">
        <v>-2.67213E-3</v>
      </c>
      <c r="L113">
        <v>0.992271393</v>
      </c>
      <c r="M113">
        <v>-0.57584014500000003</v>
      </c>
      <c r="N113">
        <v>0.869774512</v>
      </c>
      <c r="O113">
        <v>-0.77531873900000003</v>
      </c>
      <c r="P113">
        <v>0.36036866400000001</v>
      </c>
      <c r="Q113">
        <v>2914.2679499999999</v>
      </c>
      <c r="R113">
        <v>6.0434441999999998E-2</v>
      </c>
      <c r="S113">
        <v>1.304496527</v>
      </c>
      <c r="T113">
        <v>8.4721354760000001</v>
      </c>
      <c r="U113" s="14">
        <v>2</v>
      </c>
      <c r="V113">
        <v>23.696404489999999</v>
      </c>
      <c r="W113">
        <v>-13.239275299999999</v>
      </c>
      <c r="X113">
        <v>-6.6648846199999996</v>
      </c>
      <c r="Y113">
        <v>483</v>
      </c>
      <c r="Z113">
        <v>3023</v>
      </c>
      <c r="AA113">
        <v>234</v>
      </c>
      <c r="AB113">
        <v>67</v>
      </c>
      <c r="AC113">
        <v>58</v>
      </c>
      <c r="AD113">
        <v>281</v>
      </c>
      <c r="AE113">
        <v>236</v>
      </c>
      <c r="AF113">
        <v>296</v>
      </c>
    </row>
    <row r="114" spans="1:32" x14ac:dyDescent="0.25">
      <c r="A114" s="12">
        <v>67.440600000000003</v>
      </c>
      <c r="B114" s="13">
        <v>151.1543274</v>
      </c>
      <c r="C114">
        <v>347.36551600000001</v>
      </c>
      <c r="D114">
        <v>1.4637506999999999E-2</v>
      </c>
      <c r="E114">
        <v>1.3788574929999999</v>
      </c>
      <c r="F114" s="14">
        <v>365</v>
      </c>
      <c r="G114">
        <v>246.21380020000001</v>
      </c>
      <c r="H114">
        <v>-2.4507134999999999E-2</v>
      </c>
      <c r="I114" s="14">
        <v>66</v>
      </c>
      <c r="J114">
        <v>0.31007964799999999</v>
      </c>
      <c r="K114">
        <v>5.63E-5</v>
      </c>
      <c r="L114">
        <v>0.25639917600000001</v>
      </c>
      <c r="M114">
        <v>-0.508582969</v>
      </c>
      <c r="N114">
        <v>0.54368932000000003</v>
      </c>
      <c r="O114">
        <v>-0.53130016099999999</v>
      </c>
      <c r="P114">
        <v>3.1128405000000001E-2</v>
      </c>
      <c r="Q114">
        <v>1105.8990289999999</v>
      </c>
      <c r="R114">
        <v>5.7272136000000001E-2</v>
      </c>
      <c r="S114">
        <v>0.81540203099999997</v>
      </c>
      <c r="T114">
        <v>9.8219642960000009</v>
      </c>
      <c r="U114" s="14">
        <v>3</v>
      </c>
      <c r="V114">
        <v>30.478484850000001</v>
      </c>
      <c r="W114">
        <v>-16.307177679999999</v>
      </c>
      <c r="X114">
        <v>-10.57413657</v>
      </c>
      <c r="Y114">
        <v>424</v>
      </c>
      <c r="Z114">
        <v>1254</v>
      </c>
      <c r="AA114">
        <v>195</v>
      </c>
      <c r="AB114">
        <v>48</v>
      </c>
      <c r="AC114">
        <v>69</v>
      </c>
      <c r="AD114">
        <v>276</v>
      </c>
      <c r="AE114">
        <v>300</v>
      </c>
      <c r="AF114">
        <v>133</v>
      </c>
    </row>
    <row r="115" spans="1:32" x14ac:dyDescent="0.25">
      <c r="A115" s="12">
        <v>421.73160000000001</v>
      </c>
      <c r="B115" s="13">
        <v>228.49581910000001</v>
      </c>
      <c r="C115">
        <v>345.06094580000001</v>
      </c>
      <c r="D115">
        <v>7.2378650000000003E-2</v>
      </c>
      <c r="E115">
        <v>1.1731517309999999</v>
      </c>
      <c r="F115" s="14">
        <v>342</v>
      </c>
      <c r="G115">
        <v>123.42050570000001</v>
      </c>
      <c r="H115">
        <v>3.5590126999999999E-2</v>
      </c>
      <c r="I115" s="14">
        <v>67</v>
      </c>
      <c r="J115">
        <v>0.17730900799999999</v>
      </c>
      <c r="K115">
        <v>4.417636E-3</v>
      </c>
      <c r="L115">
        <v>-8.1162031999999995E-2</v>
      </c>
      <c r="M115">
        <v>-0.472131148</v>
      </c>
      <c r="N115">
        <v>0.4124487</v>
      </c>
      <c r="O115">
        <v>-0.43902438999999999</v>
      </c>
      <c r="P115">
        <v>-4.1763341000000002E-2</v>
      </c>
      <c r="Q115">
        <v>686.50656630000003</v>
      </c>
      <c r="R115">
        <v>5.6524339999999999E-2</v>
      </c>
      <c r="S115">
        <v>0.61856728800000005</v>
      </c>
      <c r="T115">
        <v>36.621435439999999</v>
      </c>
      <c r="U115" s="14">
        <v>3</v>
      </c>
      <c r="V115">
        <v>33.843195880000003</v>
      </c>
      <c r="W115">
        <v>-17.248903009999999</v>
      </c>
      <c r="X115">
        <v>-10.15595998</v>
      </c>
      <c r="Y115">
        <v>397</v>
      </c>
      <c r="Z115">
        <v>1066</v>
      </c>
      <c r="AA115">
        <v>195</v>
      </c>
      <c r="AB115">
        <v>47</v>
      </c>
      <c r="AC115">
        <v>72</v>
      </c>
      <c r="AD115">
        <v>304</v>
      </c>
      <c r="AE115">
        <v>300</v>
      </c>
      <c r="AF115">
        <v>152</v>
      </c>
    </row>
    <row r="116" spans="1:32" x14ac:dyDescent="0.25">
      <c r="A116" s="12">
        <v>439.69799999999998</v>
      </c>
      <c r="B116" s="13">
        <v>360.87643430000003</v>
      </c>
      <c r="C116">
        <v>347.00709690000002</v>
      </c>
      <c r="D116">
        <v>-0.125171006</v>
      </c>
      <c r="E116">
        <v>2.0114648339999999</v>
      </c>
      <c r="F116" s="14">
        <v>338</v>
      </c>
      <c r="G116">
        <v>117.9623531</v>
      </c>
      <c r="H116">
        <v>-0.13485266300000001</v>
      </c>
      <c r="I116" s="14">
        <v>66</v>
      </c>
      <c r="J116">
        <v>0.49092794200000001</v>
      </c>
      <c r="K116">
        <v>-5.9200000000000002E-5</v>
      </c>
      <c r="L116">
        <v>0.62932542800000002</v>
      </c>
      <c r="M116">
        <v>-0.51829723699999997</v>
      </c>
      <c r="N116">
        <v>0.69126727399999999</v>
      </c>
      <c r="O116">
        <v>-0.63362681099999996</v>
      </c>
      <c r="P116">
        <v>0.171725402</v>
      </c>
      <c r="Q116">
        <v>1758.0046809999999</v>
      </c>
      <c r="R116">
        <v>5.7272136000000001E-2</v>
      </c>
      <c r="S116">
        <v>1.0367485279999999</v>
      </c>
      <c r="T116">
        <v>4.996793329</v>
      </c>
      <c r="U116" s="14">
        <v>3</v>
      </c>
      <c r="V116">
        <v>31.455927979999998</v>
      </c>
      <c r="W116">
        <v>-14.546477790000001</v>
      </c>
      <c r="X116">
        <v>-9.1222288450000004</v>
      </c>
      <c r="Y116">
        <v>394</v>
      </c>
      <c r="Z116">
        <v>1196</v>
      </c>
      <c r="AA116">
        <v>188</v>
      </c>
      <c r="AB116">
        <v>50</v>
      </c>
      <c r="AC116">
        <v>72</v>
      </c>
      <c r="AD116">
        <v>280</v>
      </c>
      <c r="AE116">
        <v>326</v>
      </c>
      <c r="AF116">
        <v>128</v>
      </c>
    </row>
    <row r="117" spans="1:32" x14ac:dyDescent="0.25">
      <c r="A117" s="12">
        <v>135.65969999999999</v>
      </c>
      <c r="B117" s="13">
        <v>199.2426605</v>
      </c>
      <c r="C117">
        <v>46.93038748</v>
      </c>
      <c r="D117">
        <v>-0.233560085</v>
      </c>
      <c r="E117">
        <v>2.2464022639999999</v>
      </c>
      <c r="F117" s="14">
        <v>391</v>
      </c>
      <c r="G117">
        <v>48.877391850000002</v>
      </c>
      <c r="H117">
        <v>-0.220198065</v>
      </c>
      <c r="I117" s="14">
        <v>66</v>
      </c>
      <c r="J117">
        <v>0.61270884699999995</v>
      </c>
      <c r="K117">
        <v>1.63E-4</v>
      </c>
      <c r="L117">
        <v>0.87557052400000002</v>
      </c>
      <c r="M117">
        <v>-0.526462396</v>
      </c>
      <c r="N117">
        <v>0.76923076899999998</v>
      </c>
      <c r="O117">
        <v>-0.70469021399999998</v>
      </c>
      <c r="P117">
        <v>0.283347864</v>
      </c>
      <c r="Q117">
        <v>2029.0953850000001</v>
      </c>
      <c r="R117">
        <v>5.8189467000000002E-2</v>
      </c>
      <c r="S117">
        <v>1.1536728140000001</v>
      </c>
      <c r="T117">
        <v>5.9335012430000003</v>
      </c>
      <c r="U117" s="14">
        <v>3</v>
      </c>
      <c r="V117">
        <v>30.279345370000001</v>
      </c>
      <c r="W117">
        <v>-13.139699569999999</v>
      </c>
      <c r="X117">
        <v>-8.0905601419999993</v>
      </c>
      <c r="Y117">
        <v>409</v>
      </c>
      <c r="Z117">
        <v>1442</v>
      </c>
      <c r="AA117">
        <v>174</v>
      </c>
      <c r="AB117">
        <v>55</v>
      </c>
      <c r="AC117">
        <v>72</v>
      </c>
      <c r="AD117">
        <v>247</v>
      </c>
      <c r="AE117">
        <v>344</v>
      </c>
      <c r="AF117">
        <v>192</v>
      </c>
    </row>
    <row r="118" spans="1:32" x14ac:dyDescent="0.25">
      <c r="A118" s="12">
        <v>349.27199999999999</v>
      </c>
      <c r="B118" s="13">
        <v>298.25500490000002</v>
      </c>
      <c r="C118">
        <v>329.9049473</v>
      </c>
      <c r="D118">
        <v>-0.128502056</v>
      </c>
      <c r="E118">
        <v>2.3591160769999999</v>
      </c>
      <c r="F118" s="14">
        <v>262</v>
      </c>
      <c r="G118">
        <v>705.88028459999998</v>
      </c>
      <c r="H118">
        <v>-0.13198979199999999</v>
      </c>
      <c r="I118" s="14">
        <v>66</v>
      </c>
      <c r="J118">
        <v>0.46303064399999999</v>
      </c>
      <c r="K118">
        <v>1.0892429999999999E-3</v>
      </c>
      <c r="L118">
        <v>0.63501990100000005</v>
      </c>
      <c r="M118">
        <v>-0.51707317100000005</v>
      </c>
      <c r="N118">
        <v>0.69566634100000002</v>
      </c>
      <c r="O118">
        <v>-0.62828535699999999</v>
      </c>
      <c r="P118">
        <v>0.16472694700000001</v>
      </c>
      <c r="Q118">
        <v>1601.9638190000001</v>
      </c>
      <c r="R118">
        <v>5.6426175000000002E-2</v>
      </c>
      <c r="S118">
        <v>1.0433294769999999</v>
      </c>
      <c r="T118">
        <v>25.466746069999999</v>
      </c>
      <c r="U118" s="14">
        <v>3</v>
      </c>
      <c r="V118">
        <v>26.928283830000002</v>
      </c>
      <c r="W118">
        <v>-17.456093809999999</v>
      </c>
      <c r="X118">
        <v>-12.626957859999999</v>
      </c>
      <c r="Y118">
        <v>470</v>
      </c>
      <c r="Z118">
        <v>4034</v>
      </c>
      <c r="AA118">
        <v>233</v>
      </c>
      <c r="AB118">
        <v>67</v>
      </c>
      <c r="AC118">
        <v>61</v>
      </c>
      <c r="AD118">
        <v>250</v>
      </c>
      <c r="AE118">
        <v>280</v>
      </c>
      <c r="AF118">
        <v>233</v>
      </c>
    </row>
    <row r="119" spans="1:32" x14ac:dyDescent="0.25">
      <c r="A119" s="12">
        <v>371.54700000000003</v>
      </c>
      <c r="B119" s="13">
        <v>336.3846436</v>
      </c>
      <c r="C119">
        <v>359.15562310000001</v>
      </c>
      <c r="D119">
        <v>-0.16543729600000001</v>
      </c>
      <c r="E119">
        <v>2.226285458</v>
      </c>
      <c r="F119" s="14">
        <v>262</v>
      </c>
      <c r="G119">
        <v>697.89386779999995</v>
      </c>
      <c r="H119">
        <v>-0.167608708</v>
      </c>
      <c r="I119" s="14">
        <v>66</v>
      </c>
      <c r="J119">
        <v>0.51488561600000005</v>
      </c>
      <c r="K119">
        <v>-6.2100000000000002E-4</v>
      </c>
      <c r="L119">
        <v>0.75502652199999998</v>
      </c>
      <c r="M119">
        <v>-0.5</v>
      </c>
      <c r="N119">
        <v>0.71115044199999999</v>
      </c>
      <c r="O119">
        <v>-0.64365861999999996</v>
      </c>
      <c r="P119">
        <v>0.21183253899999999</v>
      </c>
      <c r="Q119">
        <v>1525.4906189999999</v>
      </c>
      <c r="R119">
        <v>5.5927925000000003E-2</v>
      </c>
      <c r="S119">
        <v>1.066536903</v>
      </c>
      <c r="T119">
        <v>10.94168861</v>
      </c>
      <c r="U119" s="14">
        <v>3</v>
      </c>
      <c r="V119">
        <v>27.204704230000001</v>
      </c>
      <c r="W119">
        <v>-16.37208867</v>
      </c>
      <c r="X119">
        <v>-11.71800097</v>
      </c>
      <c r="Y119">
        <v>452</v>
      </c>
      <c r="Z119">
        <v>2303</v>
      </c>
      <c r="AA119">
        <v>230</v>
      </c>
      <c r="AB119">
        <v>66</v>
      </c>
      <c r="AC119">
        <v>62</v>
      </c>
      <c r="AD119">
        <v>248</v>
      </c>
      <c r="AE119">
        <v>300</v>
      </c>
      <c r="AF119">
        <v>281</v>
      </c>
    </row>
    <row r="120" spans="1:32" x14ac:dyDescent="0.25">
      <c r="A120" s="12">
        <v>114.8616</v>
      </c>
      <c r="B120" s="13">
        <v>129.25617980000001</v>
      </c>
      <c r="C120">
        <v>317.76996020000001</v>
      </c>
      <c r="D120">
        <v>-0.172094673</v>
      </c>
      <c r="E120">
        <v>1.706489444</v>
      </c>
      <c r="F120" s="14">
        <v>338</v>
      </c>
      <c r="G120">
        <v>236.7432566</v>
      </c>
      <c r="H120">
        <v>-0.189482868</v>
      </c>
      <c r="I120" s="14">
        <v>52</v>
      </c>
      <c r="J120">
        <v>0.53757828799999996</v>
      </c>
      <c r="K120">
        <v>2.6505579999999999E-3</v>
      </c>
      <c r="L120">
        <v>0.77235357699999996</v>
      </c>
      <c r="M120">
        <v>-0.47230201100000002</v>
      </c>
      <c r="N120">
        <v>0.69407705600000003</v>
      </c>
      <c r="O120">
        <v>-0.64168292000000005</v>
      </c>
      <c r="P120">
        <v>0.24303797499999999</v>
      </c>
      <c r="Q120">
        <v>1809.0710059999999</v>
      </c>
      <c r="R120">
        <v>6.0282107000000001E-2</v>
      </c>
      <c r="S120">
        <v>1.0409659149999999</v>
      </c>
      <c r="T120">
        <v>27.479735680000001</v>
      </c>
      <c r="U120" s="14">
        <v>3</v>
      </c>
      <c r="V120">
        <v>35.445192310000003</v>
      </c>
      <c r="W120">
        <v>-17.313030550000001</v>
      </c>
      <c r="X120">
        <v>-10.73468559</v>
      </c>
      <c r="Y120">
        <v>389</v>
      </c>
      <c r="Z120">
        <v>982</v>
      </c>
      <c r="AA120">
        <v>183</v>
      </c>
      <c r="AB120">
        <v>49</v>
      </c>
      <c r="AC120">
        <v>60</v>
      </c>
      <c r="AD120">
        <v>304</v>
      </c>
      <c r="AE120">
        <v>307</v>
      </c>
      <c r="AF120">
        <v>131</v>
      </c>
    </row>
    <row r="121" spans="1:32" x14ac:dyDescent="0.25">
      <c r="A121" s="12">
        <v>126.75</v>
      </c>
      <c r="B121" s="13">
        <v>210.63131709999999</v>
      </c>
      <c r="C121">
        <v>147.52457939999999</v>
      </c>
      <c r="D121">
        <v>-6.1544199000000001E-2</v>
      </c>
      <c r="E121">
        <v>1.575445056</v>
      </c>
      <c r="F121" s="14">
        <v>338</v>
      </c>
      <c r="G121">
        <v>186.5861625</v>
      </c>
      <c r="H121">
        <v>-8.4694675999999997E-2</v>
      </c>
      <c r="I121" s="14">
        <v>52</v>
      </c>
      <c r="J121">
        <v>0.420415225</v>
      </c>
      <c r="K121">
        <v>9.2299999999999999E-4</v>
      </c>
      <c r="L121">
        <v>0.52685785900000004</v>
      </c>
      <c r="M121">
        <v>-0.53186467299999995</v>
      </c>
      <c r="N121">
        <v>0.62467018500000004</v>
      </c>
      <c r="O121">
        <v>-0.61085676899999997</v>
      </c>
      <c r="P121">
        <v>0.11700680300000001</v>
      </c>
      <c r="Q121">
        <v>1341.522665</v>
      </c>
      <c r="R121">
        <v>5.9251315999999998E-2</v>
      </c>
      <c r="S121">
        <v>0.93685078600000005</v>
      </c>
      <c r="T121">
        <v>6.6388396800000002</v>
      </c>
      <c r="U121" s="14">
        <v>3</v>
      </c>
      <c r="V121">
        <v>31.720452959999999</v>
      </c>
      <c r="W121">
        <v>-13.982925180000001</v>
      </c>
      <c r="X121">
        <v>-9.2301697130000004</v>
      </c>
      <c r="Y121">
        <v>434</v>
      </c>
      <c r="Z121">
        <v>1197</v>
      </c>
      <c r="AA121">
        <v>201</v>
      </c>
      <c r="AB121">
        <v>65</v>
      </c>
      <c r="AC121">
        <v>58</v>
      </c>
      <c r="AD121">
        <v>280</v>
      </c>
      <c r="AE121">
        <v>285</v>
      </c>
      <c r="AF121">
        <v>171</v>
      </c>
    </row>
    <row r="122" spans="1:32" x14ac:dyDescent="0.25">
      <c r="A122" s="12">
        <v>231.72120000000001</v>
      </c>
      <c r="B122" s="13">
        <v>263.36468509999997</v>
      </c>
      <c r="C122">
        <v>263.70366080000002</v>
      </c>
      <c r="D122">
        <v>-0.155531794</v>
      </c>
      <c r="E122">
        <v>1.8420635460000001</v>
      </c>
      <c r="F122" s="14">
        <v>335</v>
      </c>
      <c r="G122">
        <v>76.107652389999998</v>
      </c>
      <c r="H122">
        <v>-0.17150391600000001</v>
      </c>
      <c r="I122" s="14">
        <v>26</v>
      </c>
      <c r="J122">
        <v>0.54116059400000005</v>
      </c>
      <c r="K122">
        <v>-1.16E-4</v>
      </c>
      <c r="L122">
        <v>0.74625295300000005</v>
      </c>
      <c r="M122">
        <v>-0.47115384599999999</v>
      </c>
      <c r="N122">
        <v>0.68486279100000003</v>
      </c>
      <c r="O122">
        <v>-0.624466572</v>
      </c>
      <c r="P122">
        <v>0.217224472</v>
      </c>
      <c r="Q122">
        <v>1726.8832689999999</v>
      </c>
      <c r="R122">
        <v>5.9251315999999998E-2</v>
      </c>
      <c r="S122">
        <v>1.027142644</v>
      </c>
      <c r="T122">
        <v>0.56959442800000004</v>
      </c>
      <c r="U122" s="14">
        <v>3</v>
      </c>
      <c r="V122">
        <v>32.367133760000002</v>
      </c>
      <c r="W122">
        <v>-13.5187507</v>
      </c>
      <c r="X122">
        <v>-8.8502199439999991</v>
      </c>
      <c r="Y122">
        <v>418</v>
      </c>
      <c r="Z122">
        <v>1044</v>
      </c>
      <c r="AA122">
        <v>187</v>
      </c>
      <c r="AB122">
        <v>51</v>
      </c>
      <c r="AC122">
        <v>64</v>
      </c>
      <c r="AD122">
        <v>303</v>
      </c>
      <c r="AE122">
        <v>278</v>
      </c>
      <c r="AF122">
        <v>145</v>
      </c>
    </row>
    <row r="123" spans="1:32" x14ac:dyDescent="0.25">
      <c r="A123" s="12">
        <v>301.54451999999998</v>
      </c>
      <c r="B123" s="13">
        <v>287.7121277</v>
      </c>
      <c r="C123">
        <v>58.351196160000001</v>
      </c>
      <c r="D123">
        <v>-9.2141867000000002E-2</v>
      </c>
      <c r="E123">
        <v>1.8100539449999999</v>
      </c>
      <c r="F123" s="14">
        <v>342</v>
      </c>
      <c r="G123">
        <v>72.67603982</v>
      </c>
      <c r="H123">
        <v>-0.10828829600000001</v>
      </c>
      <c r="I123" s="14">
        <v>52</v>
      </c>
      <c r="J123">
        <v>0.45216461800000002</v>
      </c>
      <c r="K123">
        <v>1.64E-4</v>
      </c>
      <c r="L123">
        <v>0.56189744500000005</v>
      </c>
      <c r="M123">
        <v>-0.520685799</v>
      </c>
      <c r="N123">
        <v>0.65267639899999996</v>
      </c>
      <c r="O123">
        <v>-0.617261905</v>
      </c>
      <c r="P123">
        <v>0.14231658599999999</v>
      </c>
      <c r="Q123">
        <v>1555.9617760000001</v>
      </c>
      <c r="R123">
        <v>5.6136273E-2</v>
      </c>
      <c r="S123">
        <v>0.97886574299999995</v>
      </c>
      <c r="T123">
        <v>7.6424639179999998</v>
      </c>
      <c r="U123" s="14">
        <v>3</v>
      </c>
      <c r="V123">
        <v>30.793439150000001</v>
      </c>
      <c r="W123">
        <v>-13.81371335</v>
      </c>
      <c r="X123">
        <v>-8.7645548699999996</v>
      </c>
      <c r="Y123">
        <v>441</v>
      </c>
      <c r="Z123">
        <v>1636</v>
      </c>
      <c r="AA123">
        <v>182</v>
      </c>
      <c r="AB123">
        <v>55</v>
      </c>
      <c r="AC123">
        <v>64</v>
      </c>
      <c r="AD123">
        <v>282</v>
      </c>
      <c r="AE123">
        <v>277</v>
      </c>
      <c r="AF123">
        <v>206</v>
      </c>
    </row>
    <row r="124" spans="1:32" x14ac:dyDescent="0.25">
      <c r="A124" s="12">
        <v>297.25635</v>
      </c>
      <c r="B124" s="13">
        <v>299.5662231</v>
      </c>
      <c r="C124">
        <v>290.89175060000002</v>
      </c>
      <c r="D124">
        <v>-0.24443647299999999</v>
      </c>
      <c r="E124">
        <v>2.3949580190000002</v>
      </c>
      <c r="F124" s="14">
        <v>363</v>
      </c>
      <c r="G124">
        <v>98.193102569999994</v>
      </c>
      <c r="H124">
        <v>-0.22179803300000001</v>
      </c>
      <c r="I124" s="14">
        <v>26</v>
      </c>
      <c r="J124">
        <v>0.63424124500000001</v>
      </c>
      <c r="K124">
        <v>1.0900000000000001E-4</v>
      </c>
      <c r="L124">
        <v>0.88663660300000002</v>
      </c>
      <c r="M124">
        <v>-0.55516014199999997</v>
      </c>
      <c r="N124">
        <v>0.79640718600000004</v>
      </c>
      <c r="O124">
        <v>-0.72602739699999996</v>
      </c>
      <c r="P124">
        <v>0.28623928100000001</v>
      </c>
      <c r="Q124">
        <v>2256.6826350000001</v>
      </c>
      <c r="R124">
        <v>5.5502984999999998E-2</v>
      </c>
      <c r="S124">
        <v>1.194440484</v>
      </c>
      <c r="T124">
        <v>3.5716017099999999</v>
      </c>
      <c r="U124" s="14">
        <v>3</v>
      </c>
      <c r="V124">
        <v>31.29449704</v>
      </c>
      <c r="W124">
        <v>-14.77383069</v>
      </c>
      <c r="X124">
        <v>-9.0576234600000003</v>
      </c>
      <c r="Y124">
        <v>406</v>
      </c>
      <c r="Z124">
        <v>1320</v>
      </c>
      <c r="AA124">
        <v>251</v>
      </c>
      <c r="AB124">
        <v>65</v>
      </c>
      <c r="AC124">
        <v>67</v>
      </c>
      <c r="AD124">
        <v>330</v>
      </c>
      <c r="AE124">
        <v>265</v>
      </c>
      <c r="AF124">
        <v>194</v>
      </c>
    </row>
    <row r="125" spans="1:32" x14ac:dyDescent="0.25">
      <c r="A125" s="12">
        <v>263.72550000000001</v>
      </c>
      <c r="B125" s="13">
        <v>210.8585358</v>
      </c>
      <c r="C125">
        <v>104.8018213</v>
      </c>
      <c r="D125">
        <v>-0.37937837800000002</v>
      </c>
      <c r="E125">
        <v>3.0854890350000002</v>
      </c>
      <c r="F125" s="14">
        <v>389</v>
      </c>
      <c r="G125">
        <v>3.4121280569999999</v>
      </c>
      <c r="H125">
        <v>-0.32188165200000002</v>
      </c>
      <c r="I125" s="14">
        <v>12</v>
      </c>
      <c r="J125">
        <v>0.74508474599999996</v>
      </c>
      <c r="K125">
        <v>3.7199999999999999E-4</v>
      </c>
      <c r="L125">
        <v>1</v>
      </c>
      <c r="M125">
        <v>-0.56163069499999996</v>
      </c>
      <c r="N125">
        <v>0.87427184499999999</v>
      </c>
      <c r="O125">
        <v>-0.78832793000000001</v>
      </c>
      <c r="P125">
        <v>0.40681362700000001</v>
      </c>
      <c r="Q125">
        <v>3066.6835919999999</v>
      </c>
      <c r="R125">
        <v>7.5738369999999999E-2</v>
      </c>
      <c r="S125">
        <v>1.31124866</v>
      </c>
      <c r="T125">
        <v>1.1441296670000001</v>
      </c>
      <c r="U125" s="14">
        <v>3</v>
      </c>
      <c r="V125">
        <v>27.580127390000001</v>
      </c>
      <c r="W125">
        <v>-12.915564910000001</v>
      </c>
      <c r="X125">
        <v>-7.5660854400000002</v>
      </c>
      <c r="Y125">
        <v>529</v>
      </c>
      <c r="Z125">
        <v>5195</v>
      </c>
      <c r="AA125">
        <v>308</v>
      </c>
      <c r="AB125">
        <v>72</v>
      </c>
      <c r="AC125">
        <v>61</v>
      </c>
      <c r="AD125">
        <v>196</v>
      </c>
      <c r="AE125">
        <v>275</v>
      </c>
      <c r="AF125">
        <v>1167</v>
      </c>
    </row>
    <row r="126" spans="1:32" x14ac:dyDescent="0.25">
      <c r="A126" s="12">
        <v>541.08720000000005</v>
      </c>
      <c r="B126" s="13">
        <v>332.8865662</v>
      </c>
      <c r="C126">
        <v>207.68767299999999</v>
      </c>
      <c r="D126">
        <v>-0.43272727700000002</v>
      </c>
      <c r="E126">
        <v>3.2292637829999999</v>
      </c>
      <c r="F126" s="14">
        <v>389</v>
      </c>
      <c r="G126">
        <v>5.8100932739999998</v>
      </c>
      <c r="H126">
        <v>-0.36479622099999998</v>
      </c>
      <c r="I126" s="14">
        <v>12</v>
      </c>
      <c r="J126">
        <v>0.78846545800000001</v>
      </c>
      <c r="K126">
        <v>-1.01E-4</v>
      </c>
      <c r="L126">
        <v>1</v>
      </c>
      <c r="M126">
        <v>-0.560095012</v>
      </c>
      <c r="N126">
        <v>0.90038977899999995</v>
      </c>
      <c r="O126">
        <v>-0.809111523</v>
      </c>
      <c r="P126">
        <v>0.455389718</v>
      </c>
      <c r="Q126">
        <v>3599.870351</v>
      </c>
      <c r="R126">
        <v>7.5738369999999999E-2</v>
      </c>
      <c r="S126">
        <v>1.3504384760000001</v>
      </c>
      <c r="T126">
        <v>0.97513965400000002</v>
      </c>
      <c r="U126" s="14">
        <v>3</v>
      </c>
      <c r="V126">
        <v>27.803201319999999</v>
      </c>
      <c r="W126">
        <v>-13.45467681</v>
      </c>
      <c r="X126">
        <v>-6.2515567379999997</v>
      </c>
      <c r="Y126">
        <v>509</v>
      </c>
      <c r="Z126">
        <v>4309</v>
      </c>
      <c r="AA126">
        <v>289</v>
      </c>
      <c r="AB126">
        <v>70</v>
      </c>
      <c r="AC126">
        <v>56</v>
      </c>
      <c r="AD126">
        <v>217</v>
      </c>
      <c r="AE126">
        <v>274</v>
      </c>
      <c r="AF126">
        <v>1272</v>
      </c>
    </row>
    <row r="127" spans="1:32" x14ac:dyDescent="0.25">
      <c r="A127" s="12">
        <v>296.17200000000003</v>
      </c>
      <c r="B127" s="13">
        <v>252.6302795</v>
      </c>
      <c r="C127">
        <v>336.56115929999999</v>
      </c>
      <c r="D127">
        <v>-0.352927983</v>
      </c>
      <c r="E127">
        <v>2.961547613</v>
      </c>
      <c r="F127" s="14">
        <v>398</v>
      </c>
      <c r="G127">
        <v>20.144097949999999</v>
      </c>
      <c r="H127">
        <v>-0.31644085</v>
      </c>
      <c r="I127" s="14">
        <v>12</v>
      </c>
      <c r="J127">
        <v>0.70465188899999998</v>
      </c>
      <c r="K127">
        <v>-4.0999999999999999E-4</v>
      </c>
      <c r="L127">
        <v>1</v>
      </c>
      <c r="M127">
        <v>-0.49093183200000001</v>
      </c>
      <c r="N127">
        <v>0.83221476500000002</v>
      </c>
      <c r="O127">
        <v>-0.74051641700000004</v>
      </c>
      <c r="P127">
        <v>0.39214686399999998</v>
      </c>
      <c r="Q127">
        <v>2053.5463089999998</v>
      </c>
      <c r="R127">
        <v>7.4173599000000007E-2</v>
      </c>
      <c r="S127">
        <v>1.2481126789999999</v>
      </c>
      <c r="T127">
        <v>4.0485263329999999</v>
      </c>
      <c r="U127" s="14">
        <v>3</v>
      </c>
      <c r="V127">
        <v>25.70968586</v>
      </c>
      <c r="W127">
        <v>-18.09932023</v>
      </c>
      <c r="X127">
        <v>-11.05290555</v>
      </c>
      <c r="Y127">
        <v>501</v>
      </c>
      <c r="Z127">
        <v>2601</v>
      </c>
      <c r="AA127">
        <v>238</v>
      </c>
      <c r="AB127">
        <v>68</v>
      </c>
      <c r="AC127">
        <v>56</v>
      </c>
      <c r="AD127">
        <v>191</v>
      </c>
      <c r="AE127">
        <v>309</v>
      </c>
      <c r="AF127">
        <v>559</v>
      </c>
    </row>
    <row r="128" spans="1:32" x14ac:dyDescent="0.25">
      <c r="A128" s="12">
        <v>257.298</v>
      </c>
      <c r="B128" s="13">
        <v>287.01812740000003</v>
      </c>
      <c r="C128">
        <v>311.74846109999999</v>
      </c>
      <c r="D128">
        <v>-0.53806000899999995</v>
      </c>
      <c r="E128">
        <v>2.56996417</v>
      </c>
      <c r="F128" s="14">
        <v>0</v>
      </c>
      <c r="G128">
        <v>11.01554335</v>
      </c>
      <c r="H128">
        <v>-0.50048136700000001</v>
      </c>
      <c r="I128" s="14">
        <v>0</v>
      </c>
      <c r="J128">
        <v>0.86570075199999996</v>
      </c>
      <c r="K128">
        <v>2.34E-4</v>
      </c>
      <c r="L128">
        <v>1</v>
      </c>
      <c r="M128">
        <v>-0.40806451599999999</v>
      </c>
      <c r="N128">
        <v>0.89312977100000002</v>
      </c>
      <c r="O128">
        <v>-0.80242261100000001</v>
      </c>
      <c r="P128">
        <v>0.58635394500000004</v>
      </c>
      <c r="Q128">
        <v>2722.3584729999998</v>
      </c>
      <c r="R128">
        <v>7.4173599000000007E-2</v>
      </c>
      <c r="S128">
        <v>1.339505315</v>
      </c>
      <c r="T128">
        <v>1.5794823019999999</v>
      </c>
      <c r="U128" s="14">
        <v>3</v>
      </c>
      <c r="V128">
        <v>25.62822542</v>
      </c>
      <c r="W128">
        <v>-14.476003159999999</v>
      </c>
      <c r="X128">
        <v>-9.0303092199999995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2">
        <v>146.88</v>
      </c>
      <c r="B129" s="13">
        <v>176.13745119999999</v>
      </c>
      <c r="C129">
        <v>202.5506512</v>
      </c>
      <c r="D129">
        <v>-0.40318223800000003</v>
      </c>
      <c r="E129">
        <v>2.7567975520000001</v>
      </c>
      <c r="F129" s="14">
        <v>389</v>
      </c>
      <c r="G129">
        <v>9.6644447099999997</v>
      </c>
      <c r="H129">
        <v>-0.35896030099999998</v>
      </c>
      <c r="I129" s="14">
        <v>12</v>
      </c>
      <c r="J129">
        <v>0.76123652600000002</v>
      </c>
      <c r="K129">
        <v>1.35E-4</v>
      </c>
      <c r="L129">
        <v>1</v>
      </c>
      <c r="M129">
        <v>-0.50112157899999998</v>
      </c>
      <c r="N129">
        <v>0.86437029099999996</v>
      </c>
      <c r="O129">
        <v>-0.77241097000000003</v>
      </c>
      <c r="P129">
        <v>0.44261202700000002</v>
      </c>
      <c r="Q129">
        <v>3396.3233580000001</v>
      </c>
      <c r="R129">
        <v>7.5775421999999995E-2</v>
      </c>
      <c r="S129">
        <v>1.296415925</v>
      </c>
      <c r="T129">
        <v>2.968963714</v>
      </c>
      <c r="U129" s="14">
        <v>3</v>
      </c>
      <c r="V129">
        <v>27.262022160000001</v>
      </c>
      <c r="W129">
        <v>-13.817202030000001</v>
      </c>
      <c r="X129">
        <v>-7.5378388909999998</v>
      </c>
      <c r="Y129">
        <v>546</v>
      </c>
      <c r="Z129">
        <v>4304</v>
      </c>
      <c r="AA129">
        <v>262</v>
      </c>
      <c r="AB129">
        <v>72</v>
      </c>
      <c r="AC129">
        <v>58</v>
      </c>
      <c r="AD129">
        <v>203</v>
      </c>
      <c r="AE129">
        <v>251</v>
      </c>
      <c r="AF129">
        <v>1062</v>
      </c>
    </row>
    <row r="130" spans="1:32" x14ac:dyDescent="0.25">
      <c r="A130" s="12">
        <v>394.12421999999998</v>
      </c>
      <c r="B130" s="13">
        <v>339.98275760000001</v>
      </c>
      <c r="C130">
        <v>0.77370243100000002</v>
      </c>
      <c r="D130">
        <v>-0.42241212700000003</v>
      </c>
      <c r="E130">
        <v>2.7024009229999999</v>
      </c>
      <c r="F130" s="14">
        <v>389</v>
      </c>
      <c r="G130">
        <v>9.3762729589999996</v>
      </c>
      <c r="H130">
        <v>-0.42230826599999999</v>
      </c>
      <c r="I130" s="14">
        <v>0</v>
      </c>
      <c r="J130">
        <v>0.78412180499999995</v>
      </c>
      <c r="K130">
        <v>1.66E-4</v>
      </c>
      <c r="L130">
        <v>1</v>
      </c>
      <c r="M130">
        <v>-0.30434782599999999</v>
      </c>
      <c r="N130">
        <v>0.79387643500000005</v>
      </c>
      <c r="O130">
        <v>-0.69429382900000003</v>
      </c>
      <c r="P130">
        <v>0.49442040500000001</v>
      </c>
      <c r="Q130">
        <v>2342.228584</v>
      </c>
      <c r="R130">
        <v>7.2117366000000002E-2</v>
      </c>
      <c r="S130">
        <v>1.1906518939999999</v>
      </c>
      <c r="T130">
        <v>1.024773157</v>
      </c>
      <c r="U130" s="14">
        <v>3</v>
      </c>
      <c r="V130">
        <v>27.269209879999998</v>
      </c>
      <c r="W130">
        <v>-14.695619539999999</v>
      </c>
      <c r="X130">
        <v>-8.8299496360000003</v>
      </c>
      <c r="Y130">
        <v>429</v>
      </c>
      <c r="Z130">
        <v>3650</v>
      </c>
      <c r="AA130">
        <v>244</v>
      </c>
      <c r="AB130">
        <v>70</v>
      </c>
      <c r="AC130">
        <v>58</v>
      </c>
      <c r="AD130">
        <v>225</v>
      </c>
      <c r="AE130">
        <v>346</v>
      </c>
      <c r="AF130">
        <v>992</v>
      </c>
    </row>
    <row r="131" spans="1:32" x14ac:dyDescent="0.25">
      <c r="A131" s="12">
        <v>523.7346</v>
      </c>
      <c r="B131" s="13">
        <v>385.85580440000001</v>
      </c>
      <c r="C131">
        <v>358.90635350000002</v>
      </c>
      <c r="D131">
        <v>-0.365620732</v>
      </c>
      <c r="E131">
        <v>2.1311476229999999</v>
      </c>
      <c r="F131" s="14">
        <v>363</v>
      </c>
      <c r="G131">
        <v>4.7875315440000001</v>
      </c>
      <c r="H131">
        <v>-0.41258001300000002</v>
      </c>
      <c r="I131" s="14">
        <v>30</v>
      </c>
      <c r="J131">
        <v>0.74659262999999998</v>
      </c>
      <c r="K131">
        <v>7.9400000000000006E-5</v>
      </c>
      <c r="L131">
        <v>1</v>
      </c>
      <c r="M131">
        <v>-0.19367588899999999</v>
      </c>
      <c r="N131">
        <v>0.68287937700000001</v>
      </c>
      <c r="O131">
        <v>-0.61833489200000002</v>
      </c>
      <c r="P131">
        <v>0.48243359000000002</v>
      </c>
      <c r="Q131">
        <v>1042.981323</v>
      </c>
      <c r="R131">
        <v>5.5363886000000001E-2</v>
      </c>
      <c r="S131">
        <v>1.024070024</v>
      </c>
      <c r="T131">
        <v>0.32042377700000002</v>
      </c>
      <c r="U131" s="14">
        <v>3</v>
      </c>
      <c r="V131">
        <v>27.830512819999999</v>
      </c>
      <c r="W131">
        <v>-14.06451562</v>
      </c>
      <c r="X131">
        <v>-10.397633750000001</v>
      </c>
      <c r="Y131">
        <v>406</v>
      </c>
      <c r="Z131">
        <v>4150</v>
      </c>
      <c r="AA131">
        <v>250</v>
      </c>
      <c r="AB131">
        <v>50</v>
      </c>
      <c r="AC131">
        <v>65</v>
      </c>
      <c r="AD131">
        <v>299</v>
      </c>
      <c r="AE131">
        <v>294</v>
      </c>
      <c r="AF131">
        <v>851</v>
      </c>
    </row>
    <row r="132" spans="1:32" x14ac:dyDescent="0.25">
      <c r="A132" s="12">
        <v>368.01029999999997</v>
      </c>
      <c r="B132" s="13">
        <v>359.01522829999999</v>
      </c>
      <c r="C132">
        <v>212.81545740000001</v>
      </c>
      <c r="D132">
        <v>-0.50469315100000001</v>
      </c>
      <c r="E132">
        <v>2.7610692979999998</v>
      </c>
      <c r="F132" s="14">
        <v>361</v>
      </c>
      <c r="G132">
        <v>7.7441092830000002</v>
      </c>
      <c r="H132">
        <v>-0.48881283399999997</v>
      </c>
      <c r="I132" s="14">
        <v>30</v>
      </c>
      <c r="J132">
        <v>0.82661162300000002</v>
      </c>
      <c r="K132">
        <v>7.6799999999999997E-5</v>
      </c>
      <c r="L132">
        <v>1</v>
      </c>
      <c r="M132">
        <v>-0.32282157700000003</v>
      </c>
      <c r="N132">
        <v>0.85070785100000001</v>
      </c>
      <c r="O132">
        <v>-0.75152253300000005</v>
      </c>
      <c r="P132">
        <v>0.56602232500000005</v>
      </c>
      <c r="Q132">
        <v>2216.5557789999998</v>
      </c>
      <c r="R132">
        <v>5.662971E-2</v>
      </c>
      <c r="S132">
        <v>1.275856495</v>
      </c>
      <c r="T132">
        <v>2.4932320140000002</v>
      </c>
      <c r="U132" s="14">
        <v>3</v>
      </c>
      <c r="V132">
        <v>28.458323350000001</v>
      </c>
      <c r="W132">
        <v>-17.109465050000001</v>
      </c>
      <c r="X132">
        <v>-12.366931770000001</v>
      </c>
      <c r="Y132">
        <v>392</v>
      </c>
      <c r="Z132">
        <v>4646</v>
      </c>
      <c r="AA132">
        <v>251</v>
      </c>
      <c r="AB132">
        <v>62</v>
      </c>
      <c r="AC132">
        <v>66</v>
      </c>
      <c r="AD132">
        <v>282</v>
      </c>
      <c r="AE132">
        <v>326</v>
      </c>
      <c r="AF132">
        <v>1085</v>
      </c>
    </row>
    <row r="133" spans="1:32" x14ac:dyDescent="0.25">
      <c r="A133" s="12">
        <v>200.4408</v>
      </c>
      <c r="B133" s="13">
        <v>288.1063843</v>
      </c>
      <c r="C133">
        <v>208.98411089999999</v>
      </c>
      <c r="D133">
        <v>-0.34722954</v>
      </c>
      <c r="E133">
        <v>1.630200863</v>
      </c>
      <c r="F133" s="14">
        <v>0</v>
      </c>
      <c r="G133">
        <v>4.4341592260000002</v>
      </c>
      <c r="H133">
        <v>-0.42046693000000002</v>
      </c>
      <c r="I133" s="14">
        <v>30</v>
      </c>
      <c r="J133">
        <v>0.72900763400000002</v>
      </c>
      <c r="K133">
        <v>3.7799999999999997E-5</v>
      </c>
      <c r="L133">
        <v>1</v>
      </c>
      <c r="M133">
        <v>-0.13505747100000001</v>
      </c>
      <c r="N133">
        <v>0.67035398199999996</v>
      </c>
      <c r="O133">
        <v>-0.58004883200000001</v>
      </c>
      <c r="P133">
        <v>0.48281505699999999</v>
      </c>
      <c r="Q133">
        <v>1337.1517699999999</v>
      </c>
      <c r="R133">
        <v>5.5363886000000001E-2</v>
      </c>
      <c r="S133">
        <v>1.005345583</v>
      </c>
      <c r="T133">
        <v>0.23002262600000001</v>
      </c>
      <c r="U133" s="14">
        <v>3</v>
      </c>
      <c r="V133">
        <v>0</v>
      </c>
      <c r="W133">
        <v>-17.483109299999999</v>
      </c>
      <c r="X133">
        <v>-12.243276310000001</v>
      </c>
      <c r="Y133">
        <v>378</v>
      </c>
      <c r="Z133">
        <v>2827</v>
      </c>
      <c r="AA133">
        <v>213</v>
      </c>
      <c r="AB133">
        <v>50</v>
      </c>
      <c r="AC133">
        <v>64</v>
      </c>
      <c r="AD133">
        <v>287</v>
      </c>
      <c r="AE133">
        <v>336</v>
      </c>
      <c r="AF133">
        <v>662</v>
      </c>
    </row>
    <row r="134" spans="1:32" x14ac:dyDescent="0.25">
      <c r="A134" s="12">
        <v>363.58350000000002</v>
      </c>
      <c r="B134" s="13">
        <v>371.50332639999999</v>
      </c>
      <c r="C134">
        <v>83.352290400000001</v>
      </c>
      <c r="D134">
        <v>-0.47949999599999998</v>
      </c>
      <c r="E134">
        <v>2.1598002909999998</v>
      </c>
      <c r="F134" s="14">
        <v>0</v>
      </c>
      <c r="G134">
        <v>4.211948971</v>
      </c>
      <c r="H134">
        <v>-0.50339263700000003</v>
      </c>
      <c r="I134" s="14">
        <v>31</v>
      </c>
      <c r="J134">
        <v>0.82219251299999996</v>
      </c>
      <c r="K134">
        <v>1.4999999999999999E-4</v>
      </c>
      <c r="L134">
        <v>1</v>
      </c>
      <c r="M134">
        <v>-0.222222222</v>
      </c>
      <c r="N134">
        <v>0.79933993400000003</v>
      </c>
      <c r="O134">
        <v>-0.70641627500000004</v>
      </c>
      <c r="P134">
        <v>0.57435749400000002</v>
      </c>
      <c r="Q134">
        <v>1960.92066</v>
      </c>
      <c r="R134">
        <v>5.6907404000000002E-2</v>
      </c>
      <c r="S134">
        <v>1.1988121270000001</v>
      </c>
      <c r="T134">
        <v>0.42106469800000002</v>
      </c>
      <c r="U134" s="14">
        <v>3</v>
      </c>
      <c r="V134">
        <v>26.536666669999999</v>
      </c>
      <c r="W134">
        <v>-13.65461322</v>
      </c>
      <c r="X134">
        <v>-10.15326608</v>
      </c>
      <c r="Y134">
        <v>341</v>
      </c>
      <c r="Z134">
        <v>4371</v>
      </c>
      <c r="AA134">
        <v>262</v>
      </c>
      <c r="AB134">
        <v>63</v>
      </c>
      <c r="AC134">
        <v>65</v>
      </c>
      <c r="AD134">
        <v>340</v>
      </c>
      <c r="AE134">
        <v>319</v>
      </c>
      <c r="AF134">
        <v>904</v>
      </c>
    </row>
    <row r="135" spans="1:32" x14ac:dyDescent="0.25">
      <c r="A135" s="12">
        <v>245.41734</v>
      </c>
      <c r="B135" s="13">
        <v>281.56973269999997</v>
      </c>
      <c r="C135">
        <v>168.10507960000001</v>
      </c>
      <c r="D135">
        <v>-0.47042495000000001</v>
      </c>
      <c r="E135">
        <v>2.573567867</v>
      </c>
      <c r="F135" s="14">
        <v>333</v>
      </c>
      <c r="G135">
        <v>13.308017510000001</v>
      </c>
      <c r="H135">
        <v>-0.44484254699999998</v>
      </c>
      <c r="I135" s="14">
        <v>30</v>
      </c>
      <c r="J135">
        <v>0.81365052400000004</v>
      </c>
      <c r="K135">
        <v>4.3800000000000002E-4</v>
      </c>
      <c r="L135">
        <v>1</v>
      </c>
      <c r="M135">
        <v>-0.391182645</v>
      </c>
      <c r="N135">
        <v>0.85730858499999996</v>
      </c>
      <c r="O135">
        <v>-0.76079186099999996</v>
      </c>
      <c r="P135">
        <v>0.526215443</v>
      </c>
      <c r="Q135">
        <v>2488.9420879999998</v>
      </c>
      <c r="R135">
        <v>5.6346446000000001E-2</v>
      </c>
      <c r="S135">
        <v>1.2857763769999999</v>
      </c>
      <c r="T135">
        <v>2.1220219560000002</v>
      </c>
      <c r="U135" s="14">
        <v>3</v>
      </c>
      <c r="V135">
        <v>31.810136050000001</v>
      </c>
      <c r="W135">
        <v>-15.632277630000001</v>
      </c>
      <c r="X135">
        <v>-10.35428527</v>
      </c>
      <c r="Y135">
        <v>405</v>
      </c>
      <c r="Z135">
        <v>1810</v>
      </c>
      <c r="AA135">
        <v>174</v>
      </c>
      <c r="AB135">
        <v>56</v>
      </c>
      <c r="AC135">
        <v>69</v>
      </c>
      <c r="AD135">
        <v>304</v>
      </c>
      <c r="AE135">
        <v>291</v>
      </c>
      <c r="AF135">
        <v>221</v>
      </c>
    </row>
    <row r="136" spans="1:32" x14ac:dyDescent="0.25">
      <c r="A136" s="12">
        <v>443.49900000000002</v>
      </c>
      <c r="B136" s="13">
        <v>380.98129269999998</v>
      </c>
      <c r="C136">
        <v>36.767678770000003</v>
      </c>
      <c r="D136">
        <v>-0.39942803999999998</v>
      </c>
      <c r="E136">
        <v>2.3221757410000001</v>
      </c>
      <c r="F136" s="14">
        <v>361</v>
      </c>
      <c r="G136">
        <v>5.4739649869999996</v>
      </c>
      <c r="H136">
        <v>-0.42386689799999999</v>
      </c>
      <c r="I136" s="14">
        <v>30</v>
      </c>
      <c r="J136">
        <v>0.74983187600000001</v>
      </c>
      <c r="K136">
        <v>2.9E-4</v>
      </c>
      <c r="L136">
        <v>1</v>
      </c>
      <c r="M136">
        <v>-0.24982206400000001</v>
      </c>
      <c r="N136">
        <v>0.74396782800000005</v>
      </c>
      <c r="O136">
        <v>-0.66315116699999999</v>
      </c>
      <c r="P136">
        <v>0.49540229899999999</v>
      </c>
      <c r="Q136">
        <v>1727.64429</v>
      </c>
      <c r="R136">
        <v>5.662971E-2</v>
      </c>
      <c r="S136">
        <v>1.1157647369999999</v>
      </c>
      <c r="T136">
        <v>1.244975006</v>
      </c>
      <c r="U136" s="14">
        <v>3</v>
      </c>
      <c r="V136">
        <v>28.94703518</v>
      </c>
      <c r="W136">
        <v>-16.504832830000002</v>
      </c>
      <c r="X136">
        <v>-10.95230671</v>
      </c>
      <c r="Y136">
        <v>374</v>
      </c>
      <c r="Z136">
        <v>3888</v>
      </c>
      <c r="AA136">
        <v>271</v>
      </c>
      <c r="AB136">
        <v>65</v>
      </c>
      <c r="AC136">
        <v>71</v>
      </c>
      <c r="AD136">
        <v>279</v>
      </c>
      <c r="AE136">
        <v>347</v>
      </c>
      <c r="AF136">
        <v>817</v>
      </c>
    </row>
    <row r="137" spans="1:32" x14ac:dyDescent="0.25">
      <c r="A137" s="12">
        <v>190.3794</v>
      </c>
      <c r="B137" s="13">
        <v>244.471405</v>
      </c>
      <c r="C137">
        <v>247.569548</v>
      </c>
      <c r="D137">
        <v>-0.27284637099999998</v>
      </c>
      <c r="E137">
        <v>1.9712752099999999</v>
      </c>
      <c r="F137" s="14">
        <v>361</v>
      </c>
      <c r="G137">
        <v>4.055807175</v>
      </c>
      <c r="H137">
        <v>-0.32697066699999999</v>
      </c>
      <c r="I137" s="14">
        <v>30</v>
      </c>
      <c r="J137">
        <v>0.63672854999999995</v>
      </c>
      <c r="K137">
        <v>1.66E-4</v>
      </c>
      <c r="L137">
        <v>1</v>
      </c>
      <c r="M137">
        <v>-0.18663406699999999</v>
      </c>
      <c r="N137">
        <v>0.62046696499999998</v>
      </c>
      <c r="O137">
        <v>-0.53145539900000005</v>
      </c>
      <c r="P137">
        <v>0.38278931799999999</v>
      </c>
      <c r="Q137">
        <v>881.50161949999995</v>
      </c>
      <c r="R137">
        <v>5.5191289999999997E-2</v>
      </c>
      <c r="S137">
        <v>0.93046933399999998</v>
      </c>
      <c r="T137">
        <v>0.29532847899999998</v>
      </c>
      <c r="U137" s="14">
        <v>3</v>
      </c>
      <c r="V137">
        <v>30.462225350000001</v>
      </c>
      <c r="W137">
        <v>-15.986680679999999</v>
      </c>
      <c r="X137">
        <v>-11.5192275</v>
      </c>
      <c r="Y137">
        <v>405</v>
      </c>
      <c r="Z137">
        <v>3254</v>
      </c>
      <c r="AA137">
        <v>216</v>
      </c>
      <c r="AB137">
        <v>56</v>
      </c>
      <c r="AC137">
        <v>65</v>
      </c>
      <c r="AD137">
        <v>279</v>
      </c>
      <c r="AE137">
        <v>316</v>
      </c>
      <c r="AF137">
        <v>363</v>
      </c>
    </row>
    <row r="138" spans="1:32" x14ac:dyDescent="0.25">
      <c r="A138" s="12">
        <v>370.98599999999999</v>
      </c>
      <c r="B138" s="13">
        <v>340.11779790000003</v>
      </c>
      <c r="C138">
        <v>18.87194942</v>
      </c>
      <c r="D138">
        <v>-0.49490582900000002</v>
      </c>
      <c r="E138">
        <v>2.2036745550000001</v>
      </c>
      <c r="F138" s="14">
        <v>0</v>
      </c>
      <c r="G138">
        <v>3.4031227460000002</v>
      </c>
      <c r="H138">
        <v>-0.52577632699999999</v>
      </c>
      <c r="I138" s="14">
        <v>30</v>
      </c>
      <c r="J138">
        <v>0.84845961700000005</v>
      </c>
      <c r="K138">
        <v>5.0399999999999999E-5</v>
      </c>
      <c r="L138">
        <v>1</v>
      </c>
      <c r="M138">
        <v>-0.18448637300000001</v>
      </c>
      <c r="N138">
        <v>0.79539021399999998</v>
      </c>
      <c r="O138">
        <v>-0.70180145599999999</v>
      </c>
      <c r="P138">
        <v>0.59425493699999998</v>
      </c>
      <c r="Q138">
        <v>1588.1662759999999</v>
      </c>
      <c r="R138">
        <v>5.5363886000000001E-2</v>
      </c>
      <c r="S138">
        <v>1.1928441519999999</v>
      </c>
      <c r="T138">
        <v>1.2250484239999999</v>
      </c>
      <c r="U138" s="14">
        <v>3</v>
      </c>
      <c r="V138">
        <v>28.002185090000001</v>
      </c>
      <c r="W138">
        <v>-16.178605279999999</v>
      </c>
      <c r="X138">
        <v>-9.9327606740000007</v>
      </c>
      <c r="Y138">
        <v>426</v>
      </c>
      <c r="Z138">
        <v>4054</v>
      </c>
      <c r="AA138">
        <v>226</v>
      </c>
      <c r="AB138">
        <v>54</v>
      </c>
      <c r="AC138">
        <v>65</v>
      </c>
      <c r="AD138">
        <v>295</v>
      </c>
      <c r="AE138">
        <v>279</v>
      </c>
      <c r="AF138">
        <v>1119</v>
      </c>
    </row>
    <row r="139" spans="1:32" x14ac:dyDescent="0.25">
      <c r="A139" s="12">
        <v>398.14830000000001</v>
      </c>
      <c r="B139" s="13">
        <v>307.15762330000001</v>
      </c>
      <c r="C139">
        <v>351.10253540000002</v>
      </c>
      <c r="D139">
        <v>-0.272961646</v>
      </c>
      <c r="E139">
        <v>1.6782675979999999</v>
      </c>
      <c r="F139" s="14">
        <v>361</v>
      </c>
      <c r="G139">
        <v>4.0908937400000003</v>
      </c>
      <c r="H139">
        <v>-0.32392388599999999</v>
      </c>
      <c r="I139" s="14">
        <v>31</v>
      </c>
      <c r="J139">
        <v>0.681389578</v>
      </c>
      <c r="K139">
        <v>-1.9899999999999999E-5</v>
      </c>
      <c r="L139">
        <v>1</v>
      </c>
      <c r="M139">
        <v>-0.25170068000000001</v>
      </c>
      <c r="N139">
        <v>0.62416107399999998</v>
      </c>
      <c r="O139">
        <v>-0.58762886599999997</v>
      </c>
      <c r="P139">
        <v>0.39423868299999998</v>
      </c>
      <c r="Q139">
        <v>921.80885909999995</v>
      </c>
      <c r="R139">
        <v>5.6136273E-2</v>
      </c>
      <c r="S139">
        <v>0.93601727499999998</v>
      </c>
      <c r="T139">
        <v>0.70017364699999995</v>
      </c>
      <c r="U139" s="14">
        <v>3</v>
      </c>
      <c r="V139">
        <v>28.521059430000001</v>
      </c>
      <c r="W139">
        <v>-16.099780280000001</v>
      </c>
      <c r="X139">
        <v>-8.4484096760000007</v>
      </c>
      <c r="Y139">
        <v>380</v>
      </c>
      <c r="Z139">
        <v>3710</v>
      </c>
      <c r="AA139">
        <v>261</v>
      </c>
      <c r="AB139">
        <v>63</v>
      </c>
      <c r="AC139">
        <v>66</v>
      </c>
      <c r="AD139">
        <v>327</v>
      </c>
      <c r="AE139">
        <v>293</v>
      </c>
      <c r="AF139">
        <v>664</v>
      </c>
    </row>
    <row r="140" spans="1:32" x14ac:dyDescent="0.25">
      <c r="A140" s="12">
        <v>281.04419999999999</v>
      </c>
      <c r="B140" s="13">
        <v>309.03332519999998</v>
      </c>
      <c r="C140">
        <v>356.64966379999998</v>
      </c>
      <c r="D140">
        <v>-0.39814594399999997</v>
      </c>
      <c r="E140">
        <v>2.2211701869999998</v>
      </c>
      <c r="F140" s="14">
        <v>361</v>
      </c>
      <c r="G140">
        <v>8.8135276729999994</v>
      </c>
      <c r="H140">
        <v>-0.41689658200000002</v>
      </c>
      <c r="I140" s="14">
        <v>30</v>
      </c>
      <c r="J140">
        <v>0.75114603800000002</v>
      </c>
      <c r="K140">
        <v>-5.7599999999999997E-5</v>
      </c>
      <c r="L140">
        <v>1</v>
      </c>
      <c r="M140">
        <v>-0.25737265399999998</v>
      </c>
      <c r="N140">
        <v>0.78147901399999997</v>
      </c>
      <c r="O140">
        <v>-0.65675340800000004</v>
      </c>
      <c r="P140">
        <v>0.48062015499999999</v>
      </c>
      <c r="Q140">
        <v>1875.7548830000001</v>
      </c>
      <c r="R140">
        <v>5.7560761000000002E-2</v>
      </c>
      <c r="S140">
        <v>1.1720232960000001</v>
      </c>
      <c r="T140">
        <v>4.3853855140000002</v>
      </c>
      <c r="U140" s="14">
        <v>3</v>
      </c>
      <c r="V140">
        <v>30.295740739999999</v>
      </c>
      <c r="W140">
        <v>-17.095433570000001</v>
      </c>
      <c r="X140">
        <v>-13.631115429999999</v>
      </c>
      <c r="Y140">
        <v>387</v>
      </c>
      <c r="Z140">
        <v>3802</v>
      </c>
      <c r="AA140">
        <v>253</v>
      </c>
      <c r="AB140">
        <v>64</v>
      </c>
      <c r="AC140">
        <v>67</v>
      </c>
      <c r="AD140">
        <v>320</v>
      </c>
      <c r="AE140">
        <v>292</v>
      </c>
      <c r="AF140">
        <v>669</v>
      </c>
    </row>
    <row r="141" spans="1:32" x14ac:dyDescent="0.25">
      <c r="A141" s="12">
        <v>250.23599999999999</v>
      </c>
      <c r="B141" s="13">
        <v>273.96627810000001</v>
      </c>
      <c r="C141">
        <v>57.647153760000002</v>
      </c>
      <c r="D141">
        <v>-0.16978193799999999</v>
      </c>
      <c r="E141">
        <v>1.9556976559999999</v>
      </c>
      <c r="F141" s="14">
        <v>262</v>
      </c>
      <c r="G141">
        <v>1257.634834</v>
      </c>
      <c r="H141">
        <v>-0.17273137</v>
      </c>
      <c r="I141" s="14">
        <v>66</v>
      </c>
      <c r="J141">
        <v>0.55114741300000003</v>
      </c>
      <c r="K141">
        <v>9.5100000000000002E-4</v>
      </c>
      <c r="L141">
        <v>0.82372145100000005</v>
      </c>
      <c r="M141">
        <v>-0.51507840800000004</v>
      </c>
      <c r="N141">
        <v>0.706461275</v>
      </c>
      <c r="O141">
        <v>-0.664440735</v>
      </c>
      <c r="P141">
        <v>0.22707692300000001</v>
      </c>
      <c r="Q141">
        <v>1249.163783</v>
      </c>
      <c r="R141">
        <v>5.7027582E-2</v>
      </c>
      <c r="S141">
        <v>1.059465289</v>
      </c>
      <c r="T141">
        <v>13.48767129</v>
      </c>
      <c r="U141" s="14">
        <v>3</v>
      </c>
      <c r="V141">
        <v>21.491012659999999</v>
      </c>
      <c r="W141">
        <v>-14.761935729999999</v>
      </c>
      <c r="X141">
        <v>-8.883710743</v>
      </c>
      <c r="Y141">
        <v>427</v>
      </c>
      <c r="Z141">
        <v>4893</v>
      </c>
      <c r="AA141">
        <v>256</v>
      </c>
      <c r="AB141">
        <v>67</v>
      </c>
      <c r="AC141">
        <v>58</v>
      </c>
      <c r="AD141">
        <v>297</v>
      </c>
      <c r="AE141">
        <v>276</v>
      </c>
      <c r="AF141">
        <v>254</v>
      </c>
    </row>
    <row r="142" spans="1:32" x14ac:dyDescent="0.25">
      <c r="A142" s="12">
        <v>188.72592</v>
      </c>
      <c r="B142" s="13">
        <v>239.30596919999999</v>
      </c>
      <c r="C142">
        <v>314.05728570000002</v>
      </c>
      <c r="D142">
        <v>-0.20115983500000001</v>
      </c>
      <c r="E142">
        <v>1.8110795019999999</v>
      </c>
      <c r="F142" s="14">
        <v>262</v>
      </c>
      <c r="G142">
        <v>487.1161401</v>
      </c>
      <c r="H142">
        <v>-0.21017418800000001</v>
      </c>
      <c r="I142" s="14">
        <v>52</v>
      </c>
      <c r="J142">
        <v>0.58484609300000001</v>
      </c>
      <c r="K142">
        <v>1.332335E-3</v>
      </c>
      <c r="L142">
        <v>0.832605814</v>
      </c>
      <c r="M142">
        <v>-0.48825288300000003</v>
      </c>
      <c r="N142">
        <v>0.73402418000000003</v>
      </c>
      <c r="O142">
        <v>-0.66823594600000003</v>
      </c>
      <c r="P142">
        <v>0.267143458</v>
      </c>
      <c r="Q142">
        <v>1969.9208289999999</v>
      </c>
      <c r="R142">
        <v>6.4422056000000005E-2</v>
      </c>
      <c r="S142">
        <v>1.1008778809999999</v>
      </c>
      <c r="T142">
        <v>16.519148900000001</v>
      </c>
      <c r="U142" s="14">
        <v>3</v>
      </c>
      <c r="V142">
        <v>29.135816989999999</v>
      </c>
      <c r="W142">
        <v>-16.065032930000001</v>
      </c>
      <c r="X142">
        <v>-11.18123172</v>
      </c>
      <c r="Y142">
        <v>446</v>
      </c>
      <c r="Z142">
        <v>1818</v>
      </c>
      <c r="AA142">
        <v>251</v>
      </c>
      <c r="AB142">
        <v>70</v>
      </c>
      <c r="AC142">
        <v>53</v>
      </c>
      <c r="AD142">
        <v>280</v>
      </c>
      <c r="AE142">
        <v>274</v>
      </c>
      <c r="AF142">
        <v>194</v>
      </c>
    </row>
    <row r="143" spans="1:32" x14ac:dyDescent="0.25">
      <c r="A143" s="12">
        <v>68.268600000000006</v>
      </c>
      <c r="B143" s="13">
        <v>195.5764313</v>
      </c>
      <c r="C143">
        <v>281.76357419999999</v>
      </c>
      <c r="D143">
        <v>-0.42926356199999999</v>
      </c>
      <c r="E143">
        <v>3.1300225259999999</v>
      </c>
      <c r="F143" s="14">
        <v>387</v>
      </c>
      <c r="G143">
        <v>7.0051644399999997</v>
      </c>
      <c r="H143">
        <v>-0.36568942700000001</v>
      </c>
      <c r="I143" s="14">
        <v>12</v>
      </c>
      <c r="J143">
        <v>0.76495818100000001</v>
      </c>
      <c r="K143">
        <v>4.0000000000000002E-4</v>
      </c>
      <c r="L143">
        <v>1</v>
      </c>
      <c r="M143">
        <v>-0.54545454500000001</v>
      </c>
      <c r="N143">
        <v>0.89850057699999997</v>
      </c>
      <c r="O143">
        <v>-0.80087527400000003</v>
      </c>
      <c r="P143">
        <v>0.45354998200000002</v>
      </c>
      <c r="Q143">
        <v>3368.1298729999999</v>
      </c>
      <c r="R143">
        <v>7.5205705999999997E-2</v>
      </c>
      <c r="S143">
        <v>1.3475954530000001</v>
      </c>
      <c r="T143">
        <v>1.930767766</v>
      </c>
      <c r="U143" s="14">
        <v>3</v>
      </c>
      <c r="V143">
        <v>28.625740069999999</v>
      </c>
      <c r="W143">
        <v>-13.8770262</v>
      </c>
      <c r="X143">
        <v>-6.6474771199999996</v>
      </c>
      <c r="Y143">
        <v>504</v>
      </c>
      <c r="Z143">
        <v>6016</v>
      </c>
      <c r="AA143">
        <v>263</v>
      </c>
      <c r="AB143">
        <v>64</v>
      </c>
      <c r="AC143">
        <v>57</v>
      </c>
      <c r="AD143">
        <v>186</v>
      </c>
      <c r="AE143">
        <v>310</v>
      </c>
      <c r="AF143">
        <v>616</v>
      </c>
    </row>
    <row r="144" spans="1:32" x14ac:dyDescent="0.25">
      <c r="A144" s="12">
        <v>53.020800000000001</v>
      </c>
      <c r="B144" s="13">
        <v>115.6943588</v>
      </c>
      <c r="C144">
        <v>342.94887569999997</v>
      </c>
      <c r="D144">
        <v>-0.313519031</v>
      </c>
      <c r="E144">
        <v>2.2379176620000001</v>
      </c>
      <c r="F144" s="14">
        <v>176</v>
      </c>
      <c r="G144">
        <v>959.44641479999996</v>
      </c>
      <c r="H144">
        <v>-0.30520391499999999</v>
      </c>
      <c r="I144" s="14">
        <v>66</v>
      </c>
      <c r="J144">
        <v>0.67393364899999997</v>
      </c>
      <c r="K144">
        <v>4.3347990000000003E-3</v>
      </c>
      <c r="L144">
        <v>1</v>
      </c>
      <c r="M144">
        <v>-0.43878462899999998</v>
      </c>
      <c r="N144">
        <v>0.791529292</v>
      </c>
      <c r="O144">
        <v>-0.69807692300000002</v>
      </c>
      <c r="P144">
        <v>0.37378452000000001</v>
      </c>
      <c r="Q144">
        <v>2513.1214610000002</v>
      </c>
      <c r="R144">
        <v>5.7016275999999998E-2</v>
      </c>
      <c r="S144">
        <v>1.187143445</v>
      </c>
      <c r="T144">
        <v>78.780210240000002</v>
      </c>
      <c r="U144" s="14">
        <v>3</v>
      </c>
      <c r="V144">
        <v>21.588750000000001</v>
      </c>
      <c r="W144">
        <v>-14.10499879</v>
      </c>
      <c r="X144">
        <v>-5.8343418319999998</v>
      </c>
      <c r="Y144">
        <v>419</v>
      </c>
      <c r="Z144">
        <v>2964</v>
      </c>
      <c r="AA144">
        <v>275</v>
      </c>
      <c r="AB144">
        <v>75</v>
      </c>
      <c r="AC144">
        <v>62</v>
      </c>
      <c r="AD144">
        <v>319</v>
      </c>
      <c r="AE144">
        <v>262</v>
      </c>
      <c r="AF144">
        <v>243</v>
      </c>
    </row>
    <row r="145" spans="1:32" x14ac:dyDescent="0.25">
      <c r="A145" s="12">
        <v>328.76109000000002</v>
      </c>
      <c r="B145" s="13">
        <v>273.2127686</v>
      </c>
      <c r="C145">
        <v>259.22608309999998</v>
      </c>
      <c r="D145">
        <v>-0.38799873000000001</v>
      </c>
      <c r="E145">
        <v>2.4418456549999998</v>
      </c>
      <c r="F145" s="14">
        <v>361</v>
      </c>
      <c r="G145">
        <v>11.58521271</v>
      </c>
      <c r="H145">
        <v>-0.34013092499999997</v>
      </c>
      <c r="I145" s="14">
        <v>30</v>
      </c>
      <c r="J145">
        <v>0.746990496</v>
      </c>
      <c r="K145">
        <v>1.521386E-3</v>
      </c>
      <c r="L145">
        <v>1</v>
      </c>
      <c r="M145">
        <v>-0.55894988099999998</v>
      </c>
      <c r="N145">
        <v>0.85845877299999995</v>
      </c>
      <c r="O145">
        <v>-0.79904306199999997</v>
      </c>
      <c r="P145">
        <v>0.433870688</v>
      </c>
      <c r="Q145">
        <v>3219.7054859999998</v>
      </c>
      <c r="R145">
        <v>5.7560761000000002E-2</v>
      </c>
      <c r="S145">
        <v>1.287543535</v>
      </c>
      <c r="T145">
        <v>2.0772884079999998</v>
      </c>
      <c r="U145" s="14">
        <v>3</v>
      </c>
      <c r="V145">
        <v>33.16512195</v>
      </c>
      <c r="W145">
        <v>-13.88723959</v>
      </c>
      <c r="X145">
        <v>-7.9776168399999996</v>
      </c>
      <c r="Y145">
        <v>394</v>
      </c>
      <c r="Z145">
        <v>2929</v>
      </c>
      <c r="AA145">
        <v>256</v>
      </c>
      <c r="AB145">
        <v>59</v>
      </c>
      <c r="AC145">
        <v>68</v>
      </c>
      <c r="AD145">
        <v>322</v>
      </c>
      <c r="AE145">
        <v>284</v>
      </c>
      <c r="AF145">
        <v>409</v>
      </c>
    </row>
    <row r="146" spans="1:32" x14ac:dyDescent="0.25">
      <c r="A146" s="12">
        <v>310.56912</v>
      </c>
      <c r="B146" s="13">
        <v>238.1316223</v>
      </c>
      <c r="C146">
        <v>78.796927299999993</v>
      </c>
      <c r="D146">
        <v>-0.234583601</v>
      </c>
      <c r="E146">
        <v>2.0929918289999998</v>
      </c>
      <c r="F146" s="14">
        <v>262</v>
      </c>
      <c r="G146">
        <v>543.93575420000002</v>
      </c>
      <c r="H146">
        <v>-0.21487294100000001</v>
      </c>
      <c r="I146" s="14">
        <v>52</v>
      </c>
      <c r="J146">
        <v>0.58623771199999997</v>
      </c>
      <c r="K146">
        <v>1.3598869999999999E-3</v>
      </c>
      <c r="L146">
        <v>0.86422497899999995</v>
      </c>
      <c r="M146">
        <v>-0.57308770499999995</v>
      </c>
      <c r="N146">
        <v>0.77766650000000004</v>
      </c>
      <c r="O146">
        <v>-0.73891746300000005</v>
      </c>
      <c r="P146">
        <v>0.28763148300000002</v>
      </c>
      <c r="Q146">
        <v>2476.7160739999999</v>
      </c>
      <c r="R146">
        <v>6.3035286999999995E-2</v>
      </c>
      <c r="S146">
        <v>1.166353703</v>
      </c>
      <c r="T146">
        <v>22.257026450000001</v>
      </c>
      <c r="U146" s="14">
        <v>3</v>
      </c>
      <c r="V146">
        <v>27.668099170000001</v>
      </c>
      <c r="W146">
        <v>-10.89579344</v>
      </c>
      <c r="X146">
        <v>-6.1300849939999997</v>
      </c>
      <c r="Y146">
        <v>407</v>
      </c>
      <c r="Z146">
        <v>1906</v>
      </c>
      <c r="AA146">
        <v>295</v>
      </c>
      <c r="AB146">
        <v>81</v>
      </c>
      <c r="AC146">
        <v>53</v>
      </c>
      <c r="AD146">
        <v>303</v>
      </c>
      <c r="AE146">
        <v>290</v>
      </c>
      <c r="AF146">
        <v>225</v>
      </c>
    </row>
    <row r="147" spans="1:32" x14ac:dyDescent="0.25">
      <c r="A147" s="12">
        <v>206.63775000000001</v>
      </c>
      <c r="B147" s="13">
        <v>213.98541259999999</v>
      </c>
      <c r="C147">
        <v>82.578682509999993</v>
      </c>
      <c r="D147">
        <v>-0.31967785999999998</v>
      </c>
      <c r="E147">
        <v>2.490202188</v>
      </c>
      <c r="F147" s="14">
        <v>262</v>
      </c>
      <c r="G147">
        <v>487.39150540000003</v>
      </c>
      <c r="H147">
        <v>-0.29102233100000002</v>
      </c>
      <c r="I147" s="14">
        <v>52</v>
      </c>
      <c r="J147">
        <v>0.68146718100000003</v>
      </c>
      <c r="K147">
        <v>7.2300200000000002E-3</v>
      </c>
      <c r="L147">
        <v>0.980416709</v>
      </c>
      <c r="M147">
        <v>-0.51061865200000001</v>
      </c>
      <c r="N147">
        <v>0.83803745699999999</v>
      </c>
      <c r="O147">
        <v>-0.73592426499999997</v>
      </c>
      <c r="P147">
        <v>0.36093750000000002</v>
      </c>
      <c r="Q147">
        <v>2641.0025009999999</v>
      </c>
      <c r="R147">
        <v>6.3179910000000006E-2</v>
      </c>
      <c r="S147">
        <v>1.2568904160000001</v>
      </c>
      <c r="T147">
        <v>40.62093789</v>
      </c>
      <c r="U147" s="14">
        <v>3</v>
      </c>
      <c r="V147">
        <v>29.69419929</v>
      </c>
      <c r="W147">
        <v>-14.004095039999999</v>
      </c>
      <c r="X147">
        <v>-7.750307727</v>
      </c>
      <c r="Y147">
        <v>446</v>
      </c>
      <c r="Z147">
        <v>1796</v>
      </c>
      <c r="AA147">
        <v>247</v>
      </c>
      <c r="AB147">
        <v>73</v>
      </c>
      <c r="AC147">
        <v>54</v>
      </c>
      <c r="AD147">
        <v>286</v>
      </c>
      <c r="AE147">
        <v>268</v>
      </c>
      <c r="AF147">
        <v>251</v>
      </c>
    </row>
    <row r="148" spans="1:32" x14ac:dyDescent="0.25">
      <c r="A148" s="12">
        <v>308.59784999999999</v>
      </c>
      <c r="B148" s="13">
        <v>306.2256165</v>
      </c>
      <c r="C148">
        <v>206.490171</v>
      </c>
      <c r="D148">
        <v>-0.29846039400000002</v>
      </c>
      <c r="E148">
        <v>2.160241842</v>
      </c>
      <c r="F148" s="14">
        <v>392</v>
      </c>
      <c r="G148">
        <v>297.26809279999998</v>
      </c>
      <c r="H148">
        <v>-0.28110241899999999</v>
      </c>
      <c r="I148" s="14">
        <v>52</v>
      </c>
      <c r="J148">
        <v>0.66934439000000001</v>
      </c>
      <c r="K148">
        <v>-3.4699999999999998E-4</v>
      </c>
      <c r="L148">
        <v>0.96992842999999995</v>
      </c>
      <c r="M148">
        <v>-0.50393700799999996</v>
      </c>
      <c r="N148">
        <v>0.79743303600000004</v>
      </c>
      <c r="O148">
        <v>-0.72939597300000003</v>
      </c>
      <c r="P148">
        <v>0.35649610399999998</v>
      </c>
      <c r="Q148">
        <v>2310.8518079999999</v>
      </c>
      <c r="R148">
        <v>6.3179910000000006E-2</v>
      </c>
      <c r="S148">
        <v>1.1959826950000001</v>
      </c>
      <c r="T148">
        <v>11.51792762</v>
      </c>
      <c r="U148" s="14">
        <v>3</v>
      </c>
      <c r="V148">
        <v>31.265335459999999</v>
      </c>
      <c r="W148">
        <v>-15.18586606</v>
      </c>
      <c r="X148">
        <v>-9.6449764200000008</v>
      </c>
      <c r="Y148">
        <v>478</v>
      </c>
      <c r="Z148">
        <v>1742</v>
      </c>
      <c r="AA148">
        <v>235</v>
      </c>
      <c r="AB148">
        <v>68</v>
      </c>
      <c r="AC148">
        <v>54</v>
      </c>
      <c r="AD148">
        <v>266</v>
      </c>
      <c r="AE148">
        <v>256</v>
      </c>
      <c r="AF148">
        <v>212</v>
      </c>
    </row>
    <row r="149" spans="1:32" x14ac:dyDescent="0.25">
      <c r="A149" s="12">
        <v>102.16704</v>
      </c>
      <c r="B149" s="13">
        <v>175.73371890000001</v>
      </c>
      <c r="C149">
        <v>123.79586740000001</v>
      </c>
      <c r="D149">
        <v>-0.21819742</v>
      </c>
      <c r="E149">
        <v>1.9194046259999999</v>
      </c>
      <c r="F149" s="14">
        <v>262</v>
      </c>
      <c r="G149">
        <v>293.6819003</v>
      </c>
      <c r="H149">
        <v>-0.212243125</v>
      </c>
      <c r="I149" s="14">
        <v>52</v>
      </c>
      <c r="J149">
        <v>0.60801001300000002</v>
      </c>
      <c r="K149">
        <v>-1.6701050000000001E-3</v>
      </c>
      <c r="L149">
        <v>0.85532660500000002</v>
      </c>
      <c r="M149">
        <v>-0.53106383000000001</v>
      </c>
      <c r="N149">
        <v>0.74092140900000003</v>
      </c>
      <c r="O149">
        <v>-0.70714855200000004</v>
      </c>
      <c r="P149">
        <v>0.281979645</v>
      </c>
      <c r="Q149">
        <v>2122.8795660000001</v>
      </c>
      <c r="R149">
        <v>6.3179910000000006E-2</v>
      </c>
      <c r="S149">
        <v>1.111231565</v>
      </c>
      <c r="T149">
        <v>12.296312739999999</v>
      </c>
      <c r="U149" s="14">
        <v>3</v>
      </c>
      <c r="V149">
        <v>29.335422739999998</v>
      </c>
      <c r="W149">
        <v>-11.760841360000001</v>
      </c>
      <c r="X149">
        <v>-5.7344747820000004</v>
      </c>
      <c r="Y149">
        <v>482</v>
      </c>
      <c r="Z149">
        <v>1728</v>
      </c>
      <c r="AA149">
        <v>245</v>
      </c>
      <c r="AB149">
        <v>67</v>
      </c>
      <c r="AC149">
        <v>55</v>
      </c>
      <c r="AD149">
        <v>276</v>
      </c>
      <c r="AE149">
        <v>242</v>
      </c>
      <c r="AF149">
        <v>229</v>
      </c>
    </row>
    <row r="150" spans="1:32" x14ac:dyDescent="0.25">
      <c r="A150" s="12">
        <v>250.87428</v>
      </c>
      <c r="B150" s="13">
        <v>240.15248109999999</v>
      </c>
      <c r="C150">
        <v>206.1213108</v>
      </c>
      <c r="D150">
        <v>-0.25153818700000002</v>
      </c>
      <c r="E150">
        <v>2.000436068</v>
      </c>
      <c r="F150" s="14">
        <v>262</v>
      </c>
      <c r="G150">
        <v>442.25752729999999</v>
      </c>
      <c r="H150">
        <v>-0.26148450400000001</v>
      </c>
      <c r="I150" s="14">
        <v>52</v>
      </c>
      <c r="J150">
        <v>0.61644535199999995</v>
      </c>
      <c r="K150">
        <v>3.74574E-3</v>
      </c>
      <c r="L150">
        <v>0.91418113999999995</v>
      </c>
      <c r="M150">
        <v>-0.42268041200000001</v>
      </c>
      <c r="N150">
        <v>0.76963936300000002</v>
      </c>
      <c r="O150">
        <v>-0.64972634900000004</v>
      </c>
      <c r="P150">
        <v>0.31300559999999999</v>
      </c>
      <c r="Q150">
        <v>2182.7085830000001</v>
      </c>
      <c r="R150">
        <v>5.9365309999999998E-2</v>
      </c>
      <c r="S150">
        <v>1.1542977089999999</v>
      </c>
      <c r="T150">
        <v>36.579165760000002</v>
      </c>
      <c r="U150" s="14">
        <v>3</v>
      </c>
      <c r="V150">
        <v>30.189423869999999</v>
      </c>
      <c r="W150">
        <v>-15.68982778</v>
      </c>
      <c r="X150">
        <v>-11.611331099999999</v>
      </c>
      <c r="Y150">
        <v>496</v>
      </c>
      <c r="Z150">
        <v>1716</v>
      </c>
      <c r="AA150">
        <v>238</v>
      </c>
      <c r="AB150">
        <v>67</v>
      </c>
      <c r="AC150">
        <v>53</v>
      </c>
      <c r="AD150">
        <v>265</v>
      </c>
      <c r="AE150">
        <v>239</v>
      </c>
      <c r="AF150">
        <v>264</v>
      </c>
    </row>
    <row r="151" spans="1:32" x14ac:dyDescent="0.25">
      <c r="A151" s="12">
        <v>210.24299999999999</v>
      </c>
      <c r="B151" s="13">
        <v>224.3215027</v>
      </c>
      <c r="C151">
        <v>174.6669326</v>
      </c>
      <c r="D151">
        <v>-0.42354619500000001</v>
      </c>
      <c r="E151">
        <v>2.5214104650000002</v>
      </c>
      <c r="F151" s="14">
        <v>262</v>
      </c>
      <c r="G151">
        <v>394.96588659999998</v>
      </c>
      <c r="H151">
        <v>-0.37626698600000003</v>
      </c>
      <c r="I151" s="14">
        <v>52</v>
      </c>
      <c r="J151">
        <v>0.77102414699999999</v>
      </c>
      <c r="K151">
        <v>1.515775E-3</v>
      </c>
      <c r="L151">
        <v>1</v>
      </c>
      <c r="M151">
        <v>-0.51083293200000002</v>
      </c>
      <c r="N151">
        <v>0.88898756700000003</v>
      </c>
      <c r="O151">
        <v>-0.78664426700000001</v>
      </c>
      <c r="P151">
        <v>0.46110252400000001</v>
      </c>
      <c r="Q151">
        <v>3441.4331080000002</v>
      </c>
      <c r="R151">
        <v>5.9365309999999998E-2</v>
      </c>
      <c r="S151">
        <v>1.3333333730000001</v>
      </c>
      <c r="T151">
        <v>15.78187428</v>
      </c>
      <c r="U151" s="14">
        <v>3</v>
      </c>
      <c r="V151">
        <v>29.723172689999998</v>
      </c>
      <c r="W151">
        <v>-12.36203523</v>
      </c>
      <c r="X151">
        <v>-6.3447656099999996</v>
      </c>
      <c r="Y151">
        <v>478</v>
      </c>
      <c r="Z151">
        <v>1746</v>
      </c>
      <c r="AA151">
        <v>219</v>
      </c>
      <c r="AB151">
        <v>68</v>
      </c>
      <c r="AC151">
        <v>52</v>
      </c>
      <c r="AD151">
        <v>288</v>
      </c>
      <c r="AE151">
        <v>234</v>
      </c>
      <c r="AF151">
        <v>170</v>
      </c>
    </row>
    <row r="152" spans="1:32" x14ac:dyDescent="0.25">
      <c r="A152" s="12">
        <v>175.09667999999999</v>
      </c>
      <c r="B152" s="13">
        <v>255.19967650000001</v>
      </c>
      <c r="C152">
        <v>178.30798770000001</v>
      </c>
      <c r="D152">
        <v>-0.132477865</v>
      </c>
      <c r="E152">
        <v>2.135358095</v>
      </c>
      <c r="F152" s="14">
        <v>392</v>
      </c>
      <c r="G152">
        <v>224.92753769999999</v>
      </c>
      <c r="H152">
        <v>-0.12946318100000001</v>
      </c>
      <c r="I152" s="14">
        <v>66</v>
      </c>
      <c r="J152">
        <v>0.497818975</v>
      </c>
      <c r="K152">
        <v>-3.937264E-2</v>
      </c>
      <c r="L152">
        <v>0.66045955199999995</v>
      </c>
      <c r="M152">
        <v>-0.56609894599999999</v>
      </c>
      <c r="N152">
        <v>0.70833333300000001</v>
      </c>
      <c r="O152">
        <v>-0.67397928100000004</v>
      </c>
      <c r="P152">
        <v>0.17443351900000001</v>
      </c>
      <c r="Q152">
        <v>1726.031667</v>
      </c>
      <c r="R152">
        <v>5.8189467000000002E-2</v>
      </c>
      <c r="S152">
        <v>1.062334895</v>
      </c>
      <c r="T152">
        <v>64.147404760000001</v>
      </c>
      <c r="U152" s="14">
        <v>3</v>
      </c>
      <c r="V152">
        <v>28.059976129999999</v>
      </c>
      <c r="W152">
        <v>-14.33301215</v>
      </c>
      <c r="X152">
        <v>-7.6820520160000001</v>
      </c>
      <c r="Y152">
        <v>397</v>
      </c>
      <c r="Z152">
        <v>1773</v>
      </c>
      <c r="AA152">
        <v>221</v>
      </c>
      <c r="AB152">
        <v>73</v>
      </c>
      <c r="AC152">
        <v>68</v>
      </c>
      <c r="AD152">
        <v>269</v>
      </c>
      <c r="AE152">
        <v>334</v>
      </c>
      <c r="AF152">
        <v>217</v>
      </c>
    </row>
    <row r="153" spans="1:32" x14ac:dyDescent="0.25">
      <c r="A153" s="12">
        <v>304.92</v>
      </c>
      <c r="B153" s="13">
        <v>245.90185550000001</v>
      </c>
      <c r="C153">
        <v>213.40238840000001</v>
      </c>
      <c r="D153">
        <v>-0.432315856</v>
      </c>
      <c r="E153">
        <v>3.3785240650000001</v>
      </c>
      <c r="F153" s="14">
        <v>392</v>
      </c>
      <c r="G153">
        <v>54.12259212</v>
      </c>
      <c r="H153">
        <v>-0.37240040299999999</v>
      </c>
      <c r="I153" s="14">
        <v>0</v>
      </c>
      <c r="J153">
        <v>0.77807546299999997</v>
      </c>
      <c r="K153">
        <v>3.6299999999999999E-4</v>
      </c>
      <c r="L153">
        <v>1</v>
      </c>
      <c r="M153">
        <v>-0.51165146900000003</v>
      </c>
      <c r="N153">
        <v>0.89573910999999995</v>
      </c>
      <c r="O153">
        <v>-0.78405017899999996</v>
      </c>
      <c r="P153">
        <v>0.45487760300000002</v>
      </c>
      <c r="Q153">
        <v>3248.2731349999999</v>
      </c>
      <c r="R153">
        <v>5.7267423999999997E-2</v>
      </c>
      <c r="S153">
        <v>1.3434487580000001</v>
      </c>
      <c r="T153">
        <v>9.1580971679999994</v>
      </c>
      <c r="U153" s="14">
        <v>3</v>
      </c>
      <c r="V153">
        <v>25.650734459999999</v>
      </c>
      <c r="W153">
        <v>-14.871258709999999</v>
      </c>
      <c r="X153">
        <v>-8.7078908229999996</v>
      </c>
      <c r="Y153">
        <v>407</v>
      </c>
      <c r="Z153">
        <v>2832</v>
      </c>
      <c r="AA153">
        <v>214</v>
      </c>
      <c r="AB153">
        <v>66</v>
      </c>
      <c r="AC153">
        <v>69</v>
      </c>
      <c r="AD153">
        <v>284</v>
      </c>
      <c r="AE153">
        <v>309</v>
      </c>
      <c r="AF153">
        <v>228</v>
      </c>
    </row>
    <row r="154" spans="1:32" x14ac:dyDescent="0.25">
      <c r="A154" s="12">
        <v>389.952</v>
      </c>
      <c r="B154" s="13">
        <v>303.06893919999999</v>
      </c>
      <c r="C154">
        <v>348.6504056</v>
      </c>
      <c r="D154">
        <v>-0.33680048600000001</v>
      </c>
      <c r="E154">
        <v>2.4758567810000001</v>
      </c>
      <c r="F154" s="14">
        <v>262</v>
      </c>
      <c r="G154">
        <v>522.36299110000004</v>
      </c>
      <c r="H154">
        <v>-0.310045034</v>
      </c>
      <c r="I154" s="14">
        <v>66</v>
      </c>
      <c r="J154">
        <v>0.69084079700000001</v>
      </c>
      <c r="K154">
        <v>3.8971069999999999E-3</v>
      </c>
      <c r="L154">
        <v>1</v>
      </c>
      <c r="M154">
        <v>-0.49272832999999999</v>
      </c>
      <c r="N154">
        <v>0.80784677199999999</v>
      </c>
      <c r="O154">
        <v>-0.74063057700000001</v>
      </c>
      <c r="P154">
        <v>0.390354003</v>
      </c>
      <c r="Q154">
        <v>2129.679654</v>
      </c>
      <c r="R154">
        <v>5.7016275999999998E-2</v>
      </c>
      <c r="S154">
        <v>1.211583018</v>
      </c>
      <c r="T154">
        <v>57.308422059999998</v>
      </c>
      <c r="U154" s="14">
        <v>3</v>
      </c>
      <c r="V154">
        <v>25.18225296</v>
      </c>
      <c r="W154">
        <v>-14.706254749999999</v>
      </c>
      <c r="X154">
        <v>-8.4283036560000006</v>
      </c>
      <c r="Y154">
        <v>436</v>
      </c>
      <c r="Z154">
        <v>2574</v>
      </c>
      <c r="AA154">
        <v>249</v>
      </c>
      <c r="AB154">
        <v>69</v>
      </c>
      <c r="AC154">
        <v>65</v>
      </c>
      <c r="AD154">
        <v>302</v>
      </c>
      <c r="AE154">
        <v>262</v>
      </c>
      <c r="AF154">
        <v>251</v>
      </c>
    </row>
    <row r="155" spans="1:32" x14ac:dyDescent="0.25">
      <c r="A155" s="12">
        <v>270.63600000000002</v>
      </c>
      <c r="B155" s="13">
        <v>196.2038269</v>
      </c>
      <c r="C155">
        <v>22.74324111</v>
      </c>
      <c r="D155">
        <v>-0.24594655600000001</v>
      </c>
      <c r="E155">
        <v>2.2107782359999999</v>
      </c>
      <c r="F155" s="14">
        <v>262</v>
      </c>
      <c r="G155">
        <v>1020.6174150000001</v>
      </c>
      <c r="H155">
        <v>-0.236238062</v>
      </c>
      <c r="I155" s="14">
        <v>66</v>
      </c>
      <c r="J155">
        <v>0.61207745300000005</v>
      </c>
      <c r="K155">
        <v>-1.0900000000000001E-4</v>
      </c>
      <c r="L155">
        <v>0.91922883799999999</v>
      </c>
      <c r="M155">
        <v>-0.49914821100000001</v>
      </c>
      <c r="N155">
        <v>0.76246860400000005</v>
      </c>
      <c r="O155">
        <v>-0.69554711800000002</v>
      </c>
      <c r="P155">
        <v>0.30084745800000001</v>
      </c>
      <c r="Q155">
        <v>1676.1428920000001</v>
      </c>
      <c r="R155">
        <v>5.7027582E-2</v>
      </c>
      <c r="S155">
        <v>1.1434977049999999</v>
      </c>
      <c r="T155">
        <v>40.164605549999997</v>
      </c>
      <c r="U155" s="14">
        <v>3</v>
      </c>
      <c r="V155">
        <v>22.76668016</v>
      </c>
      <c r="W155">
        <v>-13.28971082</v>
      </c>
      <c r="X155">
        <v>-7.9988513939999999</v>
      </c>
      <c r="Y155">
        <v>428</v>
      </c>
      <c r="Z155">
        <v>4273</v>
      </c>
      <c r="AA155">
        <v>260</v>
      </c>
      <c r="AB155">
        <v>77</v>
      </c>
      <c r="AC155">
        <v>57</v>
      </c>
      <c r="AD155">
        <v>298</v>
      </c>
      <c r="AE155">
        <v>274</v>
      </c>
      <c r="AF155">
        <v>265</v>
      </c>
    </row>
    <row r="156" spans="1:32" x14ac:dyDescent="0.25">
      <c r="A156" s="12">
        <v>325.94400000000002</v>
      </c>
      <c r="B156" s="13">
        <v>291.07891849999999</v>
      </c>
      <c r="C156">
        <v>39.278206249999997</v>
      </c>
      <c r="D156">
        <v>-0.23466719699999999</v>
      </c>
      <c r="E156">
        <v>2.3805310730000002</v>
      </c>
      <c r="F156" s="14">
        <v>262</v>
      </c>
      <c r="G156">
        <v>848.05985369999996</v>
      </c>
      <c r="H156">
        <v>-0.21579769300000001</v>
      </c>
      <c r="I156" s="14">
        <v>66</v>
      </c>
      <c r="J156">
        <v>0.59919028299999999</v>
      </c>
      <c r="K156">
        <v>1.6900000000000001E-5</v>
      </c>
      <c r="L156">
        <v>0.87707339799999995</v>
      </c>
      <c r="M156">
        <v>-0.54280059400000003</v>
      </c>
      <c r="N156">
        <v>0.77870698000000005</v>
      </c>
      <c r="O156">
        <v>-0.71366594400000005</v>
      </c>
      <c r="P156">
        <v>0.27890841799999999</v>
      </c>
      <c r="Q156">
        <v>1931.9247989999999</v>
      </c>
      <c r="R156">
        <v>5.7027582E-2</v>
      </c>
      <c r="S156">
        <v>1.1678726669999999</v>
      </c>
      <c r="T156">
        <v>0.77360037400000004</v>
      </c>
      <c r="U156" s="14">
        <v>3</v>
      </c>
      <c r="V156">
        <v>25.72624549</v>
      </c>
      <c r="W156">
        <v>-14.74927016</v>
      </c>
      <c r="X156">
        <v>-9.4707833749999999</v>
      </c>
      <c r="Y156">
        <v>429</v>
      </c>
      <c r="Z156">
        <v>3089</v>
      </c>
      <c r="AA156">
        <v>232</v>
      </c>
      <c r="AB156">
        <v>65</v>
      </c>
      <c r="AC156">
        <v>60</v>
      </c>
      <c r="AD156">
        <v>278</v>
      </c>
      <c r="AE156">
        <v>293</v>
      </c>
      <c r="AF156">
        <v>298</v>
      </c>
    </row>
    <row r="157" spans="1:32" x14ac:dyDescent="0.25">
      <c r="A157" s="12">
        <v>384.08699999999999</v>
      </c>
      <c r="B157" s="13">
        <v>346.66867070000001</v>
      </c>
      <c r="C157">
        <v>97.322246759999999</v>
      </c>
      <c r="D157">
        <v>-0.18617613599999999</v>
      </c>
      <c r="E157">
        <v>2.143744469</v>
      </c>
      <c r="F157" s="14">
        <v>262</v>
      </c>
      <c r="G157">
        <v>496.95783779999999</v>
      </c>
      <c r="H157">
        <v>-0.18446585500000001</v>
      </c>
      <c r="I157" s="14">
        <v>66</v>
      </c>
      <c r="J157">
        <v>0.53410622799999996</v>
      </c>
      <c r="K157">
        <v>-2.14E-4</v>
      </c>
      <c r="L157">
        <v>0.77782425200000005</v>
      </c>
      <c r="M157">
        <v>-0.51679586600000005</v>
      </c>
      <c r="N157">
        <v>0.73793524700000002</v>
      </c>
      <c r="O157">
        <v>-0.67058132699999995</v>
      </c>
      <c r="P157">
        <v>0.235345202</v>
      </c>
      <c r="Q157">
        <v>1871.825779</v>
      </c>
      <c r="R157">
        <v>5.5589597999999997E-2</v>
      </c>
      <c r="S157">
        <v>1.1067337989999999</v>
      </c>
      <c r="T157">
        <v>3.3530155740000001</v>
      </c>
      <c r="U157" s="14">
        <v>3</v>
      </c>
      <c r="V157">
        <v>26.651470589999999</v>
      </c>
      <c r="W157">
        <v>-14.50815525</v>
      </c>
      <c r="X157">
        <v>-7.5305458180000002</v>
      </c>
      <c r="Y157">
        <v>418</v>
      </c>
      <c r="Z157">
        <v>3346</v>
      </c>
      <c r="AA157">
        <v>222</v>
      </c>
      <c r="AB157">
        <v>64</v>
      </c>
      <c r="AC157">
        <v>61</v>
      </c>
      <c r="AD157">
        <v>294</v>
      </c>
      <c r="AE157">
        <v>288</v>
      </c>
      <c r="AF157">
        <v>221</v>
      </c>
    </row>
    <row r="158" spans="1:32" x14ac:dyDescent="0.25">
      <c r="A158" s="12">
        <v>153.6927</v>
      </c>
      <c r="B158" s="13">
        <v>210.37712099999999</v>
      </c>
      <c r="C158">
        <v>321.44278450000002</v>
      </c>
      <c r="D158">
        <v>-0.23925912399999999</v>
      </c>
      <c r="E158">
        <v>2.2026054859999999</v>
      </c>
      <c r="F158" s="14">
        <v>262</v>
      </c>
      <c r="G158">
        <v>458.02448809999999</v>
      </c>
      <c r="H158">
        <v>-0.23231723900000001</v>
      </c>
      <c r="I158" s="14">
        <v>26</v>
      </c>
      <c r="J158">
        <v>0.60863623899999997</v>
      </c>
      <c r="K158">
        <v>1.0826119999999999E-3</v>
      </c>
      <c r="L158">
        <v>0.88645574199999999</v>
      </c>
      <c r="M158">
        <v>-0.49630314199999997</v>
      </c>
      <c r="N158">
        <v>0.775030157</v>
      </c>
      <c r="O158">
        <v>-0.6875</v>
      </c>
      <c r="P158">
        <v>0.29022358599999998</v>
      </c>
      <c r="Q158">
        <v>2045.4737520000001</v>
      </c>
      <c r="R158">
        <v>5.5239290000000003E-2</v>
      </c>
      <c r="S158">
        <v>1.1623699670000001</v>
      </c>
      <c r="T158">
        <v>21.102183419999999</v>
      </c>
      <c r="U158" s="14">
        <v>4</v>
      </c>
      <c r="V158">
        <v>29.41114713</v>
      </c>
      <c r="W158">
        <v>-16.37753906</v>
      </c>
      <c r="X158">
        <v>-10.603303410000001</v>
      </c>
      <c r="Y158">
        <v>397</v>
      </c>
      <c r="Z158">
        <v>1601</v>
      </c>
      <c r="AA158">
        <v>229</v>
      </c>
      <c r="AB158">
        <v>71</v>
      </c>
      <c r="AC158">
        <v>57</v>
      </c>
      <c r="AD158">
        <v>306</v>
      </c>
      <c r="AE158">
        <v>297</v>
      </c>
      <c r="AF158">
        <v>213</v>
      </c>
    </row>
    <row r="159" spans="1:32" x14ac:dyDescent="0.25">
      <c r="A159" s="12">
        <v>76.986000000000004</v>
      </c>
      <c r="B159" s="13">
        <v>198.57749939999999</v>
      </c>
      <c r="C159">
        <v>267.34581709999998</v>
      </c>
      <c r="D159">
        <v>-7.2474651000000001E-2</v>
      </c>
      <c r="E159">
        <v>1.9598251579999999</v>
      </c>
      <c r="F159" s="14">
        <v>336</v>
      </c>
      <c r="G159">
        <v>115.7941259</v>
      </c>
      <c r="H159">
        <v>-8.8377275000000005E-2</v>
      </c>
      <c r="I159" s="14">
        <v>26</v>
      </c>
      <c r="J159">
        <v>0.40936863499999998</v>
      </c>
      <c r="K159">
        <v>2.6899999999999998E-4</v>
      </c>
      <c r="L159">
        <v>0.51655421700000004</v>
      </c>
      <c r="M159">
        <v>-0.51748526500000003</v>
      </c>
      <c r="N159">
        <v>0.63593380600000005</v>
      </c>
      <c r="O159">
        <v>-0.59552042199999999</v>
      </c>
      <c r="P159">
        <v>0.112795773</v>
      </c>
      <c r="Q159">
        <v>1346.4716780000001</v>
      </c>
      <c r="R159">
        <v>5.8766011E-2</v>
      </c>
      <c r="S159">
        <v>0.95373964300000003</v>
      </c>
      <c r="T159">
        <v>1.400070452</v>
      </c>
      <c r="U159" s="14">
        <v>4</v>
      </c>
      <c r="V159">
        <v>32.679305909999997</v>
      </c>
      <c r="W159">
        <v>-14.742551580000001</v>
      </c>
      <c r="X159">
        <v>-9.7251970330000006</v>
      </c>
      <c r="Y159">
        <v>430</v>
      </c>
      <c r="Z159">
        <v>1452</v>
      </c>
      <c r="AA159">
        <v>197</v>
      </c>
      <c r="AB159">
        <v>53</v>
      </c>
      <c r="AC159">
        <v>67</v>
      </c>
      <c r="AD159">
        <v>285</v>
      </c>
      <c r="AE159">
        <v>285</v>
      </c>
      <c r="AF159">
        <v>176</v>
      </c>
    </row>
    <row r="160" spans="1:32" x14ac:dyDescent="0.25">
      <c r="A160" s="12">
        <v>362.87279999999998</v>
      </c>
      <c r="B160" s="13">
        <v>313.49560550000001</v>
      </c>
      <c r="C160">
        <v>159.58565200000001</v>
      </c>
      <c r="D160">
        <v>-0.23216398099999999</v>
      </c>
      <c r="E160">
        <v>2.5644223689999999</v>
      </c>
      <c r="F160" s="14">
        <v>365</v>
      </c>
      <c r="G160">
        <v>226.76174889999999</v>
      </c>
      <c r="H160">
        <v>-0.20862519700000001</v>
      </c>
      <c r="I160" s="14">
        <v>26</v>
      </c>
      <c r="J160">
        <v>0.61474229800000002</v>
      </c>
      <c r="K160">
        <v>-5.2899999999999996E-4</v>
      </c>
      <c r="L160">
        <v>0.86612857300000001</v>
      </c>
      <c r="M160">
        <v>-0.55598455599999996</v>
      </c>
      <c r="N160">
        <v>0.78598726100000005</v>
      </c>
      <c r="O160">
        <v>-0.71813725500000003</v>
      </c>
      <c r="P160">
        <v>0.26992753600000002</v>
      </c>
      <c r="Q160">
        <v>1979.5882799999999</v>
      </c>
      <c r="R160">
        <v>5.6584994999999999E-2</v>
      </c>
      <c r="S160">
        <v>1.1787931920000001</v>
      </c>
      <c r="T160">
        <v>19.446422599999998</v>
      </c>
      <c r="U160" s="14">
        <v>4</v>
      </c>
      <c r="V160">
        <v>29.994837910000001</v>
      </c>
      <c r="W160">
        <v>-12.56851264</v>
      </c>
      <c r="X160">
        <v>-6.9426773559999999</v>
      </c>
      <c r="Y160">
        <v>398</v>
      </c>
      <c r="Z160">
        <v>1635</v>
      </c>
      <c r="AA160">
        <v>236</v>
      </c>
      <c r="AB160">
        <v>64</v>
      </c>
      <c r="AC160">
        <v>60</v>
      </c>
      <c r="AD160">
        <v>321</v>
      </c>
      <c r="AE160">
        <v>281</v>
      </c>
      <c r="AF160">
        <v>218</v>
      </c>
    </row>
    <row r="161" spans="1:32" x14ac:dyDescent="0.25">
      <c r="A161" s="12">
        <v>92.590620000000001</v>
      </c>
      <c r="B161" s="13">
        <v>187.25485230000001</v>
      </c>
      <c r="C161">
        <v>319.44574590000002</v>
      </c>
      <c r="D161">
        <v>-0.207518801</v>
      </c>
      <c r="E161">
        <v>2.411776304</v>
      </c>
      <c r="F161" s="14">
        <v>392</v>
      </c>
      <c r="G161">
        <v>387.89614499999999</v>
      </c>
      <c r="H161">
        <v>-0.19856116200000001</v>
      </c>
      <c r="I161" s="14">
        <v>26</v>
      </c>
      <c r="J161">
        <v>0.54372623600000003</v>
      </c>
      <c r="K161">
        <v>-1.8537289999999999E-3</v>
      </c>
      <c r="L161">
        <v>0.80720536700000001</v>
      </c>
      <c r="M161">
        <v>-0.510222222</v>
      </c>
      <c r="N161">
        <v>0.74838511200000002</v>
      </c>
      <c r="O161">
        <v>-0.67521367499999996</v>
      </c>
      <c r="P161">
        <v>0.25170667299999999</v>
      </c>
      <c r="Q161">
        <v>1899.550489</v>
      </c>
      <c r="R161">
        <v>5.6584994999999999E-2</v>
      </c>
      <c r="S161">
        <v>1.122405052</v>
      </c>
      <c r="T161">
        <v>10.21196741</v>
      </c>
      <c r="U161" s="14">
        <v>4</v>
      </c>
      <c r="V161">
        <v>30.078467150000002</v>
      </c>
      <c r="W161">
        <v>-15.440312110000001</v>
      </c>
      <c r="X161">
        <v>-8.2642810999999998</v>
      </c>
      <c r="Y161">
        <v>449</v>
      </c>
      <c r="Z161">
        <v>1545</v>
      </c>
      <c r="AA161">
        <v>228</v>
      </c>
      <c r="AB161">
        <v>64</v>
      </c>
      <c r="AC161">
        <v>57</v>
      </c>
      <c r="AD161">
        <v>283</v>
      </c>
      <c r="AE161">
        <v>268</v>
      </c>
      <c r="AF161">
        <v>201</v>
      </c>
    </row>
    <row r="162" spans="1:32" x14ac:dyDescent="0.25">
      <c r="A162" s="12">
        <v>564.76251000000002</v>
      </c>
      <c r="B162" s="13">
        <v>382.07485960000002</v>
      </c>
      <c r="C162">
        <v>32.432509240000002</v>
      </c>
      <c r="D162">
        <v>-0.26758438299999998</v>
      </c>
      <c r="E162">
        <v>2.2244288920000002</v>
      </c>
      <c r="F162" s="14">
        <v>365</v>
      </c>
      <c r="G162">
        <v>231.51953549999999</v>
      </c>
      <c r="H162">
        <v>-0.24832111600000001</v>
      </c>
      <c r="I162" s="14">
        <v>26</v>
      </c>
      <c r="J162">
        <v>0.62410406200000001</v>
      </c>
      <c r="K162">
        <v>9.4600000000000001E-4</v>
      </c>
      <c r="L162">
        <v>0.91828994900000005</v>
      </c>
      <c r="M162">
        <v>-0.52969814999999998</v>
      </c>
      <c r="N162">
        <v>0.78367346900000001</v>
      </c>
      <c r="O162">
        <v>-0.72727272700000001</v>
      </c>
      <c r="P162">
        <v>0.32138228899999999</v>
      </c>
      <c r="Q162">
        <v>2152.537143</v>
      </c>
      <c r="R162">
        <v>5.6277095999999999E-2</v>
      </c>
      <c r="S162">
        <v>1.175338864</v>
      </c>
      <c r="T162">
        <v>19.737671420000002</v>
      </c>
      <c r="U162" s="14">
        <v>4</v>
      </c>
      <c r="V162">
        <v>29.049257539999999</v>
      </c>
      <c r="W162">
        <v>-14.49508468</v>
      </c>
      <c r="X162">
        <v>-8.2761242490000004</v>
      </c>
      <c r="Y162">
        <v>476</v>
      </c>
      <c r="Z162">
        <v>1739</v>
      </c>
      <c r="AA162">
        <v>271</v>
      </c>
      <c r="AB162">
        <v>76</v>
      </c>
      <c r="AC162">
        <v>58</v>
      </c>
      <c r="AD162">
        <v>288</v>
      </c>
      <c r="AE162">
        <v>235</v>
      </c>
      <c r="AF162">
        <v>290</v>
      </c>
    </row>
    <row r="163" spans="1:32" x14ac:dyDescent="0.25">
      <c r="A163" s="12">
        <v>286.70429999999999</v>
      </c>
      <c r="B163" s="13">
        <v>283.05801389999999</v>
      </c>
      <c r="C163">
        <v>130.7575397</v>
      </c>
      <c r="D163">
        <v>-0.159038663</v>
      </c>
      <c r="E163">
        <v>2.163892508</v>
      </c>
      <c r="F163" s="14">
        <v>338</v>
      </c>
      <c r="G163">
        <v>169.01096010000001</v>
      </c>
      <c r="H163">
        <v>-0.159984723</v>
      </c>
      <c r="I163" s="14">
        <v>26</v>
      </c>
      <c r="J163">
        <v>0.51666147600000001</v>
      </c>
      <c r="K163">
        <v>1.6192089999999999E-3</v>
      </c>
      <c r="L163">
        <v>0.74693038899999997</v>
      </c>
      <c r="M163">
        <v>-0.51916706099999999</v>
      </c>
      <c r="N163">
        <v>0.71358198500000003</v>
      </c>
      <c r="O163">
        <v>-0.65477403999999995</v>
      </c>
      <c r="P163">
        <v>0.20544554500000001</v>
      </c>
      <c r="Q163">
        <v>1542.7721320000001</v>
      </c>
      <c r="R163">
        <v>5.8766011E-2</v>
      </c>
      <c r="S163">
        <v>1.070184708</v>
      </c>
      <c r="T163">
        <v>7.9786434379999998</v>
      </c>
      <c r="U163" s="14">
        <v>4</v>
      </c>
      <c r="V163">
        <v>32.147203169999997</v>
      </c>
      <c r="W163">
        <v>-13.979939480000001</v>
      </c>
      <c r="X163">
        <v>-6.9426372479999996</v>
      </c>
      <c r="Y163">
        <v>378</v>
      </c>
      <c r="Z163">
        <v>1286</v>
      </c>
      <c r="AA163">
        <v>216</v>
      </c>
      <c r="AB163">
        <v>48</v>
      </c>
      <c r="AC163">
        <v>61</v>
      </c>
      <c r="AD163">
        <v>280</v>
      </c>
      <c r="AE163">
        <v>343</v>
      </c>
      <c r="AF163">
        <v>198</v>
      </c>
    </row>
    <row r="164" spans="1:32" x14ac:dyDescent="0.25">
      <c r="A164" s="12">
        <v>210.36444</v>
      </c>
      <c r="B164" s="13">
        <v>222.6320953</v>
      </c>
      <c r="C164">
        <v>299.62897149999998</v>
      </c>
      <c r="D164">
        <v>-0.22883024800000001</v>
      </c>
      <c r="E164">
        <v>2.2157835960000001</v>
      </c>
      <c r="F164" s="14">
        <v>365</v>
      </c>
      <c r="G164">
        <v>211.07875960000001</v>
      </c>
      <c r="H164">
        <v>-0.22512190000000001</v>
      </c>
      <c r="I164" s="14">
        <v>26</v>
      </c>
      <c r="J164">
        <v>0.59248719400000005</v>
      </c>
      <c r="K164">
        <v>-6.3500000000000004E-4</v>
      </c>
      <c r="L164">
        <v>0.87793864200000005</v>
      </c>
      <c r="M164">
        <v>-0.48368794300000001</v>
      </c>
      <c r="N164">
        <v>0.75588327600000005</v>
      </c>
      <c r="O164">
        <v>-0.67344497599999997</v>
      </c>
      <c r="P164">
        <v>0.28142889900000001</v>
      </c>
      <c r="Q164">
        <v>1891.121406</v>
      </c>
      <c r="R164">
        <v>5.7765305000000003E-2</v>
      </c>
      <c r="S164">
        <v>1.1336470839999999</v>
      </c>
      <c r="T164">
        <v>12.30898719</v>
      </c>
      <c r="U164" s="14">
        <v>4</v>
      </c>
      <c r="V164">
        <v>31.78373684</v>
      </c>
      <c r="W164">
        <v>-18.40916051</v>
      </c>
      <c r="X164">
        <v>-12.234954549999999</v>
      </c>
      <c r="Y164">
        <v>396</v>
      </c>
      <c r="Z164">
        <v>1546</v>
      </c>
      <c r="AA164">
        <v>227</v>
      </c>
      <c r="AB164">
        <v>65</v>
      </c>
      <c r="AC164">
        <v>60</v>
      </c>
      <c r="AD164">
        <v>270</v>
      </c>
      <c r="AE164">
        <v>334</v>
      </c>
      <c r="AF164">
        <v>226</v>
      </c>
    </row>
    <row r="165" spans="1:32" x14ac:dyDescent="0.25">
      <c r="A165" s="12">
        <v>508.90931999999998</v>
      </c>
      <c r="B165" s="13">
        <v>382.603363</v>
      </c>
      <c r="C165">
        <v>316.40980569999999</v>
      </c>
      <c r="D165">
        <v>-0.19005328399999999</v>
      </c>
      <c r="E165">
        <v>1.905329466</v>
      </c>
      <c r="F165" s="14">
        <v>365</v>
      </c>
      <c r="G165">
        <v>253.65786840000001</v>
      </c>
      <c r="H165">
        <v>-0.197404891</v>
      </c>
      <c r="I165" s="14">
        <v>26</v>
      </c>
      <c r="J165">
        <v>0.56461001200000005</v>
      </c>
      <c r="K165">
        <v>1.302969E-3</v>
      </c>
      <c r="L165">
        <v>0.82381945899999998</v>
      </c>
      <c r="M165">
        <v>-0.48470806300000002</v>
      </c>
      <c r="N165">
        <v>0.71319311699999999</v>
      </c>
      <c r="O165">
        <v>-0.65721331699999996</v>
      </c>
      <c r="P165">
        <v>0.25314685300000001</v>
      </c>
      <c r="Q165">
        <v>1702.0230979999999</v>
      </c>
      <c r="R165">
        <v>5.8766011E-2</v>
      </c>
      <c r="S165">
        <v>1.0696192980000001</v>
      </c>
      <c r="T165">
        <v>18.05432163</v>
      </c>
      <c r="U165" s="14">
        <v>4</v>
      </c>
      <c r="V165">
        <v>31.961162789999999</v>
      </c>
      <c r="W165">
        <v>-16.155103860000001</v>
      </c>
      <c r="X165">
        <v>-10.362376530000001</v>
      </c>
      <c r="Y165">
        <v>356</v>
      </c>
      <c r="Z165">
        <v>1450</v>
      </c>
      <c r="AA165">
        <v>227</v>
      </c>
      <c r="AB165">
        <v>62</v>
      </c>
      <c r="AC165">
        <v>59</v>
      </c>
      <c r="AD165">
        <v>303</v>
      </c>
      <c r="AE165">
        <v>340</v>
      </c>
      <c r="AF165">
        <v>229</v>
      </c>
    </row>
    <row r="166" spans="1:32" x14ac:dyDescent="0.25">
      <c r="A166" s="12">
        <v>281.69045999999997</v>
      </c>
      <c r="B166" s="13">
        <v>286.92767329999998</v>
      </c>
      <c r="C166">
        <v>48.421331590000001</v>
      </c>
      <c r="D166">
        <v>-0.13708901400000001</v>
      </c>
      <c r="E166">
        <v>1.823013306</v>
      </c>
      <c r="F166" s="14">
        <v>336</v>
      </c>
      <c r="G166">
        <v>123.1207474</v>
      </c>
      <c r="H166">
        <v>-0.14960357499999999</v>
      </c>
      <c r="I166" s="14">
        <v>26</v>
      </c>
      <c r="J166">
        <v>0.51907514499999996</v>
      </c>
      <c r="K166">
        <v>4.1399999999999997E-5</v>
      </c>
      <c r="L166">
        <v>0.70784537700000005</v>
      </c>
      <c r="M166">
        <v>-0.51685872799999999</v>
      </c>
      <c r="N166">
        <v>0.69822293999999996</v>
      </c>
      <c r="O166">
        <v>-0.64558547300000002</v>
      </c>
      <c r="P166">
        <v>0.19318955700000001</v>
      </c>
      <c r="Q166">
        <v>1624.689887</v>
      </c>
      <c r="R166">
        <v>6.4361624000000006E-2</v>
      </c>
      <c r="S166">
        <v>1.047165275</v>
      </c>
      <c r="T166">
        <v>2.5923832839999998</v>
      </c>
      <c r="U166" s="14">
        <v>4</v>
      </c>
      <c r="V166">
        <v>31.81403023</v>
      </c>
      <c r="W166">
        <v>-15.364165420000001</v>
      </c>
      <c r="X166">
        <v>-8.4047393449999994</v>
      </c>
      <c r="Y166">
        <v>476</v>
      </c>
      <c r="Z166">
        <v>1827</v>
      </c>
      <c r="AA166">
        <v>220</v>
      </c>
      <c r="AB166">
        <v>59</v>
      </c>
      <c r="AC166">
        <v>64</v>
      </c>
      <c r="AD166">
        <v>262</v>
      </c>
      <c r="AE166">
        <v>262</v>
      </c>
      <c r="AF166">
        <v>161</v>
      </c>
    </row>
    <row r="167" spans="1:32" x14ac:dyDescent="0.25">
      <c r="A167" s="12">
        <v>253.77780000000001</v>
      </c>
      <c r="B167" s="13">
        <v>278.88711549999999</v>
      </c>
      <c r="C167">
        <v>345.57604140000001</v>
      </c>
      <c r="D167">
        <v>-0.27423614299999999</v>
      </c>
      <c r="E167">
        <v>2.5449872020000002</v>
      </c>
      <c r="F167" s="14">
        <v>409</v>
      </c>
      <c r="G167">
        <v>258.14419800000002</v>
      </c>
      <c r="H167">
        <v>-0.24448436500000001</v>
      </c>
      <c r="I167" s="14">
        <v>26</v>
      </c>
      <c r="J167">
        <v>0.65788058100000002</v>
      </c>
      <c r="K167">
        <v>6.7399999999999998E-6</v>
      </c>
      <c r="L167">
        <v>0.93770389300000001</v>
      </c>
      <c r="M167">
        <v>-0.55266955299999998</v>
      </c>
      <c r="N167">
        <v>0.81721698099999995</v>
      </c>
      <c r="O167">
        <v>-0.73780659699999995</v>
      </c>
      <c r="P167">
        <v>0.31260647400000002</v>
      </c>
      <c r="Q167">
        <v>2272.1027359999998</v>
      </c>
      <c r="R167">
        <v>5.9584445999999999E-2</v>
      </c>
      <c r="S167">
        <v>1.225644827</v>
      </c>
      <c r="T167">
        <v>2.6020212620000001</v>
      </c>
      <c r="U167" s="14">
        <v>4</v>
      </c>
      <c r="V167">
        <v>31.474530390000002</v>
      </c>
      <c r="W167">
        <v>-13.51078525</v>
      </c>
      <c r="X167">
        <v>-7.2735551169999999</v>
      </c>
      <c r="Y167">
        <v>454</v>
      </c>
      <c r="Z167">
        <v>1566</v>
      </c>
      <c r="AA167">
        <v>217</v>
      </c>
      <c r="AB167">
        <v>66</v>
      </c>
      <c r="AC167">
        <v>60</v>
      </c>
      <c r="AD167">
        <v>289</v>
      </c>
      <c r="AE167">
        <v>257</v>
      </c>
      <c r="AF167">
        <v>180</v>
      </c>
    </row>
    <row r="168" spans="1:32" x14ac:dyDescent="0.25">
      <c r="A168" s="12">
        <v>86.819850000000002</v>
      </c>
      <c r="B168" s="13">
        <v>208.50129699999999</v>
      </c>
      <c r="C168">
        <v>276.78038140000001</v>
      </c>
      <c r="D168">
        <v>-0.115359478</v>
      </c>
      <c r="E168">
        <v>1.6095606090000001</v>
      </c>
      <c r="F168" s="14">
        <v>304</v>
      </c>
      <c r="G168">
        <v>255.26579029999999</v>
      </c>
      <c r="H168">
        <v>-0.13449397699999999</v>
      </c>
      <c r="I168" s="14">
        <v>26</v>
      </c>
      <c r="J168">
        <v>0.48098434000000001</v>
      </c>
      <c r="K168">
        <v>-8.0845919999999998E-3</v>
      </c>
      <c r="L168">
        <v>0.61789612400000005</v>
      </c>
      <c r="M168">
        <v>-0.5</v>
      </c>
      <c r="N168">
        <v>0.64222712199999998</v>
      </c>
      <c r="O168">
        <v>-0.62564802200000003</v>
      </c>
      <c r="P168">
        <v>0.18284693299999999</v>
      </c>
      <c r="Q168">
        <v>1674.8745980000001</v>
      </c>
      <c r="R168">
        <v>5.3487640000000003E-2</v>
      </c>
      <c r="S168">
        <v>0.96320795999999997</v>
      </c>
      <c r="T168">
        <v>35.872415250000003</v>
      </c>
      <c r="U168" s="14">
        <v>4</v>
      </c>
      <c r="V168">
        <v>30.27211823</v>
      </c>
      <c r="W168">
        <v>-16.355593729999999</v>
      </c>
      <c r="X168">
        <v>-9.0395370180000008</v>
      </c>
      <c r="Y168">
        <v>449</v>
      </c>
      <c r="Z168">
        <v>1461</v>
      </c>
      <c r="AA168">
        <v>215</v>
      </c>
      <c r="AB168">
        <v>67</v>
      </c>
      <c r="AC168">
        <v>57</v>
      </c>
      <c r="AD168">
        <v>284</v>
      </c>
      <c r="AE168">
        <v>268</v>
      </c>
      <c r="AF168">
        <v>176</v>
      </c>
    </row>
    <row r="169" spans="1:32" x14ac:dyDescent="0.25">
      <c r="A169" s="12">
        <v>196.25891999999999</v>
      </c>
      <c r="B169" s="13">
        <v>221.78807069999999</v>
      </c>
      <c r="C169">
        <v>313.08105119999999</v>
      </c>
      <c r="D169">
        <v>-0.242465287</v>
      </c>
      <c r="E169">
        <v>2.2251925469999998</v>
      </c>
      <c r="F169" s="14">
        <v>344</v>
      </c>
      <c r="G169">
        <v>237.4348971</v>
      </c>
      <c r="H169">
        <v>-0.23425853299999999</v>
      </c>
      <c r="I169" s="14">
        <v>26</v>
      </c>
      <c r="J169">
        <v>0.61018609199999996</v>
      </c>
      <c r="K169">
        <v>5.2700000000000002E-4</v>
      </c>
      <c r="L169">
        <v>0.89399554800000003</v>
      </c>
      <c r="M169">
        <v>-0.49182389900000001</v>
      </c>
      <c r="N169">
        <v>0.75547250399999999</v>
      </c>
      <c r="O169">
        <v>-0.68875192600000001</v>
      </c>
      <c r="P169">
        <v>0.297809355</v>
      </c>
      <c r="Q169">
        <v>2220.9535930000002</v>
      </c>
      <c r="R169">
        <v>5.8549750999999997E-2</v>
      </c>
      <c r="S169">
        <v>1.133057475</v>
      </c>
      <c r="T169">
        <v>5.679038748</v>
      </c>
      <c r="U169" s="14">
        <v>4</v>
      </c>
      <c r="V169">
        <v>32.422691219999997</v>
      </c>
      <c r="W169">
        <v>-16.078347539999999</v>
      </c>
      <c r="X169">
        <v>-10.47510793</v>
      </c>
      <c r="Y169">
        <v>411</v>
      </c>
      <c r="Z169">
        <v>1363</v>
      </c>
      <c r="AA169">
        <v>195</v>
      </c>
      <c r="AB169">
        <v>59</v>
      </c>
      <c r="AC169">
        <v>59</v>
      </c>
      <c r="AD169">
        <v>285</v>
      </c>
      <c r="AE169">
        <v>304</v>
      </c>
      <c r="AF169">
        <v>180</v>
      </c>
    </row>
    <row r="170" spans="1:32" x14ac:dyDescent="0.25">
      <c r="A170" s="12">
        <v>197.61894000000001</v>
      </c>
      <c r="B170" s="13">
        <v>219.02230829999999</v>
      </c>
      <c r="C170">
        <v>282.722916</v>
      </c>
      <c r="D170">
        <v>-0.13906617499999999</v>
      </c>
      <c r="E170">
        <v>2.4005072119999999</v>
      </c>
      <c r="F170" s="14">
        <v>401</v>
      </c>
      <c r="G170">
        <v>116.3418293</v>
      </c>
      <c r="H170">
        <v>-0.13957354399999999</v>
      </c>
      <c r="I170" s="14">
        <v>68</v>
      </c>
      <c r="J170">
        <v>0.46316050600000003</v>
      </c>
      <c r="K170">
        <v>2.8594060000000001E-3</v>
      </c>
      <c r="L170">
        <v>0.62585928800000001</v>
      </c>
      <c r="M170">
        <v>-0.52798232700000003</v>
      </c>
      <c r="N170">
        <v>0.716031423</v>
      </c>
      <c r="O170">
        <v>-0.64289693599999997</v>
      </c>
      <c r="P170">
        <v>0.173964968</v>
      </c>
      <c r="Q170">
        <v>1875.6566660000001</v>
      </c>
      <c r="R170">
        <v>5.3957425000000003E-2</v>
      </c>
      <c r="S170">
        <v>1.0738909240000001</v>
      </c>
      <c r="T170">
        <v>67.005794460000004</v>
      </c>
      <c r="U170" s="14">
        <v>5</v>
      </c>
      <c r="V170">
        <v>30.249155559999998</v>
      </c>
      <c r="W170">
        <v>-16.726960330000001</v>
      </c>
      <c r="X170">
        <v>-11.11066319</v>
      </c>
      <c r="Y170">
        <v>370</v>
      </c>
      <c r="Z170">
        <v>1379</v>
      </c>
      <c r="AA170">
        <v>241</v>
      </c>
      <c r="AB170">
        <v>58</v>
      </c>
      <c r="AC170">
        <v>58</v>
      </c>
      <c r="AD170">
        <v>308</v>
      </c>
      <c r="AE170">
        <v>321</v>
      </c>
      <c r="AF170">
        <v>182</v>
      </c>
    </row>
    <row r="171" spans="1:32" x14ac:dyDescent="0.25">
      <c r="A171" s="12">
        <v>183.29159999999999</v>
      </c>
      <c r="B171" s="13">
        <v>204.40005489999999</v>
      </c>
      <c r="C171">
        <v>326.12285889999998</v>
      </c>
      <c r="D171">
        <v>-0.116157554</v>
      </c>
      <c r="E171">
        <v>2.2462258340000001</v>
      </c>
      <c r="F171" s="14">
        <v>365</v>
      </c>
      <c r="G171">
        <v>206.74322129999999</v>
      </c>
      <c r="H171">
        <v>-0.13326256</v>
      </c>
      <c r="I171" s="14">
        <v>9</v>
      </c>
      <c r="J171">
        <v>0.46018548100000001</v>
      </c>
      <c r="K171">
        <v>6.2799999999999998E-4</v>
      </c>
      <c r="L171">
        <v>0.69507544200000004</v>
      </c>
      <c r="M171">
        <v>-0.41980112400000003</v>
      </c>
      <c r="N171">
        <v>0.60774647900000001</v>
      </c>
      <c r="O171">
        <v>-0.54570074499999999</v>
      </c>
      <c r="P171">
        <v>0.16331210199999999</v>
      </c>
      <c r="Q171">
        <v>1204.8452110000001</v>
      </c>
      <c r="R171">
        <v>5.6316777999999998E-2</v>
      </c>
      <c r="S171">
        <v>0.91145926700000002</v>
      </c>
      <c r="T171">
        <v>17.149222930000001</v>
      </c>
      <c r="U171" s="14">
        <v>5</v>
      </c>
      <c r="V171">
        <v>32.453266480000003</v>
      </c>
      <c r="W171">
        <v>-17.538192689999999</v>
      </c>
      <c r="X171">
        <v>-11.31599039</v>
      </c>
      <c r="Y171">
        <v>406</v>
      </c>
      <c r="Z171">
        <v>1562</v>
      </c>
      <c r="AA171">
        <v>199</v>
      </c>
      <c r="AB171">
        <v>57</v>
      </c>
      <c r="AC171">
        <v>69</v>
      </c>
      <c r="AD171">
        <v>292</v>
      </c>
      <c r="AE171">
        <v>301</v>
      </c>
      <c r="AF171">
        <v>180</v>
      </c>
    </row>
    <row r="172" spans="1:32" x14ac:dyDescent="0.25">
      <c r="A172" s="12">
        <v>118.50336</v>
      </c>
      <c r="B172" s="13">
        <v>165.17315669999999</v>
      </c>
      <c r="C172">
        <v>312.53686640000001</v>
      </c>
      <c r="D172">
        <v>-0.246246248</v>
      </c>
      <c r="E172">
        <v>2.2650408739999999</v>
      </c>
      <c r="F172" s="14">
        <v>274</v>
      </c>
      <c r="G172">
        <v>731.66895020000004</v>
      </c>
      <c r="H172">
        <v>-0.246434554</v>
      </c>
      <c r="I172" s="14">
        <v>38</v>
      </c>
      <c r="J172">
        <v>0.59569313599999996</v>
      </c>
      <c r="K172">
        <v>-3.4000000000000002E-4</v>
      </c>
      <c r="L172">
        <v>0.90520140599999999</v>
      </c>
      <c r="M172">
        <v>-0.44323342399999999</v>
      </c>
      <c r="N172">
        <v>0.75229086599999995</v>
      </c>
      <c r="O172">
        <v>-0.65725468300000001</v>
      </c>
      <c r="P172">
        <v>0.30199868200000002</v>
      </c>
      <c r="Q172">
        <v>1992.6701270000001</v>
      </c>
      <c r="R172">
        <v>5.5492553999999999E-2</v>
      </c>
      <c r="S172">
        <v>1.128269553</v>
      </c>
      <c r="T172">
        <v>20.1298362</v>
      </c>
      <c r="U172" s="14">
        <v>5</v>
      </c>
      <c r="V172">
        <v>30.881535270000001</v>
      </c>
      <c r="W172">
        <v>-17.08059012</v>
      </c>
      <c r="X172">
        <v>-10.987970199999999</v>
      </c>
      <c r="Y172">
        <v>451</v>
      </c>
      <c r="Z172">
        <v>3201</v>
      </c>
      <c r="AA172">
        <v>208</v>
      </c>
      <c r="AB172">
        <v>74</v>
      </c>
      <c r="AC172">
        <v>60</v>
      </c>
      <c r="AD172">
        <v>223</v>
      </c>
      <c r="AE172">
        <v>326</v>
      </c>
      <c r="AF172">
        <v>239</v>
      </c>
    </row>
    <row r="173" spans="1:32" x14ac:dyDescent="0.25">
      <c r="A173" s="12">
        <v>236.16437999999999</v>
      </c>
      <c r="B173" s="13">
        <v>240.504425</v>
      </c>
      <c r="C173">
        <v>216.1093348</v>
      </c>
      <c r="D173">
        <v>-1.0585305E-2</v>
      </c>
      <c r="E173">
        <v>1.9360865350000001</v>
      </c>
      <c r="F173" s="14">
        <v>338</v>
      </c>
      <c r="G173">
        <v>402.6327412</v>
      </c>
      <c r="H173">
        <v>-2.7150599000000001E-2</v>
      </c>
      <c r="I173" s="14">
        <v>68</v>
      </c>
      <c r="J173">
        <v>0.29218106999999999</v>
      </c>
      <c r="K173">
        <v>3.3168130000000001E-3</v>
      </c>
      <c r="L173">
        <v>0.22780882999999999</v>
      </c>
      <c r="M173">
        <v>-0.55117370899999996</v>
      </c>
      <c r="N173">
        <v>0.58444642300000005</v>
      </c>
      <c r="O173">
        <v>-0.576491435</v>
      </c>
      <c r="P173">
        <v>3.7108995999999998E-2</v>
      </c>
      <c r="Q173">
        <v>1346.3675040000001</v>
      </c>
      <c r="R173">
        <v>5.4995744999999999E-2</v>
      </c>
      <c r="S173">
        <v>0.87653952800000001</v>
      </c>
      <c r="T173">
        <v>49.200325769999999</v>
      </c>
      <c r="U173" s="14">
        <v>5</v>
      </c>
      <c r="V173">
        <v>33.390903489999999</v>
      </c>
      <c r="W173">
        <v>-15.210025460000001</v>
      </c>
      <c r="X173">
        <v>-8.9887391450000003</v>
      </c>
      <c r="Y173">
        <v>478</v>
      </c>
      <c r="Z173">
        <v>1454</v>
      </c>
      <c r="AA173">
        <v>211</v>
      </c>
      <c r="AB173">
        <v>58</v>
      </c>
      <c r="AC173">
        <v>62</v>
      </c>
      <c r="AD173">
        <v>242</v>
      </c>
      <c r="AE173">
        <v>280</v>
      </c>
      <c r="AF173">
        <v>142</v>
      </c>
    </row>
    <row r="174" spans="1:32" x14ac:dyDescent="0.25">
      <c r="A174" s="12">
        <v>304.15199999999999</v>
      </c>
      <c r="B174" s="13">
        <v>287.09619140000001</v>
      </c>
      <c r="C174">
        <v>179.77643359999999</v>
      </c>
      <c r="D174">
        <v>5.5742725999999999E-2</v>
      </c>
      <c r="E174">
        <v>1.483580589</v>
      </c>
      <c r="F174" s="14">
        <v>391</v>
      </c>
      <c r="G174">
        <v>377.35283600000002</v>
      </c>
      <c r="H174">
        <v>1.9643068E-2</v>
      </c>
      <c r="I174" s="14">
        <v>68</v>
      </c>
      <c r="J174">
        <v>0.23925781300000001</v>
      </c>
      <c r="K174">
        <v>-3.1500000000000001E-4</v>
      </c>
      <c r="L174">
        <v>4.5345265000000003E-2</v>
      </c>
      <c r="M174">
        <v>-0.56155633000000005</v>
      </c>
      <c r="N174">
        <v>0.54004854400000002</v>
      </c>
      <c r="O174">
        <v>-0.54145156400000005</v>
      </c>
      <c r="P174">
        <v>-2.8888463999999999E-2</v>
      </c>
      <c r="Q174">
        <v>1167.603204</v>
      </c>
      <c r="R174">
        <v>5.3957425000000003E-2</v>
      </c>
      <c r="S174">
        <v>0.80994993400000004</v>
      </c>
      <c r="T174">
        <v>66.829889780000002</v>
      </c>
      <c r="U174" s="14">
        <v>5</v>
      </c>
      <c r="V174">
        <v>31.825584989999999</v>
      </c>
      <c r="W174">
        <v>-14.977936570000001</v>
      </c>
      <c r="X174">
        <v>-8.8897084660000001</v>
      </c>
      <c r="Y174">
        <v>395</v>
      </c>
      <c r="Z174">
        <v>1120</v>
      </c>
      <c r="AA174">
        <v>218</v>
      </c>
      <c r="AB174">
        <v>54</v>
      </c>
      <c r="AC174">
        <v>58</v>
      </c>
      <c r="AD174">
        <v>280</v>
      </c>
      <c r="AE174">
        <v>325</v>
      </c>
      <c r="AF174">
        <v>156</v>
      </c>
    </row>
    <row r="175" spans="1:32" x14ac:dyDescent="0.25">
      <c r="A175" s="12">
        <v>219.51</v>
      </c>
      <c r="B175" s="13">
        <v>215.4734192</v>
      </c>
      <c r="C175">
        <v>144.0600556</v>
      </c>
      <c r="D175">
        <v>-0.36471003299999999</v>
      </c>
      <c r="E175">
        <v>2.6595396999999998</v>
      </c>
      <c r="F175" s="14">
        <v>274</v>
      </c>
      <c r="G175">
        <v>424.58579090000001</v>
      </c>
      <c r="H175">
        <v>-0.32610285300000003</v>
      </c>
      <c r="I175" s="14">
        <v>9</v>
      </c>
      <c r="J175">
        <v>0.73586744599999998</v>
      </c>
      <c r="K175">
        <v>-1.302943E-3</v>
      </c>
      <c r="L175">
        <v>1</v>
      </c>
      <c r="M175">
        <v>-0.511850731</v>
      </c>
      <c r="N175">
        <v>0.84320827899999995</v>
      </c>
      <c r="O175">
        <v>-0.76075135900000002</v>
      </c>
      <c r="P175">
        <v>0.40762695100000002</v>
      </c>
      <c r="Q175">
        <v>2718.5478910000002</v>
      </c>
      <c r="R175">
        <v>5.5750147E-2</v>
      </c>
      <c r="S175">
        <v>1.264648795</v>
      </c>
      <c r="T175">
        <v>18.973586510000001</v>
      </c>
      <c r="U175" s="14">
        <v>5</v>
      </c>
      <c r="V175">
        <v>28.1012892</v>
      </c>
      <c r="W175">
        <v>-11.28084879</v>
      </c>
      <c r="X175">
        <v>-6.1351472610000002</v>
      </c>
      <c r="Y175">
        <v>403</v>
      </c>
      <c r="Z175">
        <v>2169</v>
      </c>
      <c r="AA175">
        <v>261</v>
      </c>
      <c r="AB175">
        <v>65</v>
      </c>
      <c r="AC175">
        <v>65</v>
      </c>
      <c r="AD175">
        <v>255</v>
      </c>
      <c r="AE175">
        <v>342</v>
      </c>
      <c r="AF175">
        <v>212</v>
      </c>
    </row>
    <row r="176" spans="1:32" x14ac:dyDescent="0.25">
      <c r="A176" s="12">
        <v>246.1104</v>
      </c>
      <c r="B176" s="13">
        <v>273.87744140000001</v>
      </c>
      <c r="C176">
        <v>185.11333149999999</v>
      </c>
      <c r="D176">
        <v>-0.16579608600000001</v>
      </c>
      <c r="E176">
        <v>1.851981163</v>
      </c>
      <c r="F176" s="14">
        <v>338</v>
      </c>
      <c r="G176">
        <v>368.28497529999999</v>
      </c>
      <c r="H176">
        <v>-0.17896735699999999</v>
      </c>
      <c r="I176" s="14">
        <v>68</v>
      </c>
      <c r="J176">
        <v>0.52961672500000001</v>
      </c>
      <c r="K176">
        <v>-5.6300000000000002E-4</v>
      </c>
      <c r="L176">
        <v>0.78309285299999998</v>
      </c>
      <c r="M176">
        <v>-0.46720214199999999</v>
      </c>
      <c r="N176">
        <v>0.67450731100000005</v>
      </c>
      <c r="O176">
        <v>-0.630454968</v>
      </c>
      <c r="P176">
        <v>0.23141655</v>
      </c>
      <c r="Q176">
        <v>1565.9322569999999</v>
      </c>
      <c r="R176">
        <v>5.5489253000000002E-2</v>
      </c>
      <c r="S176">
        <v>1.0116001370000001</v>
      </c>
      <c r="T176">
        <v>5.3065476780000003</v>
      </c>
      <c r="U176" s="14">
        <v>5</v>
      </c>
      <c r="V176">
        <v>31.553087560000002</v>
      </c>
      <c r="W176">
        <v>-14.577947440000001</v>
      </c>
      <c r="X176">
        <v>-8.9089325069999994</v>
      </c>
      <c r="Y176">
        <v>435</v>
      </c>
      <c r="Z176">
        <v>1458</v>
      </c>
      <c r="AA176">
        <v>228</v>
      </c>
      <c r="AB176">
        <v>56</v>
      </c>
      <c r="AC176">
        <v>67</v>
      </c>
      <c r="AD176">
        <v>261</v>
      </c>
      <c r="AE176">
        <v>304</v>
      </c>
      <c r="AF176">
        <v>151</v>
      </c>
    </row>
    <row r="177" spans="1:32" x14ac:dyDescent="0.25">
      <c r="A177" s="12">
        <v>287.96436</v>
      </c>
      <c r="B177" s="13">
        <v>274.97781370000001</v>
      </c>
      <c r="C177">
        <v>151.96056479999999</v>
      </c>
      <c r="D177">
        <v>1.9357195000000001E-2</v>
      </c>
      <c r="E177">
        <v>1.2261983160000001</v>
      </c>
      <c r="F177" s="14">
        <v>274</v>
      </c>
      <c r="G177">
        <v>483.83605729999999</v>
      </c>
      <c r="H177">
        <v>-2.3950398000000001E-2</v>
      </c>
      <c r="I177" s="14">
        <v>68</v>
      </c>
      <c r="J177">
        <v>0.288578901</v>
      </c>
      <c r="K177">
        <v>-1.0506199999999999E-3</v>
      </c>
      <c r="L177">
        <v>0.25746776399999999</v>
      </c>
      <c r="M177">
        <v>-0.48296880599999997</v>
      </c>
      <c r="N177">
        <v>0.50816326499999998</v>
      </c>
      <c r="O177">
        <v>-0.50918992500000004</v>
      </c>
      <c r="P177">
        <v>3.4772461999999997E-2</v>
      </c>
      <c r="Q177">
        <v>949.23795919999998</v>
      </c>
      <c r="R177">
        <v>5.5492553999999999E-2</v>
      </c>
      <c r="S177">
        <v>0.76211530000000005</v>
      </c>
      <c r="T177">
        <v>26.128329860000001</v>
      </c>
      <c r="U177" s="14">
        <v>5</v>
      </c>
      <c r="V177">
        <v>33.353768119999998</v>
      </c>
      <c r="W177">
        <v>-16.006327819999999</v>
      </c>
      <c r="X177">
        <v>-11.065702330000001</v>
      </c>
      <c r="Y177">
        <v>490</v>
      </c>
      <c r="Z177">
        <v>1233</v>
      </c>
      <c r="AA177">
        <v>208</v>
      </c>
      <c r="AB177">
        <v>56</v>
      </c>
      <c r="AC177">
        <v>64</v>
      </c>
      <c r="AD177">
        <v>236</v>
      </c>
      <c r="AE177">
        <v>274</v>
      </c>
      <c r="AF177">
        <v>150</v>
      </c>
    </row>
    <row r="178" spans="1:32" x14ac:dyDescent="0.25">
      <c r="A178" s="12">
        <v>186.71700000000001</v>
      </c>
      <c r="B178" s="13">
        <v>203.7850037</v>
      </c>
      <c r="C178">
        <v>184.4976326</v>
      </c>
      <c r="D178">
        <v>-6.2612801999999995E-2</v>
      </c>
      <c r="E178">
        <v>1.142775774</v>
      </c>
      <c r="F178" s="14">
        <v>390</v>
      </c>
      <c r="G178">
        <v>202.04529199999999</v>
      </c>
      <c r="H178">
        <v>-0.113597296</v>
      </c>
      <c r="I178" s="14">
        <v>68</v>
      </c>
      <c r="J178">
        <v>0.39958071299999998</v>
      </c>
      <c r="K178">
        <v>2.8767469999999998E-3</v>
      </c>
      <c r="L178">
        <v>0.44737317700000001</v>
      </c>
      <c r="M178">
        <v>-0.43934040000000002</v>
      </c>
      <c r="N178">
        <v>0.56346604199999994</v>
      </c>
      <c r="O178">
        <v>-0.55617715599999995</v>
      </c>
      <c r="P178">
        <v>0.15461777900000001</v>
      </c>
      <c r="Q178">
        <v>1613.809649</v>
      </c>
      <c r="R178">
        <v>5.4601107000000003E-2</v>
      </c>
      <c r="S178">
        <v>0.84510010499999999</v>
      </c>
      <c r="T178">
        <v>79.045962739999993</v>
      </c>
      <c r="U178" s="14">
        <v>5</v>
      </c>
      <c r="V178">
        <v>32.670954450000004</v>
      </c>
      <c r="W178">
        <v>-15.65647128</v>
      </c>
      <c r="X178">
        <v>-9.3810233610000004</v>
      </c>
      <c r="Y178">
        <v>421</v>
      </c>
      <c r="Z178">
        <v>1478</v>
      </c>
      <c r="AA178">
        <v>197</v>
      </c>
      <c r="AB178">
        <v>51</v>
      </c>
      <c r="AC178">
        <v>61</v>
      </c>
      <c r="AD178">
        <v>275</v>
      </c>
      <c r="AE178">
        <v>304</v>
      </c>
      <c r="AF178">
        <v>124</v>
      </c>
    </row>
    <row r="179" spans="1:32" x14ac:dyDescent="0.25">
      <c r="A179" s="12">
        <v>206.83008000000001</v>
      </c>
      <c r="B179" s="13">
        <v>205.4480896</v>
      </c>
      <c r="C179">
        <v>322.13966620000002</v>
      </c>
      <c r="D179">
        <v>-8.7115130999999998E-2</v>
      </c>
      <c r="E179">
        <v>1.6791614290000001</v>
      </c>
      <c r="F179" s="14">
        <v>338</v>
      </c>
      <c r="G179">
        <v>316.83895669999998</v>
      </c>
      <c r="H179">
        <v>-0.109105699</v>
      </c>
      <c r="I179" s="14">
        <v>38</v>
      </c>
      <c r="J179">
        <v>0.37877143499999999</v>
      </c>
      <c r="K179">
        <v>1.8618039999999999E-2</v>
      </c>
      <c r="L179">
        <v>0.458486589</v>
      </c>
      <c r="M179">
        <v>-0.48652037599999998</v>
      </c>
      <c r="N179">
        <v>0.61505212300000001</v>
      </c>
      <c r="O179">
        <v>-0.58998748400000001</v>
      </c>
      <c r="P179">
        <v>0.14512348999999999</v>
      </c>
      <c r="Q179">
        <v>1699.3255429999999</v>
      </c>
      <c r="R179">
        <v>5.4995744999999999E-2</v>
      </c>
      <c r="S179">
        <v>0.92246091399999997</v>
      </c>
      <c r="T179">
        <v>33.797445089999997</v>
      </c>
      <c r="U179" s="14">
        <v>5</v>
      </c>
      <c r="V179">
        <v>32.8590795</v>
      </c>
      <c r="W179">
        <v>-13.26722182</v>
      </c>
      <c r="X179">
        <v>-8.3070796490000003</v>
      </c>
      <c r="Y179">
        <v>460</v>
      </c>
      <c r="Z179">
        <v>1236</v>
      </c>
      <c r="AA179">
        <v>216</v>
      </c>
      <c r="AB179">
        <v>52</v>
      </c>
      <c r="AC179">
        <v>65</v>
      </c>
      <c r="AD179">
        <v>261</v>
      </c>
      <c r="AE179">
        <v>280</v>
      </c>
      <c r="AF179">
        <v>154</v>
      </c>
    </row>
    <row r="180" spans="1:32" x14ac:dyDescent="0.25">
      <c r="A180" s="12">
        <v>76.769189999999995</v>
      </c>
      <c r="B180" s="13">
        <v>200.05201719999999</v>
      </c>
      <c r="C180">
        <v>1.266051101</v>
      </c>
      <c r="D180">
        <v>-0.19811554300000001</v>
      </c>
      <c r="E180">
        <v>1.7511961460000001</v>
      </c>
      <c r="F180" s="14">
        <v>176</v>
      </c>
      <c r="G180">
        <v>2088.423174</v>
      </c>
      <c r="H180">
        <v>-0.20815513999999999</v>
      </c>
      <c r="I180" s="14">
        <v>56</v>
      </c>
      <c r="J180">
        <v>0.57621621599999995</v>
      </c>
      <c r="K180">
        <v>4.5987650000000003E-3</v>
      </c>
      <c r="L180">
        <v>0.872524564</v>
      </c>
      <c r="M180">
        <v>-0.48848198500000001</v>
      </c>
      <c r="N180">
        <v>0.71933962299999998</v>
      </c>
      <c r="O180">
        <v>-0.66946564900000005</v>
      </c>
      <c r="P180">
        <v>0.26892950399999999</v>
      </c>
      <c r="Q180">
        <v>1398.2357549999999</v>
      </c>
      <c r="R180">
        <v>5.5583779E-2</v>
      </c>
      <c r="S180">
        <v>1.0787974600000001</v>
      </c>
      <c r="T180">
        <v>77.806298580000004</v>
      </c>
      <c r="U180" s="14">
        <v>5</v>
      </c>
      <c r="V180">
        <v>22.112464790000001</v>
      </c>
      <c r="W180">
        <v>-16.61038018</v>
      </c>
      <c r="X180">
        <v>-12.611046</v>
      </c>
      <c r="Y180">
        <v>365</v>
      </c>
      <c r="Z180">
        <v>4945</v>
      </c>
      <c r="AA180">
        <v>481</v>
      </c>
      <c r="AB180">
        <v>75</v>
      </c>
      <c r="AC180">
        <v>55</v>
      </c>
      <c r="AD180">
        <v>285</v>
      </c>
      <c r="AE180">
        <v>351</v>
      </c>
      <c r="AF180">
        <v>545</v>
      </c>
    </row>
    <row r="181" spans="1:32" x14ac:dyDescent="0.25">
      <c r="A181" s="12">
        <v>157.63800000000001</v>
      </c>
      <c r="B181" s="13">
        <v>182.70222469999999</v>
      </c>
      <c r="C181">
        <v>130.36258079999999</v>
      </c>
      <c r="D181">
        <v>-0.21030816399999999</v>
      </c>
      <c r="E181">
        <v>1.9201920029999999</v>
      </c>
      <c r="F181" s="14">
        <v>262</v>
      </c>
      <c r="G181">
        <v>729.92184369999995</v>
      </c>
      <c r="H181">
        <v>-0.207882226</v>
      </c>
      <c r="I181" s="14">
        <v>56</v>
      </c>
      <c r="J181">
        <v>0.59472990800000003</v>
      </c>
      <c r="K181">
        <v>1.4833404999999999E-2</v>
      </c>
      <c r="L181">
        <v>0.84376516499999998</v>
      </c>
      <c r="M181">
        <v>-0.51848591499999996</v>
      </c>
      <c r="N181">
        <v>0.73310423800000002</v>
      </c>
      <c r="O181">
        <v>-0.69381472200000005</v>
      </c>
      <c r="P181">
        <v>0.27383708699999998</v>
      </c>
      <c r="Q181">
        <v>1976.2934250000001</v>
      </c>
      <c r="R181">
        <v>5.5583779E-2</v>
      </c>
      <c r="S181">
        <v>1.099498868</v>
      </c>
      <c r="T181">
        <v>61.515948530000003</v>
      </c>
      <c r="U181" s="14">
        <v>5</v>
      </c>
      <c r="V181">
        <v>26.441157889999999</v>
      </c>
      <c r="W181">
        <v>-13.168287919999999</v>
      </c>
      <c r="X181">
        <v>-7.8170648849999997</v>
      </c>
      <c r="Y181">
        <v>413</v>
      </c>
      <c r="Z181">
        <v>6612</v>
      </c>
      <c r="AA181">
        <v>252</v>
      </c>
      <c r="AB181">
        <v>69</v>
      </c>
      <c r="AC181">
        <v>63</v>
      </c>
      <c r="AD181">
        <v>224</v>
      </c>
      <c r="AE181">
        <v>362</v>
      </c>
      <c r="AF181">
        <v>236</v>
      </c>
    </row>
    <row r="182" spans="1:32" x14ac:dyDescent="0.25">
      <c r="A182" s="12">
        <v>278.04599999999999</v>
      </c>
      <c r="B182" s="13">
        <v>219.2749939</v>
      </c>
      <c r="C182">
        <v>228.67568130000001</v>
      </c>
      <c r="D182">
        <v>-0.34692466300000002</v>
      </c>
      <c r="E182">
        <v>2.7726063729999999</v>
      </c>
      <c r="F182" s="14">
        <v>272</v>
      </c>
      <c r="G182">
        <v>475.97031980000003</v>
      </c>
      <c r="H182">
        <v>-0.29972091299999998</v>
      </c>
      <c r="I182" s="14">
        <v>56</v>
      </c>
      <c r="J182">
        <v>0.70522829399999998</v>
      </c>
      <c r="K182">
        <v>3.249198E-3</v>
      </c>
      <c r="L182">
        <v>1</v>
      </c>
      <c r="M182">
        <v>-0.55736917900000005</v>
      </c>
      <c r="N182">
        <v>0.86157024800000004</v>
      </c>
      <c r="O182">
        <v>-0.77318573199999996</v>
      </c>
      <c r="P182">
        <v>0.37925755799999999</v>
      </c>
      <c r="Q182">
        <v>2816.7791739999998</v>
      </c>
      <c r="R182">
        <v>5.8104019999999999E-2</v>
      </c>
      <c r="S182">
        <v>1.292188525</v>
      </c>
      <c r="T182">
        <v>63.705065769999997</v>
      </c>
      <c r="U182" s="14">
        <v>5</v>
      </c>
      <c r="V182">
        <v>27.371783130000001</v>
      </c>
      <c r="W182">
        <v>-12.045626650000001</v>
      </c>
      <c r="X182">
        <v>-5.9779772969999998</v>
      </c>
      <c r="Y182">
        <v>447</v>
      </c>
      <c r="Z182">
        <v>4774</v>
      </c>
      <c r="AA182">
        <v>276</v>
      </c>
      <c r="AB182">
        <v>64</v>
      </c>
      <c r="AC182">
        <v>65</v>
      </c>
      <c r="AD182">
        <v>207</v>
      </c>
      <c r="AE182">
        <v>346</v>
      </c>
      <c r="AF182">
        <v>267</v>
      </c>
    </row>
    <row r="183" spans="1:32" x14ac:dyDescent="0.25">
      <c r="A183" s="12">
        <v>288.92700000000002</v>
      </c>
      <c r="B183" s="13">
        <v>235.5968475</v>
      </c>
      <c r="C183">
        <v>300.29255799999999</v>
      </c>
      <c r="D183">
        <v>-0.21227094499999999</v>
      </c>
      <c r="E183">
        <v>1.87955904</v>
      </c>
      <c r="F183" s="14">
        <v>176</v>
      </c>
      <c r="G183">
        <v>1770.6730540000001</v>
      </c>
      <c r="H183">
        <v>-0.209493071</v>
      </c>
      <c r="I183" s="14">
        <v>56</v>
      </c>
      <c r="J183">
        <v>0.56731608</v>
      </c>
      <c r="K183">
        <v>4.6967889999999998E-3</v>
      </c>
      <c r="L183">
        <v>0.86532215000000001</v>
      </c>
      <c r="M183">
        <v>-0.53240279199999996</v>
      </c>
      <c r="N183">
        <v>0.75512862300000005</v>
      </c>
      <c r="O183">
        <v>-0.70353982299999995</v>
      </c>
      <c r="P183">
        <v>0.27362948999999998</v>
      </c>
      <c r="Q183">
        <v>1819.471638</v>
      </c>
      <c r="R183">
        <v>5.5583779E-2</v>
      </c>
      <c r="S183">
        <v>1.1325085159999999</v>
      </c>
      <c r="T183">
        <v>76.531736199999997</v>
      </c>
      <c r="U183" s="14">
        <v>5</v>
      </c>
      <c r="V183">
        <v>22.89</v>
      </c>
      <c r="W183">
        <v>-17.055909849999999</v>
      </c>
      <c r="X183">
        <v>-9.3280674379999997</v>
      </c>
      <c r="Y183">
        <v>428</v>
      </c>
      <c r="Z183">
        <v>4424</v>
      </c>
      <c r="AA183">
        <v>344</v>
      </c>
      <c r="AB183">
        <v>87</v>
      </c>
      <c r="AC183">
        <v>59</v>
      </c>
      <c r="AD183">
        <v>294</v>
      </c>
      <c r="AE183">
        <v>278</v>
      </c>
      <c r="AF183">
        <v>331</v>
      </c>
    </row>
    <row r="184" spans="1:32" x14ac:dyDescent="0.25">
      <c r="A184" s="12">
        <v>413.82900000000001</v>
      </c>
      <c r="B184" s="13">
        <v>326.73391720000001</v>
      </c>
      <c r="C184">
        <v>337.0556259</v>
      </c>
      <c r="D184">
        <v>-0.329654008</v>
      </c>
      <c r="E184">
        <v>2.5964062210000001</v>
      </c>
      <c r="F184" s="14">
        <v>274</v>
      </c>
      <c r="G184">
        <v>495.19208220000002</v>
      </c>
      <c r="H184">
        <v>-0.30242070599999998</v>
      </c>
      <c r="I184" s="14">
        <v>9</v>
      </c>
      <c r="J184">
        <v>0.687352246</v>
      </c>
      <c r="K184">
        <v>2.8938330000000002E-3</v>
      </c>
      <c r="L184">
        <v>1</v>
      </c>
      <c r="M184">
        <v>-0.48794489099999999</v>
      </c>
      <c r="N184">
        <v>0.81963033799999996</v>
      </c>
      <c r="O184">
        <v>-0.72977885499999995</v>
      </c>
      <c r="P184">
        <v>0.37557215100000002</v>
      </c>
      <c r="Q184">
        <v>2111.6446139999998</v>
      </c>
      <c r="R184">
        <v>5.5750147E-2</v>
      </c>
      <c r="S184">
        <v>1.2292495969999999</v>
      </c>
      <c r="T184">
        <v>12.335975879999999</v>
      </c>
      <c r="U184" s="14">
        <v>5</v>
      </c>
      <c r="V184">
        <v>30.056999999999999</v>
      </c>
      <c r="W184">
        <v>-16.758097809999999</v>
      </c>
      <c r="X184">
        <v>-11.908425940000001</v>
      </c>
      <c r="Y184">
        <v>419</v>
      </c>
      <c r="Z184">
        <v>2365</v>
      </c>
      <c r="AA184">
        <v>276</v>
      </c>
      <c r="AB184">
        <v>69</v>
      </c>
      <c r="AC184">
        <v>66</v>
      </c>
      <c r="AD184">
        <v>272</v>
      </c>
      <c r="AE184">
        <v>310</v>
      </c>
      <c r="AF184">
        <v>280</v>
      </c>
    </row>
    <row r="185" spans="1:32" x14ac:dyDescent="0.25">
      <c r="A185" s="12">
        <v>200.11362</v>
      </c>
      <c r="B185" s="13">
        <v>227.68817139999999</v>
      </c>
      <c r="C185">
        <v>167.62327859999999</v>
      </c>
      <c r="D185">
        <v>-0.100762069</v>
      </c>
      <c r="E185">
        <v>1.951623559</v>
      </c>
      <c r="F185" s="14">
        <v>272</v>
      </c>
      <c r="G185">
        <v>444.83507270000001</v>
      </c>
      <c r="H185">
        <v>-0.110077485</v>
      </c>
      <c r="I185" s="14">
        <v>36</v>
      </c>
      <c r="J185">
        <v>0.42133995000000002</v>
      </c>
      <c r="K185">
        <v>2.2967883000000001E-2</v>
      </c>
      <c r="L185">
        <v>0.56221634899999995</v>
      </c>
      <c r="M185">
        <v>-0.56088695</v>
      </c>
      <c r="N185">
        <v>0.69869513599999999</v>
      </c>
      <c r="O185">
        <v>-0.65167243399999997</v>
      </c>
      <c r="P185">
        <v>0.14308521299999999</v>
      </c>
      <c r="Q185">
        <v>1771.942871</v>
      </c>
      <c r="R185">
        <v>5.5110595999999998E-2</v>
      </c>
      <c r="S185">
        <v>1.047887325</v>
      </c>
      <c r="T185">
        <v>26.164332210000001</v>
      </c>
      <c r="U185" s="14">
        <v>5</v>
      </c>
      <c r="V185">
        <v>30.68173913</v>
      </c>
      <c r="W185">
        <v>-18.884451039999998</v>
      </c>
      <c r="X185">
        <v>-11.915084</v>
      </c>
      <c r="Y185">
        <v>386</v>
      </c>
      <c r="Z185">
        <v>2228</v>
      </c>
      <c r="AA185">
        <v>211</v>
      </c>
      <c r="AB185">
        <v>63</v>
      </c>
      <c r="AC185">
        <v>68</v>
      </c>
      <c r="AD185">
        <v>241</v>
      </c>
      <c r="AE185">
        <v>373</v>
      </c>
      <c r="AF185">
        <v>209</v>
      </c>
    </row>
    <row r="186" spans="1:32" x14ac:dyDescent="0.25">
      <c r="A186" s="12">
        <v>263.82510000000002</v>
      </c>
      <c r="B186" s="13">
        <v>228.77645870000001</v>
      </c>
      <c r="C186">
        <v>349.98996979999998</v>
      </c>
      <c r="D186">
        <v>-0.24279978899999999</v>
      </c>
      <c r="E186">
        <v>2.3885195260000001</v>
      </c>
      <c r="F186" s="14">
        <v>274</v>
      </c>
      <c r="G186">
        <v>603.42164209999999</v>
      </c>
      <c r="H186">
        <v>-0.21102014199999999</v>
      </c>
      <c r="I186" s="14">
        <v>68</v>
      </c>
      <c r="J186">
        <v>0.61231527100000005</v>
      </c>
      <c r="K186">
        <v>3.0269540000000001E-3</v>
      </c>
      <c r="L186">
        <v>0.88059818599999995</v>
      </c>
      <c r="M186">
        <v>-0.60732984300000004</v>
      </c>
      <c r="N186">
        <v>0.818333333</v>
      </c>
      <c r="O186">
        <v>-0.75825946799999999</v>
      </c>
      <c r="P186">
        <v>0.279765396</v>
      </c>
      <c r="Q186">
        <v>2416.5650000000001</v>
      </c>
      <c r="R186">
        <v>5.5506811000000003E-2</v>
      </c>
      <c r="S186">
        <v>1.227329493</v>
      </c>
      <c r="T186">
        <v>47.342202049999997</v>
      </c>
      <c r="U186" s="14">
        <v>5</v>
      </c>
      <c r="V186">
        <v>28.645754719999999</v>
      </c>
      <c r="W186">
        <v>-14.77666325</v>
      </c>
      <c r="X186">
        <v>-8.3907570259999993</v>
      </c>
      <c r="Y186">
        <v>420</v>
      </c>
      <c r="Z186">
        <v>2534</v>
      </c>
      <c r="AA186">
        <v>275</v>
      </c>
      <c r="AB186">
        <v>65</v>
      </c>
      <c r="AC186">
        <v>65</v>
      </c>
      <c r="AD186">
        <v>249</v>
      </c>
      <c r="AE186">
        <v>331</v>
      </c>
      <c r="AF186">
        <v>270</v>
      </c>
    </row>
    <row r="187" spans="1:32" x14ac:dyDescent="0.25">
      <c r="A187" s="12">
        <v>328.32</v>
      </c>
      <c r="B187" s="13">
        <v>307.95153809999999</v>
      </c>
      <c r="C187">
        <v>12.3513473</v>
      </c>
      <c r="D187">
        <v>-0.18236121499999999</v>
      </c>
      <c r="E187">
        <v>2.2490139010000001</v>
      </c>
      <c r="F187" s="14">
        <v>275</v>
      </c>
      <c r="G187">
        <v>658.57011260000002</v>
      </c>
      <c r="H187">
        <v>-0.17925818299999999</v>
      </c>
      <c r="I187" s="14">
        <v>68</v>
      </c>
      <c r="J187">
        <v>0.53500387500000002</v>
      </c>
      <c r="K187">
        <v>7.7499999999999997E-4</v>
      </c>
      <c r="L187">
        <v>0.75249980699999997</v>
      </c>
      <c r="M187">
        <v>-0.51441331700000004</v>
      </c>
      <c r="N187">
        <v>0.73084765500000004</v>
      </c>
      <c r="O187">
        <v>-0.664892127</v>
      </c>
      <c r="P187">
        <v>0.228701406</v>
      </c>
      <c r="Q187">
        <v>1933.6683829999999</v>
      </c>
      <c r="R187">
        <v>5.5235012999999999E-2</v>
      </c>
      <c r="S187">
        <v>1.0961118940000001</v>
      </c>
      <c r="T187">
        <v>22.77291112</v>
      </c>
      <c r="U187" s="14">
        <v>5</v>
      </c>
      <c r="V187">
        <v>30.038603599999998</v>
      </c>
      <c r="W187">
        <v>-13.91972812</v>
      </c>
      <c r="X187">
        <v>-7.2667345470000004</v>
      </c>
      <c r="Y187">
        <v>437</v>
      </c>
      <c r="Z187">
        <v>2422</v>
      </c>
      <c r="AA187">
        <v>217</v>
      </c>
      <c r="AB187">
        <v>63</v>
      </c>
      <c r="AC187">
        <v>62</v>
      </c>
      <c r="AD187">
        <v>309</v>
      </c>
      <c r="AE187">
        <v>254</v>
      </c>
      <c r="AF187">
        <v>152</v>
      </c>
    </row>
    <row r="188" spans="1:32" x14ac:dyDescent="0.25">
      <c r="A188" s="12">
        <v>84.670199999999994</v>
      </c>
      <c r="B188" s="13">
        <v>143.23974609999999</v>
      </c>
      <c r="C188">
        <v>301.258421</v>
      </c>
      <c r="D188">
        <v>-0.20919689499999999</v>
      </c>
      <c r="E188">
        <v>2.0302863119999999</v>
      </c>
      <c r="F188" s="14">
        <v>274</v>
      </c>
      <c r="G188">
        <v>739.91098769999996</v>
      </c>
      <c r="H188">
        <v>-0.19739399899999999</v>
      </c>
      <c r="I188" s="14">
        <v>36</v>
      </c>
      <c r="J188">
        <v>0.56627613099999996</v>
      </c>
      <c r="K188">
        <v>3.1202629999999999E-3</v>
      </c>
      <c r="L188">
        <v>0.81617266300000002</v>
      </c>
      <c r="M188">
        <v>-0.56487651900000002</v>
      </c>
      <c r="N188">
        <v>0.76861219199999997</v>
      </c>
      <c r="O188">
        <v>-0.71997981799999999</v>
      </c>
      <c r="P188">
        <v>0.26142460699999998</v>
      </c>
      <c r="Q188">
        <v>2347.4789620000001</v>
      </c>
      <c r="R188">
        <v>5.5506811000000003E-2</v>
      </c>
      <c r="S188">
        <v>1.1527687310000001</v>
      </c>
      <c r="T188">
        <v>61.685726039999999</v>
      </c>
      <c r="U188" s="14">
        <v>5</v>
      </c>
      <c r="V188">
        <v>28.694942789999999</v>
      </c>
      <c r="W188">
        <v>-19.784266070000001</v>
      </c>
      <c r="X188">
        <v>-13.53269991</v>
      </c>
      <c r="Y188">
        <v>406</v>
      </c>
      <c r="Z188">
        <v>2907</v>
      </c>
      <c r="AA188">
        <v>238</v>
      </c>
      <c r="AB188">
        <v>71</v>
      </c>
      <c r="AC188">
        <v>63</v>
      </c>
      <c r="AD188">
        <v>250</v>
      </c>
      <c r="AE188">
        <v>345</v>
      </c>
      <c r="AF188">
        <v>240</v>
      </c>
    </row>
    <row r="189" spans="1:32" x14ac:dyDescent="0.25">
      <c r="A189" s="12">
        <v>51.911999999999999</v>
      </c>
      <c r="B189" s="13">
        <v>179.04499820000001</v>
      </c>
      <c r="C189">
        <v>351.27815770000001</v>
      </c>
      <c r="D189">
        <v>-0.103660747</v>
      </c>
      <c r="E189">
        <v>1.754888773</v>
      </c>
      <c r="F189" s="14">
        <v>271</v>
      </c>
      <c r="G189">
        <v>716.3406986</v>
      </c>
      <c r="H189">
        <v>-0.123965591</v>
      </c>
      <c r="I189" s="14">
        <v>38</v>
      </c>
      <c r="J189">
        <v>0.45429515399999998</v>
      </c>
      <c r="K189">
        <v>1.150456E-3</v>
      </c>
      <c r="L189">
        <v>0.603011403</v>
      </c>
      <c r="M189">
        <v>-0.49414519899999998</v>
      </c>
      <c r="N189">
        <v>0.65062500000000001</v>
      </c>
      <c r="O189">
        <v>-0.60595925799999995</v>
      </c>
      <c r="P189">
        <v>0.15960483</v>
      </c>
      <c r="Q189">
        <v>1507.0206250000001</v>
      </c>
      <c r="R189">
        <v>5.5288754000000002E-2</v>
      </c>
      <c r="S189">
        <v>0.97578501699999998</v>
      </c>
      <c r="T189">
        <v>74.738952580000003</v>
      </c>
      <c r="U189" s="14">
        <v>5</v>
      </c>
      <c r="V189">
        <v>27.777991069999999</v>
      </c>
      <c r="W189">
        <v>-16.721686729999998</v>
      </c>
      <c r="X189">
        <v>-11.21629149</v>
      </c>
      <c r="Y189">
        <v>452</v>
      </c>
      <c r="Z189">
        <v>3947</v>
      </c>
      <c r="AA189">
        <v>254</v>
      </c>
      <c r="AB189">
        <v>72</v>
      </c>
      <c r="AC189">
        <v>60</v>
      </c>
      <c r="AD189">
        <v>252</v>
      </c>
      <c r="AE189">
        <v>295</v>
      </c>
      <c r="AF189">
        <v>258</v>
      </c>
    </row>
    <row r="190" spans="1:32" x14ac:dyDescent="0.25">
      <c r="A190" s="12">
        <v>508.37088</v>
      </c>
      <c r="B190" s="13">
        <v>411.7860718</v>
      </c>
      <c r="C190">
        <v>150.97050859999999</v>
      </c>
      <c r="D190">
        <v>-0.19991847900000001</v>
      </c>
      <c r="E190">
        <v>2.4853990079999999</v>
      </c>
      <c r="F190" s="14">
        <v>274</v>
      </c>
      <c r="G190">
        <v>576.62366940000004</v>
      </c>
      <c r="H190">
        <v>-0.17945133099999999</v>
      </c>
      <c r="I190" s="14">
        <v>68</v>
      </c>
      <c r="J190">
        <v>0.57334926799999997</v>
      </c>
      <c r="K190">
        <v>-1.4266459999999999E-3</v>
      </c>
      <c r="L190">
        <v>0.81481379799999998</v>
      </c>
      <c r="M190">
        <v>-0.57751938000000003</v>
      </c>
      <c r="N190">
        <v>0.77425876000000005</v>
      </c>
      <c r="O190">
        <v>-0.71586836099999995</v>
      </c>
      <c r="P190">
        <v>0.235860127</v>
      </c>
      <c r="Q190">
        <v>1827.9833149999999</v>
      </c>
      <c r="R190">
        <v>5.7536755000000002E-2</v>
      </c>
      <c r="S190">
        <v>1.1611925359999999</v>
      </c>
      <c r="T190">
        <v>13.25144772</v>
      </c>
      <c r="U190" s="14">
        <v>5</v>
      </c>
      <c r="V190">
        <v>30.609154329999999</v>
      </c>
      <c r="W190">
        <v>-16.273500200000001</v>
      </c>
      <c r="X190">
        <v>-7.3743192710000001</v>
      </c>
      <c r="Y190">
        <v>379</v>
      </c>
      <c r="Z190">
        <v>1584</v>
      </c>
      <c r="AA190">
        <v>213</v>
      </c>
      <c r="AB190">
        <v>65</v>
      </c>
      <c r="AC190">
        <v>65</v>
      </c>
      <c r="AD190">
        <v>294</v>
      </c>
      <c r="AE190">
        <v>327</v>
      </c>
      <c r="AF190">
        <v>189</v>
      </c>
    </row>
    <row r="191" spans="1:32" x14ac:dyDescent="0.25">
      <c r="A191" s="12">
        <v>148.47300000000001</v>
      </c>
      <c r="B191" s="13">
        <v>245.19561770000001</v>
      </c>
      <c r="C191">
        <v>135.22762940000001</v>
      </c>
      <c r="D191">
        <v>-0.122510754</v>
      </c>
      <c r="E191">
        <v>1.939245224</v>
      </c>
      <c r="F191" s="14">
        <v>390</v>
      </c>
      <c r="G191">
        <v>260.69817419999998</v>
      </c>
      <c r="H191">
        <v>-0.13237051699999999</v>
      </c>
      <c r="I191" s="14">
        <v>68</v>
      </c>
      <c r="J191">
        <v>0.48630466100000003</v>
      </c>
      <c r="K191">
        <v>-1.5841539999999999E-3</v>
      </c>
      <c r="L191">
        <v>0.60669392099999997</v>
      </c>
      <c r="M191">
        <v>-0.52756455000000002</v>
      </c>
      <c r="N191">
        <v>0.69108802599999997</v>
      </c>
      <c r="O191">
        <v>-0.64084880600000005</v>
      </c>
      <c r="P191">
        <v>0.17114729300000001</v>
      </c>
      <c r="Q191">
        <v>1890.0952649999999</v>
      </c>
      <c r="R191">
        <v>5.4486573000000003E-2</v>
      </c>
      <c r="S191">
        <v>1.036490321</v>
      </c>
      <c r="T191">
        <v>37.18836168</v>
      </c>
      <c r="U191" s="14">
        <v>5</v>
      </c>
      <c r="V191">
        <v>33.183888889999999</v>
      </c>
      <c r="W191">
        <v>-14.935043090000001</v>
      </c>
      <c r="X191">
        <v>-9.4408813560000002</v>
      </c>
      <c r="Y191">
        <v>446</v>
      </c>
      <c r="Z191">
        <v>1135</v>
      </c>
      <c r="AA191">
        <v>254</v>
      </c>
      <c r="AB191">
        <v>72</v>
      </c>
      <c r="AC191">
        <v>58</v>
      </c>
      <c r="AD191">
        <v>297</v>
      </c>
      <c r="AE191">
        <v>257</v>
      </c>
      <c r="AF191">
        <v>179</v>
      </c>
    </row>
    <row r="192" spans="1:32" x14ac:dyDescent="0.25">
      <c r="A192" s="12">
        <v>288.24</v>
      </c>
      <c r="B192" s="13">
        <v>248.8728485</v>
      </c>
      <c r="C192">
        <v>332.54040839999999</v>
      </c>
      <c r="D192">
        <v>-0.25159236800000001</v>
      </c>
      <c r="E192">
        <v>2.3773164750000002</v>
      </c>
      <c r="F192" s="14">
        <v>269</v>
      </c>
      <c r="G192">
        <v>475.60228949999998</v>
      </c>
      <c r="H192">
        <v>-0.24485680500000001</v>
      </c>
      <c r="I192" s="14">
        <v>23</v>
      </c>
      <c r="J192">
        <v>0.60010072999999997</v>
      </c>
      <c r="K192">
        <v>-2.7779200000000001E-3</v>
      </c>
      <c r="L192">
        <v>0.89413618699999997</v>
      </c>
      <c r="M192">
        <v>-0.46695279000000001</v>
      </c>
      <c r="N192">
        <v>0.773374267</v>
      </c>
      <c r="O192">
        <v>-0.67298578200000003</v>
      </c>
      <c r="P192">
        <v>0.30045026600000002</v>
      </c>
      <c r="Q192">
        <v>2202.8500469999999</v>
      </c>
      <c r="R192">
        <v>5.4255255000000002E-2</v>
      </c>
      <c r="S192">
        <v>1.1598995919999999</v>
      </c>
      <c r="T192">
        <v>85.146430339999995</v>
      </c>
      <c r="U192" s="14">
        <v>5</v>
      </c>
      <c r="V192">
        <v>26.82263923</v>
      </c>
      <c r="W192">
        <v>-14.063442459999999</v>
      </c>
      <c r="X192">
        <v>-9.6405483870000008</v>
      </c>
      <c r="Y192">
        <v>406</v>
      </c>
      <c r="Z192">
        <v>2955</v>
      </c>
      <c r="AA192">
        <v>252</v>
      </c>
      <c r="AB192">
        <v>73</v>
      </c>
      <c r="AC192">
        <v>59</v>
      </c>
      <c r="AD192">
        <v>295</v>
      </c>
      <c r="AE192">
        <v>299</v>
      </c>
      <c r="AF192">
        <v>246</v>
      </c>
    </row>
    <row r="193" spans="1:32" x14ac:dyDescent="0.25">
      <c r="A193" s="12">
        <v>289.12947000000003</v>
      </c>
      <c r="B193" s="13">
        <v>265.11126710000002</v>
      </c>
      <c r="C193">
        <v>338.78185780000001</v>
      </c>
      <c r="D193">
        <v>-0.21429793499999999</v>
      </c>
      <c r="E193">
        <v>2.1619696620000002</v>
      </c>
      <c r="F193" s="14">
        <v>392</v>
      </c>
      <c r="G193">
        <v>435.16355609999999</v>
      </c>
      <c r="H193">
        <v>-0.21803756099999999</v>
      </c>
      <c r="I193" s="14">
        <v>23</v>
      </c>
      <c r="J193">
        <v>0.58132604899999996</v>
      </c>
      <c r="K193">
        <v>1.497459E-3</v>
      </c>
      <c r="L193">
        <v>0.83469231799999999</v>
      </c>
      <c r="M193">
        <v>-0.46581876</v>
      </c>
      <c r="N193">
        <v>0.750893594</v>
      </c>
      <c r="O193">
        <v>-0.65145228200000005</v>
      </c>
      <c r="P193">
        <v>0.26650755799999998</v>
      </c>
      <c r="Q193">
        <v>2136.1252020000002</v>
      </c>
      <c r="R193">
        <v>5.3957425000000003E-2</v>
      </c>
      <c r="S193">
        <v>1.1261855359999999</v>
      </c>
      <c r="T193">
        <v>29.381472070000001</v>
      </c>
      <c r="U193" s="14">
        <v>5</v>
      </c>
      <c r="V193">
        <v>32.870672650000003</v>
      </c>
      <c r="W193">
        <v>-17.083721560000001</v>
      </c>
      <c r="X193">
        <v>-10.22892491</v>
      </c>
      <c r="Y193">
        <v>395</v>
      </c>
      <c r="Z193">
        <v>1230</v>
      </c>
      <c r="AA193">
        <v>266</v>
      </c>
      <c r="AB193">
        <v>59</v>
      </c>
      <c r="AC193">
        <v>59</v>
      </c>
      <c r="AD193">
        <v>274</v>
      </c>
      <c r="AE193">
        <v>332</v>
      </c>
      <c r="AF193">
        <v>254</v>
      </c>
    </row>
    <row r="194" spans="1:32" x14ac:dyDescent="0.25">
      <c r="A194" s="12">
        <v>135.58515</v>
      </c>
      <c r="B194" s="13">
        <v>226.13973999999999</v>
      </c>
      <c r="C194">
        <v>190.19366600000001</v>
      </c>
      <c r="D194">
        <v>-4.0473110999999999E-2</v>
      </c>
      <c r="E194">
        <v>1.8758887049999999</v>
      </c>
      <c r="F194" s="14">
        <v>269</v>
      </c>
      <c r="G194">
        <v>627.56247189999999</v>
      </c>
      <c r="H194">
        <v>-5.6935810000000003E-2</v>
      </c>
      <c r="I194" s="14">
        <v>34</v>
      </c>
      <c r="J194">
        <v>0.36766809700000003</v>
      </c>
      <c r="K194">
        <v>3.8579769999999998E-3</v>
      </c>
      <c r="L194">
        <v>0.43340544199999997</v>
      </c>
      <c r="M194">
        <v>-0.55825426899999997</v>
      </c>
      <c r="N194">
        <v>0.62973065100000003</v>
      </c>
      <c r="O194">
        <v>-0.60834454900000001</v>
      </c>
      <c r="P194">
        <v>7.5849651000000004E-2</v>
      </c>
      <c r="Q194">
        <v>1313.856256</v>
      </c>
      <c r="R194">
        <v>5.6665853000000002E-2</v>
      </c>
      <c r="S194">
        <v>0.94443500000000002</v>
      </c>
      <c r="T194">
        <v>72.282703949999998</v>
      </c>
      <c r="U194" s="14">
        <v>6</v>
      </c>
      <c r="V194">
        <v>30.15782407</v>
      </c>
      <c r="W194">
        <v>-11.950386480000001</v>
      </c>
      <c r="X194">
        <v>-5.0864694100000003</v>
      </c>
      <c r="Y194">
        <v>433</v>
      </c>
      <c r="Z194">
        <v>1759</v>
      </c>
      <c r="AA194">
        <v>227</v>
      </c>
      <c r="AB194">
        <v>61</v>
      </c>
      <c r="AC194">
        <v>59</v>
      </c>
      <c r="AD194">
        <v>283</v>
      </c>
      <c r="AE194">
        <v>285</v>
      </c>
      <c r="AF194">
        <v>181</v>
      </c>
    </row>
    <row r="195" spans="1:32" x14ac:dyDescent="0.25">
      <c r="A195" s="12">
        <v>499.45506</v>
      </c>
      <c r="B195" s="13">
        <v>393.5576782</v>
      </c>
      <c r="C195">
        <v>82.363834139999994</v>
      </c>
      <c r="D195">
        <v>-0.14159292000000001</v>
      </c>
      <c r="E195">
        <v>2.0232379439999999</v>
      </c>
      <c r="F195" s="14">
        <v>365</v>
      </c>
      <c r="G195">
        <v>104.2872615</v>
      </c>
      <c r="H195">
        <v>-0.148517117</v>
      </c>
      <c r="I195" s="14">
        <v>9</v>
      </c>
      <c r="J195">
        <v>0.51716045799999999</v>
      </c>
      <c r="K195">
        <v>1.94E-4</v>
      </c>
      <c r="L195">
        <v>0.70490337000000003</v>
      </c>
      <c r="M195">
        <v>-0.50839431800000001</v>
      </c>
      <c r="N195">
        <v>0.68743882499999998</v>
      </c>
      <c r="O195">
        <v>-0.63826417499999999</v>
      </c>
      <c r="P195">
        <v>0.192254495</v>
      </c>
      <c r="Q195">
        <v>1570.8368029999999</v>
      </c>
      <c r="R195">
        <v>5.6451152999999997E-2</v>
      </c>
      <c r="S195">
        <v>1.030990005</v>
      </c>
      <c r="T195">
        <v>2.1904780119999998</v>
      </c>
      <c r="U195" s="14">
        <v>6</v>
      </c>
      <c r="V195">
        <v>30.367377050000002</v>
      </c>
      <c r="W195">
        <v>-14.1463546</v>
      </c>
      <c r="X195">
        <v>-9.1549557490000009</v>
      </c>
      <c r="Y195">
        <v>404</v>
      </c>
      <c r="Z195">
        <v>1291</v>
      </c>
      <c r="AA195">
        <v>170</v>
      </c>
      <c r="AB195">
        <v>56</v>
      </c>
      <c r="AC195">
        <v>70</v>
      </c>
      <c r="AD195">
        <v>238</v>
      </c>
      <c r="AE195">
        <v>358</v>
      </c>
      <c r="AF195">
        <v>200</v>
      </c>
    </row>
    <row r="196" spans="1:32" x14ac:dyDescent="0.25">
      <c r="A196" s="12">
        <v>343.34399999999999</v>
      </c>
      <c r="B196" s="13">
        <v>323.5340271</v>
      </c>
      <c r="C196">
        <v>137.67492369999999</v>
      </c>
      <c r="D196">
        <v>-0.138540894</v>
      </c>
      <c r="E196">
        <v>2.1326837539999999</v>
      </c>
      <c r="F196" s="14">
        <v>274</v>
      </c>
      <c r="G196">
        <v>640.49583150000001</v>
      </c>
      <c r="H196">
        <v>-0.136866927</v>
      </c>
      <c r="I196" s="14">
        <v>67</v>
      </c>
      <c r="J196">
        <v>0.49876203600000002</v>
      </c>
      <c r="K196">
        <v>4.4799999999999999E-4</v>
      </c>
      <c r="L196">
        <v>0.67856541800000003</v>
      </c>
      <c r="M196">
        <v>-0.55940594099999996</v>
      </c>
      <c r="N196">
        <v>0.71752837300000005</v>
      </c>
      <c r="O196">
        <v>-0.67219152900000001</v>
      </c>
      <c r="P196">
        <v>0.18075422599999999</v>
      </c>
      <c r="Q196">
        <v>1736.627289</v>
      </c>
      <c r="R196">
        <v>5.5725775999999998E-2</v>
      </c>
      <c r="S196">
        <v>1.07612288</v>
      </c>
      <c r="T196">
        <v>7.4961066499999998</v>
      </c>
      <c r="U196" s="14">
        <v>6</v>
      </c>
      <c r="V196">
        <v>28.555667750000001</v>
      </c>
      <c r="W196">
        <v>-13.486577690000001</v>
      </c>
      <c r="X196">
        <v>-8.5557114629999997</v>
      </c>
      <c r="Y196">
        <v>385</v>
      </c>
      <c r="Z196">
        <v>1548</v>
      </c>
      <c r="AA196">
        <v>236</v>
      </c>
      <c r="AB196">
        <v>69</v>
      </c>
      <c r="AC196">
        <v>64</v>
      </c>
      <c r="AD196">
        <v>297</v>
      </c>
      <c r="AE196">
        <v>318</v>
      </c>
      <c r="AF196">
        <v>199</v>
      </c>
    </row>
    <row r="197" spans="1:32" x14ac:dyDescent="0.25">
      <c r="A197" s="12">
        <v>412.03199999999998</v>
      </c>
      <c r="B197" s="13">
        <v>367.79235840000001</v>
      </c>
      <c r="C197">
        <v>248.5412245</v>
      </c>
      <c r="D197">
        <v>-0.14416933100000001</v>
      </c>
      <c r="E197">
        <v>2.0786182879999999</v>
      </c>
      <c r="F197" s="14">
        <v>365</v>
      </c>
      <c r="G197">
        <v>341.46975350000002</v>
      </c>
      <c r="H197">
        <v>-0.14870428999999999</v>
      </c>
      <c r="I197" s="14">
        <v>68</v>
      </c>
      <c r="J197">
        <v>0.51017964100000002</v>
      </c>
      <c r="K197">
        <v>-8.4800000000000001E-4</v>
      </c>
      <c r="L197">
        <v>0.71268131999999995</v>
      </c>
      <c r="M197">
        <v>-0.52512227700000003</v>
      </c>
      <c r="N197">
        <v>0.70983050800000003</v>
      </c>
      <c r="O197">
        <v>-0.65052356</v>
      </c>
      <c r="P197">
        <v>0.19046495199999999</v>
      </c>
      <c r="Q197">
        <v>1588.432542</v>
      </c>
      <c r="R197">
        <v>5.5489253000000002E-2</v>
      </c>
      <c r="S197">
        <v>1.064565301</v>
      </c>
      <c r="T197">
        <v>9.7878956969999997</v>
      </c>
      <c r="U197" s="14">
        <v>6</v>
      </c>
      <c r="V197">
        <v>31.497397960000001</v>
      </c>
      <c r="W197">
        <v>-15.191989769999999</v>
      </c>
      <c r="X197">
        <v>-9.8308629130000007</v>
      </c>
      <c r="Y197">
        <v>404</v>
      </c>
      <c r="Z197">
        <v>2185</v>
      </c>
      <c r="AA197">
        <v>226</v>
      </c>
      <c r="AB197">
        <v>62</v>
      </c>
      <c r="AC197">
        <v>66</v>
      </c>
      <c r="AD197">
        <v>274</v>
      </c>
      <c r="AE197">
        <v>323</v>
      </c>
      <c r="AF197">
        <v>165</v>
      </c>
    </row>
    <row r="198" spans="1:32" x14ac:dyDescent="0.25">
      <c r="A198" s="12">
        <v>202.64964000000001</v>
      </c>
      <c r="B198" s="13">
        <v>279.06866459999998</v>
      </c>
      <c r="C198">
        <v>12.63550744</v>
      </c>
      <c r="D198">
        <v>-0.23385939</v>
      </c>
      <c r="E198">
        <v>2.6721439359999999</v>
      </c>
      <c r="F198" s="14">
        <v>274</v>
      </c>
      <c r="G198">
        <v>662.882521</v>
      </c>
      <c r="H198">
        <v>-0.20896129299999999</v>
      </c>
      <c r="I198" s="14">
        <v>67</v>
      </c>
      <c r="J198">
        <v>0.59772197800000004</v>
      </c>
      <c r="K198">
        <v>4.8099999999999998E-4</v>
      </c>
      <c r="L198">
        <v>0.84962944299999998</v>
      </c>
      <c r="M198">
        <v>-0.55633187799999995</v>
      </c>
      <c r="N198">
        <v>0.79418604699999995</v>
      </c>
      <c r="O198">
        <v>-0.71730662199999995</v>
      </c>
      <c r="P198">
        <v>0.26787181599999998</v>
      </c>
      <c r="Q198">
        <v>2203.9781400000002</v>
      </c>
      <c r="R198">
        <v>5.5725775999999998E-2</v>
      </c>
      <c r="S198">
        <v>1.191105962</v>
      </c>
      <c r="T198">
        <v>22.588142699999999</v>
      </c>
      <c r="U198" s="14">
        <v>6</v>
      </c>
      <c r="V198">
        <v>26.895618729999999</v>
      </c>
      <c r="W198">
        <v>-12.017162430000001</v>
      </c>
      <c r="X198">
        <v>-6.735048055</v>
      </c>
      <c r="Y198">
        <v>434</v>
      </c>
      <c r="Z198">
        <v>1912</v>
      </c>
      <c r="AA198">
        <v>220</v>
      </c>
      <c r="AB198">
        <v>59</v>
      </c>
      <c r="AC198">
        <v>63</v>
      </c>
      <c r="AD198">
        <v>312</v>
      </c>
      <c r="AE198">
        <v>254</v>
      </c>
      <c r="AF198">
        <v>165</v>
      </c>
    </row>
    <row r="199" spans="1:32" x14ac:dyDescent="0.25">
      <c r="A199" s="12">
        <v>374.0034</v>
      </c>
      <c r="B199" s="13">
        <v>326.34265140000002</v>
      </c>
      <c r="C199">
        <v>13.341880079999999</v>
      </c>
      <c r="D199">
        <v>-0.32938304499999999</v>
      </c>
      <c r="E199">
        <v>2.413020849</v>
      </c>
      <c r="F199" s="14">
        <v>392</v>
      </c>
      <c r="G199">
        <v>349.98832549999997</v>
      </c>
      <c r="H199">
        <v>-0.29038751099999999</v>
      </c>
      <c r="I199" s="14">
        <v>66</v>
      </c>
      <c r="J199">
        <v>0.69102196800000004</v>
      </c>
      <c r="K199">
        <v>-7.4600000000000003E-4</v>
      </c>
      <c r="L199">
        <v>0.99456205099999995</v>
      </c>
      <c r="M199">
        <v>-0.56114064799999996</v>
      </c>
      <c r="N199">
        <v>0.83948051899999998</v>
      </c>
      <c r="O199">
        <v>-0.77271589500000004</v>
      </c>
      <c r="P199">
        <v>0.37354538399999998</v>
      </c>
      <c r="Q199">
        <v>2689.3205189999999</v>
      </c>
      <c r="R199">
        <v>5.6151344999999998E-2</v>
      </c>
      <c r="S199">
        <v>1.259057283</v>
      </c>
      <c r="T199">
        <v>13.021524449999999</v>
      </c>
      <c r="U199" s="14">
        <v>6</v>
      </c>
      <c r="V199">
        <v>28.986439019999999</v>
      </c>
      <c r="W199">
        <v>-15.17201708</v>
      </c>
      <c r="X199">
        <v>-8.9494757630000006</v>
      </c>
      <c r="Y199">
        <v>415</v>
      </c>
      <c r="Z199">
        <v>1896</v>
      </c>
      <c r="AA199">
        <v>208</v>
      </c>
      <c r="AB199">
        <v>67</v>
      </c>
      <c r="AC199">
        <v>67</v>
      </c>
      <c r="AD199">
        <v>266</v>
      </c>
      <c r="AE199">
        <v>319</v>
      </c>
      <c r="AF199">
        <v>231</v>
      </c>
    </row>
    <row r="200" spans="1:32" x14ac:dyDescent="0.25">
      <c r="A200" s="12">
        <v>718.49159999999995</v>
      </c>
      <c r="B200" s="13">
        <v>426.44961549999999</v>
      </c>
      <c r="C200">
        <v>34.977595270000002</v>
      </c>
      <c r="D200">
        <v>-0.17892119300000001</v>
      </c>
      <c r="E200">
        <v>1.9155167340000001</v>
      </c>
      <c r="F200" s="14">
        <v>262</v>
      </c>
      <c r="G200">
        <v>302.37681450000002</v>
      </c>
      <c r="H200">
        <v>-0.17374898499999999</v>
      </c>
      <c r="I200" s="14">
        <v>66</v>
      </c>
      <c r="J200">
        <v>0.53647111300000005</v>
      </c>
      <c r="K200">
        <v>-4.4636290000000002E-3</v>
      </c>
      <c r="L200">
        <v>0.74732204999999996</v>
      </c>
      <c r="M200">
        <v>-0.56834005099999996</v>
      </c>
      <c r="N200">
        <v>0.74600760499999996</v>
      </c>
      <c r="O200">
        <v>-0.70790974500000003</v>
      </c>
      <c r="P200">
        <v>0.23352435499999999</v>
      </c>
      <c r="Q200">
        <v>2293.7301900000002</v>
      </c>
      <c r="R200">
        <v>5.6588143E-2</v>
      </c>
      <c r="S200">
        <v>1.118869543</v>
      </c>
      <c r="T200">
        <v>68.014582630000007</v>
      </c>
      <c r="U200" s="14">
        <v>6</v>
      </c>
      <c r="V200">
        <v>27.899698799999999</v>
      </c>
      <c r="W200">
        <v>-12.5498744</v>
      </c>
      <c r="X200">
        <v>-9.0715050769999994</v>
      </c>
      <c r="Y200">
        <v>445</v>
      </c>
      <c r="Z200">
        <v>1792</v>
      </c>
      <c r="AA200">
        <v>213</v>
      </c>
      <c r="AB200">
        <v>62</v>
      </c>
      <c r="AC200">
        <v>65</v>
      </c>
      <c r="AD200">
        <v>260</v>
      </c>
      <c r="AE200">
        <v>296</v>
      </c>
      <c r="AF200">
        <v>170</v>
      </c>
    </row>
    <row r="201" spans="1:32" x14ac:dyDescent="0.25">
      <c r="A201" s="12">
        <v>126.735</v>
      </c>
      <c r="B201" s="13">
        <v>158.47683720000001</v>
      </c>
      <c r="C201">
        <v>3.3319995009999999</v>
      </c>
      <c r="D201">
        <v>-0.40384980999999998</v>
      </c>
      <c r="E201">
        <v>2.6809742449999998</v>
      </c>
      <c r="F201" s="14">
        <v>262</v>
      </c>
      <c r="G201">
        <v>1008.8766450000001</v>
      </c>
      <c r="H201">
        <v>-0.35818767499999998</v>
      </c>
      <c r="I201" s="14">
        <v>67</v>
      </c>
      <c r="J201">
        <v>0.74916645299999995</v>
      </c>
      <c r="K201">
        <v>-3.4148450000000001E-3</v>
      </c>
      <c r="L201">
        <v>1</v>
      </c>
      <c r="M201">
        <v>-0.51836734699999998</v>
      </c>
      <c r="N201">
        <v>0.857298475</v>
      </c>
      <c r="O201">
        <v>-0.78393931500000003</v>
      </c>
      <c r="P201">
        <v>0.44736842100000002</v>
      </c>
      <c r="Q201">
        <v>2650.5877999999998</v>
      </c>
      <c r="R201">
        <v>5.6494910000000002E-2</v>
      </c>
      <c r="S201">
        <v>1.2857726810000001</v>
      </c>
      <c r="T201">
        <v>78.273985589999995</v>
      </c>
      <c r="U201" s="14">
        <v>6</v>
      </c>
      <c r="V201">
        <v>24.231682240000001</v>
      </c>
      <c r="W201">
        <v>-13.711876569999999</v>
      </c>
      <c r="X201">
        <v>-9.5717222779999993</v>
      </c>
      <c r="Y201">
        <v>414</v>
      </c>
      <c r="Z201">
        <v>2893</v>
      </c>
      <c r="AA201">
        <v>296</v>
      </c>
      <c r="AB201">
        <v>83</v>
      </c>
      <c r="AC201">
        <v>61</v>
      </c>
      <c r="AD201">
        <v>291</v>
      </c>
      <c r="AE201">
        <v>295</v>
      </c>
      <c r="AF201">
        <v>319</v>
      </c>
    </row>
    <row r="202" spans="1:32" x14ac:dyDescent="0.25">
      <c r="A202" s="12">
        <v>37.759799999999998</v>
      </c>
      <c r="B202" s="13">
        <v>163.1117859</v>
      </c>
      <c r="C202">
        <v>217.63426229999999</v>
      </c>
      <c r="D202">
        <v>-2.5573524E-2</v>
      </c>
      <c r="E202">
        <v>1.600159645</v>
      </c>
      <c r="F202" s="14">
        <v>342</v>
      </c>
      <c r="G202">
        <v>119.1769614</v>
      </c>
      <c r="H202">
        <v>-5.3362038000000001E-2</v>
      </c>
      <c r="I202" s="14">
        <v>68</v>
      </c>
      <c r="J202">
        <v>0.34914440099999999</v>
      </c>
      <c r="K202">
        <v>2.2941179999999999E-3</v>
      </c>
      <c r="L202">
        <v>0.39052456299999999</v>
      </c>
      <c r="M202">
        <v>-0.48815890000000001</v>
      </c>
      <c r="N202">
        <v>0.55501730100000002</v>
      </c>
      <c r="O202">
        <v>-0.540623929</v>
      </c>
      <c r="P202">
        <v>7.1275327999999999E-2</v>
      </c>
      <c r="Q202">
        <v>1067.363875</v>
      </c>
      <c r="R202">
        <v>5.6524339999999999E-2</v>
      </c>
      <c r="S202">
        <v>0.83238196399999997</v>
      </c>
      <c r="T202">
        <v>7.5445228210000002</v>
      </c>
      <c r="U202" s="14">
        <v>6</v>
      </c>
      <c r="V202">
        <v>34.384627829999999</v>
      </c>
      <c r="W202">
        <v>-15.76021347</v>
      </c>
      <c r="X202">
        <v>-8.5045723160000009</v>
      </c>
      <c r="Y202">
        <v>402</v>
      </c>
      <c r="Z202">
        <v>1012</v>
      </c>
      <c r="AA202">
        <v>173</v>
      </c>
      <c r="AB202">
        <v>49</v>
      </c>
      <c r="AC202">
        <v>73</v>
      </c>
      <c r="AD202">
        <v>312</v>
      </c>
      <c r="AE202">
        <v>286</v>
      </c>
      <c r="AF202">
        <v>152</v>
      </c>
    </row>
    <row r="203" spans="1:32" x14ac:dyDescent="0.25">
      <c r="A203" s="12">
        <v>196.14599999999999</v>
      </c>
      <c r="B203" s="13">
        <v>232.5505981</v>
      </c>
      <c r="C203">
        <v>2.4931583549999998</v>
      </c>
      <c r="D203">
        <v>-0.349587113</v>
      </c>
      <c r="E203">
        <v>2.4098360539999999</v>
      </c>
      <c r="F203" s="14">
        <v>392</v>
      </c>
      <c r="G203">
        <v>177.37667200000001</v>
      </c>
      <c r="H203">
        <v>-0.31529662000000003</v>
      </c>
      <c r="I203" s="14">
        <v>66</v>
      </c>
      <c r="J203">
        <v>0.72940858799999997</v>
      </c>
      <c r="K203">
        <v>-2.8499999999999999E-4</v>
      </c>
      <c r="L203">
        <v>1</v>
      </c>
      <c r="M203">
        <v>-0.52048061199999995</v>
      </c>
      <c r="N203">
        <v>0.84872979199999998</v>
      </c>
      <c r="O203">
        <v>-0.75885745699999996</v>
      </c>
      <c r="P203">
        <v>0.39399216399999998</v>
      </c>
      <c r="Q203">
        <v>2461.4727939999998</v>
      </c>
      <c r="R203">
        <v>5.6594182E-2</v>
      </c>
      <c r="S203">
        <v>1.272910953</v>
      </c>
      <c r="T203">
        <v>7.4123989540000004</v>
      </c>
      <c r="U203" s="14">
        <v>6</v>
      </c>
      <c r="V203">
        <v>28.926666669999999</v>
      </c>
      <c r="W203">
        <v>-16.307961590000001</v>
      </c>
      <c r="X203">
        <v>-9.7484863409999996</v>
      </c>
      <c r="Y203">
        <v>419</v>
      </c>
      <c r="Z203">
        <v>1727</v>
      </c>
      <c r="AA203">
        <v>186</v>
      </c>
      <c r="AB203">
        <v>69</v>
      </c>
      <c r="AC203">
        <v>69</v>
      </c>
      <c r="AD203">
        <v>270</v>
      </c>
      <c r="AE203">
        <v>310</v>
      </c>
      <c r="AF203">
        <v>196</v>
      </c>
    </row>
    <row r="204" spans="1:32" x14ac:dyDescent="0.25">
      <c r="A204" s="12">
        <v>329.70299999999997</v>
      </c>
      <c r="B204" s="13">
        <v>309.09823610000001</v>
      </c>
      <c r="C204">
        <v>48.240839989999998</v>
      </c>
      <c r="D204">
        <v>-0.31070217500000002</v>
      </c>
      <c r="E204">
        <v>2.1996014119999998</v>
      </c>
      <c r="F204" s="14">
        <v>262</v>
      </c>
      <c r="G204">
        <v>494.19050349999998</v>
      </c>
      <c r="H204">
        <v>-0.28478872799999999</v>
      </c>
      <c r="I204" s="14">
        <v>66</v>
      </c>
      <c r="J204">
        <v>0.696277916</v>
      </c>
      <c r="K204">
        <v>-2.61E-4</v>
      </c>
      <c r="L204">
        <v>0.98594801200000004</v>
      </c>
      <c r="M204">
        <v>-0.53279080899999998</v>
      </c>
      <c r="N204">
        <v>0.82487987200000001</v>
      </c>
      <c r="O204">
        <v>-0.75012800800000001</v>
      </c>
      <c r="P204">
        <v>0.36202430800000002</v>
      </c>
      <c r="Q204">
        <v>2545.9994019999999</v>
      </c>
      <c r="R204">
        <v>5.6594182E-2</v>
      </c>
      <c r="S204">
        <v>1.2371547220000001</v>
      </c>
      <c r="T204">
        <v>1.4444747579999999</v>
      </c>
      <c r="U204" s="14">
        <v>6</v>
      </c>
      <c r="V204">
        <v>27.37071233</v>
      </c>
      <c r="W204">
        <v>-15.16877981</v>
      </c>
      <c r="X204">
        <v>-8.5053866639999995</v>
      </c>
      <c r="Y204">
        <v>407</v>
      </c>
      <c r="Z204">
        <v>1648</v>
      </c>
      <c r="AA204">
        <v>206</v>
      </c>
      <c r="AB204">
        <v>71</v>
      </c>
      <c r="AC204">
        <v>65</v>
      </c>
      <c r="AD204">
        <v>271</v>
      </c>
      <c r="AE204">
        <v>322</v>
      </c>
      <c r="AF204">
        <v>212</v>
      </c>
    </row>
    <row r="205" spans="1:32" x14ac:dyDescent="0.25">
      <c r="A205" s="12">
        <v>308.65499999999997</v>
      </c>
      <c r="B205" s="13">
        <v>305.15960689999997</v>
      </c>
      <c r="C205">
        <v>201.48958160000001</v>
      </c>
      <c r="D205">
        <v>-8.4715850999999995E-2</v>
      </c>
      <c r="E205">
        <v>1.451680064</v>
      </c>
      <c r="F205" s="14">
        <v>365</v>
      </c>
      <c r="G205">
        <v>256.78091189999998</v>
      </c>
      <c r="H205">
        <v>-0.109715641</v>
      </c>
      <c r="I205" s="14">
        <v>66</v>
      </c>
      <c r="J205">
        <v>0.44584113399999997</v>
      </c>
      <c r="K205">
        <v>-3.8099999999999999E-4</v>
      </c>
      <c r="L205">
        <v>0.58258468699999999</v>
      </c>
      <c r="M205">
        <v>-0.522089896</v>
      </c>
      <c r="N205">
        <v>0.63076923100000004</v>
      </c>
      <c r="O205">
        <v>-0.62586466200000002</v>
      </c>
      <c r="P205">
        <v>0.15414175899999999</v>
      </c>
      <c r="Q205">
        <v>1488.729231</v>
      </c>
      <c r="R205">
        <v>5.5121995999999999E-2</v>
      </c>
      <c r="S205">
        <v>0.946011186</v>
      </c>
      <c r="T205">
        <v>5.3580869489999996</v>
      </c>
      <c r="U205" s="14">
        <v>6</v>
      </c>
      <c r="V205">
        <v>30.448651030000001</v>
      </c>
      <c r="W205">
        <v>-13.69085138</v>
      </c>
      <c r="X205">
        <v>-8.2737497209999997</v>
      </c>
      <c r="Y205">
        <v>419</v>
      </c>
      <c r="Z205">
        <v>1514</v>
      </c>
      <c r="AA205">
        <v>207</v>
      </c>
      <c r="AB205">
        <v>68</v>
      </c>
      <c r="AC205">
        <v>66</v>
      </c>
      <c r="AD205">
        <v>272</v>
      </c>
      <c r="AE205">
        <v>309</v>
      </c>
      <c r="AF205">
        <v>179</v>
      </c>
    </row>
    <row r="206" spans="1:32" x14ac:dyDescent="0.25">
      <c r="A206" s="12">
        <v>256.90499999999997</v>
      </c>
      <c r="B206" s="13">
        <v>256.11685180000001</v>
      </c>
      <c r="C206">
        <v>203.25489479999999</v>
      </c>
      <c r="D206">
        <v>-0.28386965400000003</v>
      </c>
      <c r="E206">
        <v>2.3578810689999998</v>
      </c>
      <c r="F206" s="14">
        <v>365</v>
      </c>
      <c r="G206">
        <v>102.7161942</v>
      </c>
      <c r="H206">
        <v>-0.264813036</v>
      </c>
      <c r="I206" s="14">
        <v>67</v>
      </c>
      <c r="J206">
        <v>0.67094515799999999</v>
      </c>
      <c r="K206">
        <v>-5.3699999999999997E-5</v>
      </c>
      <c r="L206">
        <v>0.96632395100000001</v>
      </c>
      <c r="M206">
        <v>-0.50497121899999997</v>
      </c>
      <c r="N206">
        <v>0.80523164199999997</v>
      </c>
      <c r="O206">
        <v>-0.71651183699999998</v>
      </c>
      <c r="P206">
        <v>0.33147373299999999</v>
      </c>
      <c r="Q206">
        <v>2077.0634230000001</v>
      </c>
      <c r="R206">
        <v>5.7022444999999998E-2</v>
      </c>
      <c r="S206">
        <v>1.207657218</v>
      </c>
      <c r="T206">
        <v>7.7687251719999999</v>
      </c>
      <c r="U206" s="14">
        <v>6</v>
      </c>
      <c r="V206">
        <v>28.166600989999999</v>
      </c>
      <c r="W206">
        <v>-14.962004990000001</v>
      </c>
      <c r="X206">
        <v>-9.5989227939999999</v>
      </c>
      <c r="Y206">
        <v>392</v>
      </c>
      <c r="Z206">
        <v>3628</v>
      </c>
      <c r="AA206">
        <v>246</v>
      </c>
      <c r="AB206">
        <v>66</v>
      </c>
      <c r="AC206">
        <v>70</v>
      </c>
      <c r="AD206">
        <v>224</v>
      </c>
      <c r="AE206">
        <v>384</v>
      </c>
      <c r="AF206">
        <v>639</v>
      </c>
    </row>
    <row r="207" spans="1:32" x14ac:dyDescent="0.25">
      <c r="A207" s="12">
        <v>313.72500000000002</v>
      </c>
      <c r="B207" s="13">
        <v>269.68444820000002</v>
      </c>
      <c r="C207">
        <v>52.111005380000002</v>
      </c>
      <c r="D207">
        <v>-0.16587175400000001</v>
      </c>
      <c r="E207">
        <v>1.59863472</v>
      </c>
      <c r="F207" s="14">
        <v>274</v>
      </c>
      <c r="G207">
        <v>436.61698569999999</v>
      </c>
      <c r="H207">
        <v>-0.19167673599999999</v>
      </c>
      <c r="I207" s="14">
        <v>67</v>
      </c>
      <c r="J207">
        <v>0.55004003199999996</v>
      </c>
      <c r="K207">
        <v>7.0783560000000001E-3</v>
      </c>
      <c r="L207">
        <v>0.80834708399999999</v>
      </c>
      <c r="M207">
        <v>-0.43430208799999998</v>
      </c>
      <c r="N207">
        <v>0.65328778799999998</v>
      </c>
      <c r="O207">
        <v>-0.61557719099999997</v>
      </c>
      <c r="P207">
        <v>0.24742268000000001</v>
      </c>
      <c r="Q207">
        <v>1664.8277370000001</v>
      </c>
      <c r="R207">
        <v>5.6886166000000002E-2</v>
      </c>
      <c r="S207">
        <v>0.97979223699999995</v>
      </c>
      <c r="T207">
        <v>37.188742300000001</v>
      </c>
      <c r="U207" s="14">
        <v>6</v>
      </c>
      <c r="V207">
        <v>28.223209300000001</v>
      </c>
      <c r="W207">
        <v>-10.41931052</v>
      </c>
      <c r="X207">
        <v>-5.6805359519999996</v>
      </c>
      <c r="Y207">
        <v>378</v>
      </c>
      <c r="Z207">
        <v>1492</v>
      </c>
      <c r="AA207">
        <v>221</v>
      </c>
      <c r="AB207">
        <v>58</v>
      </c>
      <c r="AC207">
        <v>64</v>
      </c>
      <c r="AD207">
        <v>291</v>
      </c>
      <c r="AE207">
        <v>331</v>
      </c>
      <c r="AF207">
        <v>204</v>
      </c>
    </row>
    <row r="208" spans="1:32" x14ac:dyDescent="0.25">
      <c r="A208" s="12">
        <v>196.44300000000001</v>
      </c>
      <c r="B208" s="13">
        <v>172.14262389999999</v>
      </c>
      <c r="C208">
        <v>242.69733650000001</v>
      </c>
      <c r="D208">
        <v>-0.41765269599999999</v>
      </c>
      <c r="E208">
        <v>3.1897978779999998</v>
      </c>
      <c r="F208" s="14">
        <v>389</v>
      </c>
      <c r="G208">
        <v>7.299946791</v>
      </c>
      <c r="H208">
        <v>-0.35635936299999998</v>
      </c>
      <c r="I208" s="14">
        <v>12</v>
      </c>
      <c r="J208">
        <v>0.76889848800000005</v>
      </c>
      <c r="K208">
        <v>1.35E-4</v>
      </c>
      <c r="L208">
        <v>1</v>
      </c>
      <c r="M208">
        <v>-0.54327628400000005</v>
      </c>
      <c r="N208">
        <v>0.88796680500000003</v>
      </c>
      <c r="O208">
        <v>-0.79526523500000001</v>
      </c>
      <c r="P208">
        <v>0.44368059199999998</v>
      </c>
      <c r="Q208">
        <v>3308.6240659999999</v>
      </c>
      <c r="R208">
        <v>7.5205705999999997E-2</v>
      </c>
      <c r="S208">
        <v>1.3317966459999999</v>
      </c>
      <c r="T208">
        <v>0.47944545300000002</v>
      </c>
      <c r="U208" s="14">
        <v>6</v>
      </c>
      <c r="V208">
        <v>27.56421053</v>
      </c>
      <c r="W208">
        <v>-13.8530982</v>
      </c>
      <c r="X208">
        <v>-7.1793151340000003</v>
      </c>
      <c r="Y208">
        <v>566</v>
      </c>
      <c r="Z208">
        <v>2745</v>
      </c>
      <c r="AA208">
        <v>234</v>
      </c>
      <c r="AB208">
        <v>67</v>
      </c>
      <c r="AC208">
        <v>57</v>
      </c>
      <c r="AD208">
        <v>154</v>
      </c>
      <c r="AE208">
        <v>280</v>
      </c>
      <c r="AF208">
        <v>890</v>
      </c>
    </row>
    <row r="209" spans="1:32" x14ac:dyDescent="0.25">
      <c r="A209" s="12">
        <v>133.63980000000001</v>
      </c>
      <c r="B209" s="13">
        <v>242.50921629999999</v>
      </c>
      <c r="C209">
        <v>359.6130895</v>
      </c>
      <c r="D209">
        <v>-0.44116330100000001</v>
      </c>
      <c r="E209">
        <v>2.1667466160000002</v>
      </c>
      <c r="F209" s="14">
        <v>363</v>
      </c>
      <c r="G209">
        <v>8.7155871749999996</v>
      </c>
      <c r="H209">
        <v>-0.437800407</v>
      </c>
      <c r="I209" s="14">
        <v>66</v>
      </c>
      <c r="J209">
        <v>0.79976019200000004</v>
      </c>
      <c r="K209">
        <v>-6.7000000000000002E-5</v>
      </c>
      <c r="L209">
        <v>1</v>
      </c>
      <c r="M209">
        <v>-0.35269121799999997</v>
      </c>
      <c r="N209">
        <v>0.82160194200000003</v>
      </c>
      <c r="O209">
        <v>-0.735761781</v>
      </c>
      <c r="P209">
        <v>0.51731109399999997</v>
      </c>
      <c r="Q209">
        <v>2226.289029</v>
      </c>
      <c r="R209">
        <v>5.7155485999999998E-2</v>
      </c>
      <c r="S209">
        <v>1.2322160010000001</v>
      </c>
      <c r="T209">
        <v>2.6233859530000001</v>
      </c>
      <c r="U209" s="14">
        <v>6</v>
      </c>
      <c r="V209">
        <v>28.36395881</v>
      </c>
      <c r="W209">
        <v>-14.652386829999999</v>
      </c>
      <c r="X209">
        <v>-10.82116645</v>
      </c>
      <c r="Y209">
        <v>404</v>
      </c>
      <c r="Z209">
        <v>2785</v>
      </c>
      <c r="AA209">
        <v>199</v>
      </c>
      <c r="AB209">
        <v>60</v>
      </c>
      <c r="AC209">
        <v>70</v>
      </c>
      <c r="AD209">
        <v>269</v>
      </c>
      <c r="AE209">
        <v>327</v>
      </c>
      <c r="AF209">
        <v>304</v>
      </c>
    </row>
    <row r="210" spans="1:32" x14ac:dyDescent="0.25">
      <c r="A210" s="12">
        <v>59.183999999999997</v>
      </c>
      <c r="B210" s="13">
        <v>195.3297882</v>
      </c>
      <c r="C210">
        <v>6.5115269539999998</v>
      </c>
      <c r="D210">
        <v>-0.45499000000000001</v>
      </c>
      <c r="E210">
        <v>2.0283842089999999</v>
      </c>
      <c r="F210" s="14">
        <v>342</v>
      </c>
      <c r="G210">
        <v>7.2263304120000003</v>
      </c>
      <c r="H210">
        <v>-0.45841145500000002</v>
      </c>
      <c r="I210" s="14">
        <v>0</v>
      </c>
      <c r="J210">
        <v>0.78414351900000001</v>
      </c>
      <c r="K210">
        <v>-1.73E-5</v>
      </c>
      <c r="L210">
        <v>1</v>
      </c>
      <c r="M210">
        <v>-0.32857142900000003</v>
      </c>
      <c r="N210">
        <v>0.82480023700000005</v>
      </c>
      <c r="O210">
        <v>-0.73543484400000003</v>
      </c>
      <c r="P210">
        <v>0.53650635400000002</v>
      </c>
      <c r="Q210">
        <v>2296.21913</v>
      </c>
      <c r="R210">
        <v>5.5593308000000001E-2</v>
      </c>
      <c r="S210">
        <v>1.2370172740000001</v>
      </c>
      <c r="T210">
        <v>0.18488117300000001</v>
      </c>
      <c r="U210" s="14">
        <v>6</v>
      </c>
      <c r="V210">
        <v>30.469951689999998</v>
      </c>
      <c r="W210">
        <v>-16.827695290000001</v>
      </c>
      <c r="X210">
        <v>-10.61052437</v>
      </c>
      <c r="Y210">
        <v>325</v>
      </c>
      <c r="Z210">
        <v>3336</v>
      </c>
      <c r="AA210">
        <v>216</v>
      </c>
      <c r="AB210">
        <v>60</v>
      </c>
      <c r="AC210">
        <v>74</v>
      </c>
      <c r="AD210">
        <v>297</v>
      </c>
      <c r="AE210">
        <v>378</v>
      </c>
      <c r="AF210">
        <v>613</v>
      </c>
    </row>
    <row r="211" spans="1:32" x14ac:dyDescent="0.25">
      <c r="A211" s="12">
        <v>89.129040000000003</v>
      </c>
      <c r="B211" s="13">
        <v>171.83621220000001</v>
      </c>
      <c r="C211">
        <v>241.96408589999999</v>
      </c>
      <c r="D211">
        <v>-0.17841689299999999</v>
      </c>
      <c r="E211">
        <v>1.803399086</v>
      </c>
      <c r="F211" s="14">
        <v>262</v>
      </c>
      <c r="G211">
        <v>1264.2580989999999</v>
      </c>
      <c r="H211">
        <v>-0.18494428700000001</v>
      </c>
      <c r="I211" s="14">
        <v>66</v>
      </c>
      <c r="J211">
        <v>0.58003048800000001</v>
      </c>
      <c r="K211">
        <v>4.6199999999999998E-6</v>
      </c>
      <c r="L211">
        <v>0.84980288500000001</v>
      </c>
      <c r="M211">
        <v>-0.50988615900000001</v>
      </c>
      <c r="N211">
        <v>0.70828182900000003</v>
      </c>
      <c r="O211">
        <v>-0.67042707499999998</v>
      </c>
      <c r="P211">
        <v>0.24392439199999999</v>
      </c>
      <c r="Q211">
        <v>1302.428232</v>
      </c>
      <c r="R211">
        <v>5.5488531000000001E-2</v>
      </c>
      <c r="S211">
        <v>1.0622038840000001</v>
      </c>
      <c r="T211">
        <v>3.8381658189999999</v>
      </c>
      <c r="U211" s="14">
        <v>6</v>
      </c>
      <c r="V211">
        <v>24.465</v>
      </c>
      <c r="W211">
        <v>-16.609853510000001</v>
      </c>
      <c r="X211">
        <v>-9.9525166780000003</v>
      </c>
      <c r="Y211">
        <v>451</v>
      </c>
      <c r="Z211">
        <v>2369</v>
      </c>
      <c r="AA211">
        <v>253</v>
      </c>
      <c r="AB211">
        <v>77</v>
      </c>
      <c r="AC211">
        <v>58</v>
      </c>
      <c r="AD211">
        <v>209</v>
      </c>
      <c r="AE211">
        <v>340</v>
      </c>
      <c r="AF211">
        <v>234</v>
      </c>
    </row>
    <row r="212" spans="1:32" x14ac:dyDescent="0.25">
      <c r="A212" s="12">
        <v>156.89265</v>
      </c>
      <c r="B212" s="13">
        <v>172.21734620000001</v>
      </c>
      <c r="C212">
        <v>38.472533300000002</v>
      </c>
      <c r="D212">
        <v>-0.24022021900000001</v>
      </c>
      <c r="E212">
        <v>2.1005842690000001</v>
      </c>
      <c r="F212" s="14">
        <v>176</v>
      </c>
      <c r="G212">
        <v>1952.583703</v>
      </c>
      <c r="H212">
        <v>-0.23177093300000001</v>
      </c>
      <c r="I212" s="14">
        <v>66</v>
      </c>
      <c r="J212">
        <v>0.62959830900000002</v>
      </c>
      <c r="K212">
        <v>1.8599999999999999E-4</v>
      </c>
      <c r="L212">
        <v>0.94209978699999997</v>
      </c>
      <c r="M212">
        <v>-0.50653120500000004</v>
      </c>
      <c r="N212">
        <v>0.75181818199999995</v>
      </c>
      <c r="O212">
        <v>-0.70004411099999997</v>
      </c>
      <c r="P212">
        <v>0.29983136599999999</v>
      </c>
      <c r="Q212">
        <v>1294.5936360000001</v>
      </c>
      <c r="R212">
        <v>5.6045088999999999E-2</v>
      </c>
      <c r="S212">
        <v>1.1274709700000001</v>
      </c>
      <c r="T212">
        <v>15.78235795</v>
      </c>
      <c r="U212" s="14">
        <v>6</v>
      </c>
      <c r="V212">
        <v>16.693373489999999</v>
      </c>
      <c r="W212">
        <v>-14.522707540000001</v>
      </c>
      <c r="X212">
        <v>-9.9604391680000006</v>
      </c>
      <c r="Y212">
        <v>389</v>
      </c>
      <c r="Z212">
        <v>5730</v>
      </c>
      <c r="AA212">
        <v>424</v>
      </c>
      <c r="AB212">
        <v>78</v>
      </c>
      <c r="AC212">
        <v>55</v>
      </c>
      <c r="AD212">
        <v>311</v>
      </c>
      <c r="AE212">
        <v>299</v>
      </c>
      <c r="AF212">
        <v>389</v>
      </c>
    </row>
    <row r="213" spans="1:32" x14ac:dyDescent="0.25">
      <c r="A213" s="12">
        <v>261.63</v>
      </c>
      <c r="B213" s="13">
        <v>247.15823359999999</v>
      </c>
      <c r="C213">
        <v>201.35565149999999</v>
      </c>
      <c r="D213">
        <v>-0.205531716</v>
      </c>
      <c r="E213">
        <v>1.836416721</v>
      </c>
      <c r="F213" s="14">
        <v>262</v>
      </c>
      <c r="G213">
        <v>1007.181117</v>
      </c>
      <c r="H213">
        <v>-0.21429963399999999</v>
      </c>
      <c r="I213" s="14">
        <v>66</v>
      </c>
      <c r="J213">
        <v>0.59003159000000005</v>
      </c>
      <c r="K213">
        <v>7.4600000000000003E-4</v>
      </c>
      <c r="L213">
        <v>0.89108850799999995</v>
      </c>
      <c r="M213">
        <v>-0.47338294199999997</v>
      </c>
      <c r="N213">
        <v>0.71331316199999995</v>
      </c>
      <c r="O213">
        <v>-0.66238532100000003</v>
      </c>
      <c r="P213">
        <v>0.275337838</v>
      </c>
      <c r="Q213">
        <v>1434.4543120000001</v>
      </c>
      <c r="R213">
        <v>5.5488531000000001E-2</v>
      </c>
      <c r="S213">
        <v>1.0697674749999999</v>
      </c>
      <c r="T213">
        <v>11.987361549999999</v>
      </c>
      <c r="U213" s="14">
        <v>6</v>
      </c>
      <c r="V213">
        <v>25.88798611</v>
      </c>
      <c r="W213">
        <v>-13.61294541</v>
      </c>
      <c r="X213">
        <v>-9.1629469540000006</v>
      </c>
      <c r="Y213">
        <v>403</v>
      </c>
      <c r="Z213">
        <v>1766</v>
      </c>
      <c r="AA213">
        <v>260</v>
      </c>
      <c r="AB213">
        <v>69</v>
      </c>
      <c r="AC213">
        <v>59</v>
      </c>
      <c r="AD213">
        <v>239</v>
      </c>
      <c r="AE213">
        <v>358</v>
      </c>
      <c r="AF213">
        <v>211</v>
      </c>
    </row>
    <row r="214" spans="1:32" x14ac:dyDescent="0.25">
      <c r="A214" s="12">
        <v>282.04167000000001</v>
      </c>
      <c r="B214" s="13">
        <v>261.93270869999998</v>
      </c>
      <c r="C214">
        <v>13.309760170000001</v>
      </c>
      <c r="D214">
        <v>-0.39373561699999998</v>
      </c>
      <c r="E214">
        <v>2.7915756699999998</v>
      </c>
      <c r="F214" s="14">
        <v>398</v>
      </c>
      <c r="G214">
        <v>141.1081106</v>
      </c>
      <c r="H214">
        <v>-0.35131776300000001</v>
      </c>
      <c r="I214" s="14">
        <v>64</v>
      </c>
      <c r="J214">
        <v>0.73489932899999999</v>
      </c>
      <c r="K214">
        <v>6.3400000000000001E-4</v>
      </c>
      <c r="L214">
        <v>1</v>
      </c>
      <c r="M214">
        <v>-0.501320655</v>
      </c>
      <c r="N214">
        <v>0.85067757600000005</v>
      </c>
      <c r="O214">
        <v>-0.76924957199999999</v>
      </c>
      <c r="P214">
        <v>0.436111111</v>
      </c>
      <c r="Q214">
        <v>2789.082148</v>
      </c>
      <c r="R214">
        <v>7.3806994000000001E-2</v>
      </c>
      <c r="S214">
        <v>1.2758532760000001</v>
      </c>
      <c r="T214">
        <v>30.051662719999999</v>
      </c>
      <c r="U214" s="14">
        <v>6</v>
      </c>
      <c r="V214">
        <v>24.14</v>
      </c>
      <c r="W214">
        <v>-12.79072212</v>
      </c>
      <c r="X214">
        <v>-6.2336409440000002</v>
      </c>
      <c r="Y214">
        <v>454</v>
      </c>
      <c r="Z214">
        <v>2523</v>
      </c>
      <c r="AA214">
        <v>255</v>
      </c>
      <c r="AB214">
        <v>74</v>
      </c>
      <c r="AC214">
        <v>56</v>
      </c>
      <c r="AD214">
        <v>168</v>
      </c>
      <c r="AE214">
        <v>379</v>
      </c>
      <c r="AF214">
        <v>254</v>
      </c>
    </row>
    <row r="215" spans="1:32" x14ac:dyDescent="0.25">
      <c r="A215" s="12">
        <v>288.24</v>
      </c>
      <c r="B215" s="13">
        <v>237.63984679999999</v>
      </c>
      <c r="C215">
        <v>73.173241680000004</v>
      </c>
      <c r="D215">
        <v>-0.43100911400000003</v>
      </c>
      <c r="E215">
        <v>2.7934362890000002</v>
      </c>
      <c r="F215" s="14">
        <v>262</v>
      </c>
      <c r="G215">
        <v>207.20186670000001</v>
      </c>
      <c r="H215">
        <v>-0.36757054900000002</v>
      </c>
      <c r="I215" s="14">
        <v>66</v>
      </c>
      <c r="J215">
        <v>0.77622648800000005</v>
      </c>
      <c r="K215">
        <v>1.8362059999999999E-3</v>
      </c>
      <c r="L215">
        <v>1</v>
      </c>
      <c r="M215">
        <v>-0.564374712</v>
      </c>
      <c r="N215">
        <v>0.90080929700000001</v>
      </c>
      <c r="O215">
        <v>-0.81314330999999995</v>
      </c>
      <c r="P215">
        <v>0.459760956</v>
      </c>
      <c r="Q215">
        <v>3759.3065780000002</v>
      </c>
      <c r="R215">
        <v>5.7701479999999999E-2</v>
      </c>
      <c r="S215">
        <v>1.3510737420000001</v>
      </c>
      <c r="T215">
        <v>6.6455601350000002</v>
      </c>
      <c r="U215" s="14">
        <v>6</v>
      </c>
      <c r="V215">
        <v>25.281880340000001</v>
      </c>
      <c r="W215">
        <v>-11.636256850000001</v>
      </c>
      <c r="X215">
        <v>-6.5809755069999998</v>
      </c>
      <c r="Y215">
        <v>442</v>
      </c>
      <c r="Z215">
        <v>1947</v>
      </c>
      <c r="AA215">
        <v>256</v>
      </c>
      <c r="AB215">
        <v>70</v>
      </c>
      <c r="AC215">
        <v>68</v>
      </c>
      <c r="AD215">
        <v>239</v>
      </c>
      <c r="AE215">
        <v>319</v>
      </c>
      <c r="AF215">
        <v>257</v>
      </c>
    </row>
    <row r="216" spans="1:32" x14ac:dyDescent="0.25">
      <c r="A216" s="12">
        <v>123.7869</v>
      </c>
      <c r="B216" s="13">
        <v>153.4076843</v>
      </c>
      <c r="C216">
        <v>215.62696360000001</v>
      </c>
      <c r="D216">
        <v>-0.349332213</v>
      </c>
      <c r="E216">
        <v>2.2846567630000001</v>
      </c>
      <c r="F216" s="14">
        <v>262</v>
      </c>
      <c r="G216">
        <v>1078.5517259999999</v>
      </c>
      <c r="H216">
        <v>-0.32500231299999999</v>
      </c>
      <c r="I216" s="14">
        <v>66</v>
      </c>
      <c r="J216">
        <v>0.70172951500000003</v>
      </c>
      <c r="K216">
        <v>3.3616001E-2</v>
      </c>
      <c r="L216">
        <v>1</v>
      </c>
      <c r="M216">
        <v>-0.48658109700000002</v>
      </c>
      <c r="N216">
        <v>0.82653682299999998</v>
      </c>
      <c r="O216">
        <v>-0.74426038900000002</v>
      </c>
      <c r="P216">
        <v>0.40397660800000001</v>
      </c>
      <c r="Q216">
        <v>2240.3570049999998</v>
      </c>
      <c r="R216">
        <v>5.7701479999999999E-2</v>
      </c>
      <c r="S216">
        <v>1.2396166319999999</v>
      </c>
      <c r="T216">
        <v>51.676842729999997</v>
      </c>
      <c r="U216" s="14">
        <v>6</v>
      </c>
      <c r="V216">
        <v>22.020684930000002</v>
      </c>
      <c r="W216">
        <v>-13.601558969999999</v>
      </c>
      <c r="X216">
        <v>-8.5255171539999992</v>
      </c>
      <c r="Y216">
        <v>423</v>
      </c>
      <c r="Z216">
        <v>4402</v>
      </c>
      <c r="AA216">
        <v>273</v>
      </c>
      <c r="AB216">
        <v>80</v>
      </c>
      <c r="AC216">
        <v>61</v>
      </c>
      <c r="AD216">
        <v>319</v>
      </c>
      <c r="AE216">
        <v>258</v>
      </c>
      <c r="AF216">
        <v>321</v>
      </c>
    </row>
    <row r="217" spans="1:32" x14ac:dyDescent="0.25">
      <c r="A217" s="12">
        <v>355.74</v>
      </c>
      <c r="B217" s="13">
        <v>336.86282349999999</v>
      </c>
      <c r="C217">
        <v>223.78902729999999</v>
      </c>
      <c r="D217">
        <v>-0.17687861599999999</v>
      </c>
      <c r="E217">
        <v>2.3150191310000001</v>
      </c>
      <c r="F217" s="14">
        <v>274</v>
      </c>
      <c r="G217">
        <v>430.47687059999998</v>
      </c>
      <c r="H217">
        <v>-0.17689859899999999</v>
      </c>
      <c r="I217" s="14">
        <v>68</v>
      </c>
      <c r="J217">
        <v>0.53763135500000003</v>
      </c>
      <c r="K217">
        <v>-1.7702552999999999E-2</v>
      </c>
      <c r="L217">
        <v>0.75896375999999999</v>
      </c>
      <c r="M217">
        <v>-0.50737207299999998</v>
      </c>
      <c r="N217">
        <v>0.74363929100000004</v>
      </c>
      <c r="O217">
        <v>-0.65312977100000003</v>
      </c>
      <c r="P217">
        <v>0.21799774999999999</v>
      </c>
      <c r="Q217">
        <v>1796.4715619999999</v>
      </c>
      <c r="R217">
        <v>5.5489253000000002E-2</v>
      </c>
      <c r="S217">
        <v>1.1152793169999999</v>
      </c>
      <c r="T217">
        <v>74.139855539999999</v>
      </c>
      <c r="U217" s="14">
        <v>6</v>
      </c>
      <c r="V217">
        <v>29.3286911</v>
      </c>
      <c r="W217">
        <v>-15.793503080000001</v>
      </c>
      <c r="X217">
        <v>-9.6885581720000005</v>
      </c>
      <c r="Y217">
        <v>401</v>
      </c>
      <c r="Z217">
        <v>1914</v>
      </c>
      <c r="AA217">
        <v>232</v>
      </c>
      <c r="AB217">
        <v>67</v>
      </c>
      <c r="AC217">
        <v>64</v>
      </c>
      <c r="AD217">
        <v>268</v>
      </c>
      <c r="AE217">
        <v>331</v>
      </c>
      <c r="AF217">
        <v>190</v>
      </c>
    </row>
    <row r="218" spans="1:32" x14ac:dyDescent="0.25">
      <c r="A218" s="12">
        <v>296.06099999999998</v>
      </c>
      <c r="B218" s="13">
        <v>280.47128300000003</v>
      </c>
      <c r="C218">
        <v>327.35843310000001</v>
      </c>
      <c r="D218">
        <v>-0.212606832</v>
      </c>
      <c r="E218">
        <v>2.0839936730000002</v>
      </c>
      <c r="F218" s="14">
        <v>274</v>
      </c>
      <c r="G218">
        <v>806.73524810000004</v>
      </c>
      <c r="H218">
        <v>-0.20935264200000001</v>
      </c>
      <c r="I218" s="14">
        <v>67</v>
      </c>
      <c r="J218">
        <v>0.57362750100000004</v>
      </c>
      <c r="K218">
        <v>7.1699999999999995E-5</v>
      </c>
      <c r="L218">
        <v>0.83111539899999998</v>
      </c>
      <c r="M218">
        <v>-0.50850340100000002</v>
      </c>
      <c r="N218">
        <v>0.750570776</v>
      </c>
      <c r="O218">
        <v>-0.68285322400000004</v>
      </c>
      <c r="P218">
        <v>0.267093576</v>
      </c>
      <c r="Q218">
        <v>2056.6405709999999</v>
      </c>
      <c r="R218">
        <v>5.5725775999999998E-2</v>
      </c>
      <c r="S218">
        <v>1.125695586</v>
      </c>
      <c r="T218">
        <v>30.936196200000001</v>
      </c>
      <c r="U218" s="14">
        <v>6</v>
      </c>
      <c r="V218">
        <v>27.473167700000001</v>
      </c>
      <c r="W218">
        <v>-18.27614612</v>
      </c>
      <c r="X218">
        <v>-12.974518890000001</v>
      </c>
      <c r="Y218">
        <v>396</v>
      </c>
      <c r="Z218">
        <v>2460</v>
      </c>
      <c r="AA218">
        <v>209</v>
      </c>
      <c r="AB218">
        <v>62</v>
      </c>
      <c r="AC218">
        <v>63</v>
      </c>
      <c r="AD218">
        <v>319</v>
      </c>
      <c r="AE218">
        <v>285</v>
      </c>
      <c r="AF218">
        <v>178</v>
      </c>
    </row>
    <row r="219" spans="1:32" x14ac:dyDescent="0.25">
      <c r="A219" s="12">
        <v>302.51100000000002</v>
      </c>
      <c r="B219" s="13">
        <v>291.02603149999999</v>
      </c>
      <c r="C219">
        <v>18.956821430000002</v>
      </c>
      <c r="D219">
        <v>-0.296243072</v>
      </c>
      <c r="E219">
        <v>2.4624390599999999</v>
      </c>
      <c r="F219" s="14">
        <v>365</v>
      </c>
      <c r="G219">
        <v>425.83166619999997</v>
      </c>
      <c r="H219">
        <v>-0.27678519499999998</v>
      </c>
      <c r="I219" s="14">
        <v>6</v>
      </c>
      <c r="J219">
        <v>0.649234325</v>
      </c>
      <c r="K219">
        <v>3.2435319999999999E-3</v>
      </c>
      <c r="L219">
        <v>0.96658099500000005</v>
      </c>
      <c r="M219">
        <v>-0.48657357699999998</v>
      </c>
      <c r="N219">
        <v>0.79271356800000004</v>
      </c>
      <c r="O219">
        <v>-0.71308523400000001</v>
      </c>
      <c r="P219">
        <v>0.34686172700000001</v>
      </c>
      <c r="Q219">
        <v>2034.084523</v>
      </c>
      <c r="R219">
        <v>5.5835623000000001E-2</v>
      </c>
      <c r="S219">
        <v>1.1888836620000001</v>
      </c>
      <c r="T219">
        <v>34.627562169999997</v>
      </c>
      <c r="U219" s="14">
        <v>6</v>
      </c>
      <c r="V219">
        <v>29.04791367</v>
      </c>
      <c r="W219">
        <v>-15.2769952</v>
      </c>
      <c r="X219">
        <v>-8.9019454929999995</v>
      </c>
      <c r="Y219">
        <v>429</v>
      </c>
      <c r="Z219">
        <v>1646</v>
      </c>
      <c r="AA219">
        <v>268</v>
      </c>
      <c r="AB219">
        <v>66</v>
      </c>
      <c r="AC219">
        <v>62</v>
      </c>
      <c r="AD219">
        <v>246</v>
      </c>
      <c r="AE219">
        <v>325</v>
      </c>
      <c r="AF219">
        <v>176</v>
      </c>
    </row>
    <row r="220" spans="1:32" x14ac:dyDescent="0.25">
      <c r="A220" s="12">
        <v>329.86799999999999</v>
      </c>
      <c r="B220" s="13">
        <v>242.81312560000001</v>
      </c>
      <c r="C220">
        <v>279.10897699999998</v>
      </c>
      <c r="D220">
        <v>-0.40256500200000001</v>
      </c>
      <c r="E220">
        <v>2.7754027840000002</v>
      </c>
      <c r="F220" s="14">
        <v>392</v>
      </c>
      <c r="G220">
        <v>201.25894360000001</v>
      </c>
      <c r="H220">
        <v>-0.35741397699999999</v>
      </c>
      <c r="I220" s="14">
        <v>66</v>
      </c>
      <c r="J220">
        <v>0.76373759399999996</v>
      </c>
      <c r="K220">
        <v>4.0294450000000004E-3</v>
      </c>
      <c r="L220">
        <v>1</v>
      </c>
      <c r="M220">
        <v>-0.50560598000000001</v>
      </c>
      <c r="N220">
        <v>0.86342711000000005</v>
      </c>
      <c r="O220">
        <v>-0.77447637599999997</v>
      </c>
      <c r="P220">
        <v>0.44191569400000003</v>
      </c>
      <c r="Q220">
        <v>2854.024962</v>
      </c>
      <c r="R220">
        <v>5.7218461999999998E-2</v>
      </c>
      <c r="S220">
        <v>1.2949750419999999</v>
      </c>
      <c r="T220">
        <v>9.9510029590000002</v>
      </c>
      <c r="U220" s="14">
        <v>6</v>
      </c>
      <c r="V220">
        <v>27.753056770000001</v>
      </c>
      <c r="W220">
        <v>-14.16647768</v>
      </c>
      <c r="X220">
        <v>-9.3999563990000006</v>
      </c>
      <c r="Y220">
        <v>450</v>
      </c>
      <c r="Z220">
        <v>2337</v>
      </c>
      <c r="AA220">
        <v>220</v>
      </c>
      <c r="AB220">
        <v>74</v>
      </c>
      <c r="AC220">
        <v>68</v>
      </c>
      <c r="AD220">
        <v>238</v>
      </c>
      <c r="AE220">
        <v>312</v>
      </c>
      <c r="AF220">
        <v>247</v>
      </c>
    </row>
    <row r="221" spans="1:32" x14ac:dyDescent="0.25">
      <c r="A221" s="12">
        <v>334.65600000000001</v>
      </c>
      <c r="B221" s="13">
        <v>292.4141846</v>
      </c>
      <c r="C221">
        <v>158.64683099999999</v>
      </c>
      <c r="D221">
        <v>-0.356686801</v>
      </c>
      <c r="E221">
        <v>2.2419786450000001</v>
      </c>
      <c r="F221" s="14">
        <v>262</v>
      </c>
      <c r="G221">
        <v>448.5041185</v>
      </c>
      <c r="H221">
        <v>-0.32564285399999998</v>
      </c>
      <c r="I221" s="14">
        <v>66</v>
      </c>
      <c r="J221">
        <v>0.72197519300000002</v>
      </c>
      <c r="K221">
        <v>1.381588E-3</v>
      </c>
      <c r="L221">
        <v>1</v>
      </c>
      <c r="M221">
        <v>-0.51850024699999997</v>
      </c>
      <c r="N221">
        <v>0.83766233800000001</v>
      </c>
      <c r="O221">
        <v>-0.76577873799999996</v>
      </c>
      <c r="P221">
        <v>0.41011881900000002</v>
      </c>
      <c r="Q221">
        <v>2787.4397399999998</v>
      </c>
      <c r="R221">
        <v>5.6594182E-2</v>
      </c>
      <c r="S221">
        <v>1.25633657</v>
      </c>
      <c r="T221">
        <v>3.0968078280000002</v>
      </c>
      <c r="U221" s="14">
        <v>6</v>
      </c>
      <c r="V221">
        <v>27.687661689999999</v>
      </c>
      <c r="W221">
        <v>-16.673027619999999</v>
      </c>
      <c r="X221">
        <v>-10.508230879999999</v>
      </c>
      <c r="Y221">
        <v>415</v>
      </c>
      <c r="Z221">
        <v>1793</v>
      </c>
      <c r="AA221">
        <v>205</v>
      </c>
      <c r="AB221">
        <v>69</v>
      </c>
      <c r="AC221">
        <v>64</v>
      </c>
      <c r="AD221">
        <v>251</v>
      </c>
      <c r="AE221">
        <v>334</v>
      </c>
      <c r="AF221">
        <v>298</v>
      </c>
    </row>
    <row r="222" spans="1:32" x14ac:dyDescent="0.25">
      <c r="A222" s="12">
        <v>105.9828</v>
      </c>
      <c r="B222" s="13">
        <v>140.7292175</v>
      </c>
      <c r="C222">
        <v>36.779384309999998</v>
      </c>
      <c r="D222">
        <v>-0.32765957699999998</v>
      </c>
      <c r="E222">
        <v>2.9959964750000001</v>
      </c>
      <c r="F222" s="14">
        <v>262</v>
      </c>
      <c r="G222">
        <v>219.30634169999999</v>
      </c>
      <c r="H222">
        <v>-0.28556805800000001</v>
      </c>
      <c r="I222" s="14">
        <v>66</v>
      </c>
      <c r="J222">
        <v>0.67624120200000004</v>
      </c>
      <c r="K222">
        <v>-8.3600000000000005E-4</v>
      </c>
      <c r="L222">
        <v>0.97591788199999996</v>
      </c>
      <c r="M222">
        <v>-0.53574060400000001</v>
      </c>
      <c r="N222">
        <v>0.84699224500000003</v>
      </c>
      <c r="O222">
        <v>-0.74980142999999999</v>
      </c>
      <c r="P222">
        <v>0.35778120200000002</v>
      </c>
      <c r="Q222">
        <v>3379.367831</v>
      </c>
      <c r="R222">
        <v>5.7267423999999997E-2</v>
      </c>
      <c r="S222">
        <v>1.2703552250000001</v>
      </c>
      <c r="T222">
        <v>31.04803287</v>
      </c>
      <c r="U222" s="14">
        <v>6</v>
      </c>
      <c r="V222">
        <v>23.885192880000002</v>
      </c>
      <c r="W222">
        <v>-12.504860369999999</v>
      </c>
      <c r="X222">
        <v>-5.7871986370000004</v>
      </c>
      <c r="Y222">
        <v>403</v>
      </c>
      <c r="Z222">
        <v>2683</v>
      </c>
      <c r="AA222">
        <v>232</v>
      </c>
      <c r="AB222">
        <v>68</v>
      </c>
      <c r="AC222">
        <v>68</v>
      </c>
      <c r="AD222">
        <v>270</v>
      </c>
      <c r="AE222">
        <v>327</v>
      </c>
      <c r="AF222">
        <v>294</v>
      </c>
    </row>
    <row r="223" spans="1:32" x14ac:dyDescent="0.25">
      <c r="A223" s="12">
        <v>102.486</v>
      </c>
      <c r="B223" s="13">
        <v>205.88298030000001</v>
      </c>
      <c r="C223">
        <v>9.0633893539999999</v>
      </c>
      <c r="D223">
        <v>-0.44459521800000001</v>
      </c>
      <c r="E223">
        <v>2.1146245000000001</v>
      </c>
      <c r="F223" s="14">
        <v>361</v>
      </c>
      <c r="G223">
        <v>-0.69739790499999998</v>
      </c>
      <c r="H223">
        <v>-0.45604810099999998</v>
      </c>
      <c r="I223" s="14">
        <v>42</v>
      </c>
      <c r="J223">
        <v>0.80369584999999999</v>
      </c>
      <c r="K223">
        <v>-7.1600000000000006E-5</v>
      </c>
      <c r="L223">
        <v>1</v>
      </c>
      <c r="M223">
        <v>-0.27548209400000001</v>
      </c>
      <c r="N223">
        <v>0.81579749899999998</v>
      </c>
      <c r="O223">
        <v>-0.69968598299999996</v>
      </c>
      <c r="P223">
        <v>0.52549321000000004</v>
      </c>
      <c r="Q223">
        <v>2190.4691549999998</v>
      </c>
      <c r="R223">
        <v>4.8773583000000002E-2</v>
      </c>
      <c r="S223">
        <v>1.223509669</v>
      </c>
      <c r="T223">
        <v>0.85334197000000001</v>
      </c>
      <c r="U223" s="14">
        <v>7</v>
      </c>
      <c r="V223">
        <v>28.53153846</v>
      </c>
      <c r="W223">
        <v>-16.255292449999999</v>
      </c>
      <c r="X223">
        <v>-10.683390599999999</v>
      </c>
      <c r="Y223">
        <v>349</v>
      </c>
      <c r="Z223">
        <v>6474</v>
      </c>
      <c r="AA223">
        <v>296</v>
      </c>
      <c r="AB223">
        <v>82</v>
      </c>
      <c r="AC223">
        <v>70</v>
      </c>
      <c r="AD223">
        <v>458</v>
      </c>
      <c r="AE223">
        <v>192</v>
      </c>
      <c r="AF223">
        <v>930</v>
      </c>
    </row>
    <row r="224" spans="1:32" x14ac:dyDescent="0.25">
      <c r="A224" s="12">
        <v>55.847999999999999</v>
      </c>
      <c r="B224" s="13">
        <v>203.51820369999999</v>
      </c>
      <c r="C224">
        <v>163.96330449999999</v>
      </c>
      <c r="D224">
        <v>-0.43671608000000001</v>
      </c>
      <c r="E224">
        <v>2.9632184509999999</v>
      </c>
      <c r="F224" s="14">
        <v>387</v>
      </c>
      <c r="G224">
        <v>9.4555290230000004</v>
      </c>
      <c r="H224">
        <v>-0.41191595800000003</v>
      </c>
      <c r="I224" s="14">
        <v>42</v>
      </c>
      <c r="J224">
        <v>0.77045101100000002</v>
      </c>
      <c r="K224">
        <v>2.05E-5</v>
      </c>
      <c r="L224">
        <v>1</v>
      </c>
      <c r="M224">
        <v>-0.39236861099999998</v>
      </c>
      <c r="N224">
        <v>0.82787411700000002</v>
      </c>
      <c r="O224">
        <v>-0.74173806600000003</v>
      </c>
      <c r="P224">
        <v>0.49278783100000001</v>
      </c>
      <c r="Q224">
        <v>2128.4497369999999</v>
      </c>
      <c r="R224">
        <v>6.5947018999999996E-2</v>
      </c>
      <c r="S224">
        <v>1.2416118380000001</v>
      </c>
      <c r="T224">
        <v>8.6146231489999998</v>
      </c>
      <c r="U224" s="14">
        <v>7</v>
      </c>
      <c r="V224">
        <v>29.557956990000001</v>
      </c>
      <c r="W224">
        <v>-13.16015475</v>
      </c>
      <c r="X224">
        <v>-7.883971345</v>
      </c>
      <c r="Y224">
        <v>438</v>
      </c>
      <c r="Z224">
        <v>1697</v>
      </c>
      <c r="AA224">
        <v>229</v>
      </c>
      <c r="AB224">
        <v>61</v>
      </c>
      <c r="AC224">
        <v>66</v>
      </c>
      <c r="AD224">
        <v>264</v>
      </c>
      <c r="AE224">
        <v>299</v>
      </c>
      <c r="AF224">
        <v>167</v>
      </c>
    </row>
    <row r="225" spans="1:32" x14ac:dyDescent="0.25">
      <c r="A225" s="12">
        <v>181.29599999999999</v>
      </c>
      <c r="B225" s="13">
        <v>334.1650085</v>
      </c>
      <c r="C225">
        <v>268.0505521</v>
      </c>
      <c r="D225">
        <v>-0.46120873099999998</v>
      </c>
      <c r="E225">
        <v>2.1258854870000001</v>
      </c>
      <c r="F225" s="14">
        <v>389</v>
      </c>
      <c r="G225">
        <v>4.3150387099999996</v>
      </c>
      <c r="H225">
        <v>-0.46888265000000001</v>
      </c>
      <c r="I225" s="14">
        <v>42</v>
      </c>
      <c r="J225">
        <v>0.818129989</v>
      </c>
      <c r="K225">
        <v>5.8499999999999999E-5</v>
      </c>
      <c r="L225">
        <v>1</v>
      </c>
      <c r="M225">
        <v>-0.28677966100000002</v>
      </c>
      <c r="N225">
        <v>0.82384901300000002</v>
      </c>
      <c r="O225">
        <v>-0.71682368799999996</v>
      </c>
      <c r="P225">
        <v>0.541324311</v>
      </c>
      <c r="Q225">
        <v>2372.1345040000001</v>
      </c>
      <c r="R225">
        <v>4.2505148999999999E-2</v>
      </c>
      <c r="S225">
        <v>1.235596895</v>
      </c>
      <c r="T225">
        <v>0.34301732299999999</v>
      </c>
      <c r="U225" s="14">
        <v>7</v>
      </c>
      <c r="V225">
        <v>0</v>
      </c>
      <c r="W225">
        <v>-14.64302758</v>
      </c>
      <c r="X225">
        <v>-9.6062257940000002</v>
      </c>
      <c r="Y225">
        <v>405</v>
      </c>
      <c r="Z225">
        <v>6737</v>
      </c>
      <c r="AA225">
        <v>248</v>
      </c>
      <c r="AB225">
        <v>70</v>
      </c>
      <c r="AC225">
        <v>61</v>
      </c>
      <c r="AD225">
        <v>393</v>
      </c>
      <c r="AE225">
        <v>202</v>
      </c>
      <c r="AF225">
        <v>988</v>
      </c>
    </row>
    <row r="226" spans="1:32" x14ac:dyDescent="0.25">
      <c r="A226" s="12">
        <v>272.7</v>
      </c>
      <c r="B226" s="13">
        <v>278.09725950000001</v>
      </c>
      <c r="C226">
        <v>16.223798949999999</v>
      </c>
      <c r="D226">
        <v>-0.45149746499999999</v>
      </c>
      <c r="E226">
        <v>2.6421875950000002</v>
      </c>
      <c r="F226" s="14">
        <v>398</v>
      </c>
      <c r="G226">
        <v>4.2343930490000004</v>
      </c>
      <c r="H226">
        <v>-0.412092656</v>
      </c>
      <c r="I226" s="14">
        <v>0</v>
      </c>
      <c r="J226">
        <v>0.80154574899999997</v>
      </c>
      <c r="K226">
        <v>-9.8300000000000004E-5</v>
      </c>
      <c r="L226">
        <v>1</v>
      </c>
      <c r="M226">
        <v>-0.44713526300000001</v>
      </c>
      <c r="N226">
        <v>0.87981269500000003</v>
      </c>
      <c r="O226">
        <v>-0.77064445000000004</v>
      </c>
      <c r="P226">
        <v>0.49359239399999999</v>
      </c>
      <c r="Q226">
        <v>2889.7232669999999</v>
      </c>
      <c r="R226">
        <v>5.6255262E-2</v>
      </c>
      <c r="S226">
        <v>1.3195474149999999</v>
      </c>
      <c r="T226">
        <v>0.95695428800000004</v>
      </c>
      <c r="U226" s="14">
        <v>7</v>
      </c>
      <c r="V226">
        <v>26.983904280000001</v>
      </c>
      <c r="W226">
        <v>-13.65584335</v>
      </c>
      <c r="X226">
        <v>-6.7800031169999997</v>
      </c>
      <c r="Y226">
        <v>351</v>
      </c>
      <c r="Z226">
        <v>4362</v>
      </c>
      <c r="AA226">
        <v>268</v>
      </c>
      <c r="AB226">
        <v>70</v>
      </c>
      <c r="AC226">
        <v>60</v>
      </c>
      <c r="AD226">
        <v>325</v>
      </c>
      <c r="AE226">
        <v>324</v>
      </c>
      <c r="AF226">
        <v>823</v>
      </c>
    </row>
    <row r="227" spans="1:32" x14ac:dyDescent="0.25">
      <c r="A227" s="12">
        <v>210.2784</v>
      </c>
      <c r="B227" s="13">
        <v>265.09286500000002</v>
      </c>
      <c r="C227">
        <v>220.93402950000001</v>
      </c>
      <c r="D227">
        <v>-0.143706635</v>
      </c>
      <c r="E227">
        <v>2.6531693939999998</v>
      </c>
      <c r="F227" s="14">
        <v>393</v>
      </c>
      <c r="G227">
        <v>29.68937854</v>
      </c>
      <c r="H227">
        <v>-0.13396357</v>
      </c>
      <c r="I227" s="14">
        <v>42</v>
      </c>
      <c r="J227">
        <v>0.50503524700000002</v>
      </c>
      <c r="K227">
        <v>8.1100000000000006E-5</v>
      </c>
      <c r="L227">
        <v>0.63356819099999995</v>
      </c>
      <c r="M227">
        <v>-0.55539143300000005</v>
      </c>
      <c r="N227">
        <v>0.72028776999999999</v>
      </c>
      <c r="O227">
        <v>-0.66471734900000001</v>
      </c>
      <c r="P227">
        <v>0.17330716400000001</v>
      </c>
      <c r="Q227">
        <v>1913.820144</v>
      </c>
      <c r="R227">
        <v>6.0010195000000002E-2</v>
      </c>
      <c r="S227">
        <v>1.0802762509999999</v>
      </c>
      <c r="T227">
        <v>0.65277774899999996</v>
      </c>
      <c r="U227" s="14">
        <v>7</v>
      </c>
      <c r="V227">
        <v>29.243373859999998</v>
      </c>
      <c r="W227">
        <v>-15.88996118</v>
      </c>
      <c r="X227">
        <v>-9.3296534040000001</v>
      </c>
      <c r="Y227">
        <v>393</v>
      </c>
      <c r="Z227">
        <v>1407</v>
      </c>
      <c r="AA227">
        <v>209</v>
      </c>
      <c r="AB227">
        <v>65</v>
      </c>
      <c r="AC227">
        <v>72</v>
      </c>
      <c r="AD227">
        <v>294</v>
      </c>
      <c r="AE227">
        <v>313</v>
      </c>
      <c r="AF227">
        <v>241</v>
      </c>
    </row>
    <row r="228" spans="1:32" x14ac:dyDescent="0.25">
      <c r="A228" s="12">
        <v>171.64859999999999</v>
      </c>
      <c r="B228" s="13">
        <v>197.08163450000001</v>
      </c>
      <c r="C228">
        <v>306.45237580000003</v>
      </c>
      <c r="D228">
        <v>-0.293271691</v>
      </c>
      <c r="E228">
        <v>2.5770378109999998</v>
      </c>
      <c r="F228" s="14">
        <v>389</v>
      </c>
      <c r="G228">
        <v>70.705978189999996</v>
      </c>
      <c r="H228">
        <v>-0.265809923</v>
      </c>
      <c r="I228" s="14">
        <v>42</v>
      </c>
      <c r="J228">
        <v>0.67345948600000005</v>
      </c>
      <c r="K228">
        <v>1.799464E-3</v>
      </c>
      <c r="L228">
        <v>0.96196667999999996</v>
      </c>
      <c r="M228">
        <v>-0.52137505500000003</v>
      </c>
      <c r="N228">
        <v>0.821494587</v>
      </c>
      <c r="O228">
        <v>-0.72795591199999998</v>
      </c>
      <c r="P228">
        <v>0.33294686000000001</v>
      </c>
      <c r="Q228">
        <v>2557.4148300000002</v>
      </c>
      <c r="R228">
        <v>5.6882225000000002E-2</v>
      </c>
      <c r="S228">
        <v>1.2320792679999999</v>
      </c>
      <c r="T228">
        <v>7.0951174249999998</v>
      </c>
      <c r="U228" s="14">
        <v>7</v>
      </c>
      <c r="V228">
        <v>30.97627907</v>
      </c>
      <c r="W228">
        <v>-14.492818570000001</v>
      </c>
      <c r="X228">
        <v>-8.2270363510000006</v>
      </c>
      <c r="Y228">
        <v>439</v>
      </c>
      <c r="Z228">
        <v>1793</v>
      </c>
      <c r="AA228">
        <v>210</v>
      </c>
      <c r="AB228">
        <v>59</v>
      </c>
      <c r="AC228">
        <v>65</v>
      </c>
      <c r="AD228">
        <v>264</v>
      </c>
      <c r="AE228">
        <v>297</v>
      </c>
      <c r="AF228">
        <v>159</v>
      </c>
    </row>
    <row r="229" spans="1:32" x14ac:dyDescent="0.25">
      <c r="A229" s="12">
        <v>509.73360000000002</v>
      </c>
      <c r="B229" s="13">
        <v>323.24755859999999</v>
      </c>
      <c r="C229">
        <v>284.5790801</v>
      </c>
      <c r="D229">
        <v>-0.43101546200000002</v>
      </c>
      <c r="E229">
        <v>3.067301273</v>
      </c>
      <c r="F229" s="14">
        <v>398</v>
      </c>
      <c r="G229">
        <v>5.6124823959999999</v>
      </c>
      <c r="H229">
        <v>-0.37607026100000002</v>
      </c>
      <c r="I229" s="14">
        <v>42</v>
      </c>
      <c r="J229">
        <v>0.76775855699999995</v>
      </c>
      <c r="K229">
        <v>1.9599999999999999E-5</v>
      </c>
      <c r="L229">
        <v>1</v>
      </c>
      <c r="M229">
        <v>-0.50916063099999997</v>
      </c>
      <c r="N229">
        <v>0.88574793900000004</v>
      </c>
      <c r="O229">
        <v>-0.78583379799999997</v>
      </c>
      <c r="P229">
        <v>0.46121083099999999</v>
      </c>
      <c r="Q229">
        <v>3870.0073499999999</v>
      </c>
      <c r="R229">
        <v>6.0917456000000002E-2</v>
      </c>
      <c r="S229">
        <v>1.3284915690000001</v>
      </c>
      <c r="T229">
        <v>1.1721947290000001</v>
      </c>
      <c r="U229" s="14">
        <v>7</v>
      </c>
      <c r="V229">
        <v>29.466441719999999</v>
      </c>
      <c r="W229">
        <v>-14.86951601</v>
      </c>
      <c r="X229">
        <v>-8.8231546670000007</v>
      </c>
      <c r="Y229">
        <v>529</v>
      </c>
      <c r="Z229">
        <v>2022</v>
      </c>
      <c r="AA229">
        <v>256</v>
      </c>
      <c r="AB229">
        <v>61</v>
      </c>
      <c r="AC229">
        <v>57</v>
      </c>
      <c r="AD229">
        <v>110</v>
      </c>
      <c r="AE229">
        <v>361</v>
      </c>
      <c r="AF229">
        <v>189</v>
      </c>
    </row>
    <row r="230" spans="1:32" x14ac:dyDescent="0.25">
      <c r="A230" s="12">
        <v>103.968</v>
      </c>
      <c r="B230" s="13">
        <v>171.70677190000001</v>
      </c>
      <c r="C230">
        <v>99.846700229999996</v>
      </c>
      <c r="D230">
        <v>-0.424363196</v>
      </c>
      <c r="E230">
        <v>3.337385416</v>
      </c>
      <c r="F230" s="14">
        <v>389</v>
      </c>
      <c r="G230">
        <v>8.8585462960000001</v>
      </c>
      <c r="H230">
        <v>-0.361546904</v>
      </c>
      <c r="I230" s="14">
        <v>42</v>
      </c>
      <c r="J230">
        <v>0.76098581700000001</v>
      </c>
      <c r="K230">
        <v>2.5900000000000001E-4</v>
      </c>
      <c r="L230">
        <v>1</v>
      </c>
      <c r="M230">
        <v>-0.53755993599999996</v>
      </c>
      <c r="N230">
        <v>0.89113608</v>
      </c>
      <c r="O230">
        <v>-0.79436152599999998</v>
      </c>
      <c r="P230">
        <v>0.44818355599999998</v>
      </c>
      <c r="Q230">
        <v>3071.7723350000001</v>
      </c>
      <c r="R230">
        <v>6.1960947000000002E-2</v>
      </c>
      <c r="S230">
        <v>1.3365372419999999</v>
      </c>
      <c r="T230">
        <v>0.46992055399999999</v>
      </c>
      <c r="U230" s="14">
        <v>7</v>
      </c>
      <c r="V230">
        <v>28.205200000000001</v>
      </c>
      <c r="W230">
        <v>-13.573258900000001</v>
      </c>
      <c r="X230">
        <v>-5.3464977969999996</v>
      </c>
      <c r="Y230">
        <v>560</v>
      </c>
      <c r="Z230">
        <v>1713</v>
      </c>
      <c r="AA230">
        <v>255</v>
      </c>
      <c r="AB230">
        <v>70</v>
      </c>
      <c r="AC230">
        <v>58</v>
      </c>
      <c r="AD230">
        <v>145</v>
      </c>
      <c r="AE230">
        <v>295</v>
      </c>
      <c r="AF230">
        <v>352</v>
      </c>
    </row>
    <row r="231" spans="1:32" x14ac:dyDescent="0.25">
      <c r="A231" s="12">
        <v>139.37370000000001</v>
      </c>
      <c r="B231" s="13">
        <v>157.9301758</v>
      </c>
      <c r="C231">
        <v>236.42979819999999</v>
      </c>
      <c r="D231">
        <v>-0.40887159099999998</v>
      </c>
      <c r="E231">
        <v>3.1931891440000002</v>
      </c>
      <c r="F231" s="14">
        <v>392</v>
      </c>
      <c r="G231">
        <v>48.237374240000001</v>
      </c>
      <c r="H231">
        <v>-0.34493026100000002</v>
      </c>
      <c r="I231" s="14">
        <v>39</v>
      </c>
      <c r="J231">
        <v>0.75986565900000003</v>
      </c>
      <c r="K231">
        <v>-1.4266369999999999E-3</v>
      </c>
      <c r="L231">
        <v>1</v>
      </c>
      <c r="M231">
        <v>-0.56024378799999996</v>
      </c>
      <c r="N231">
        <v>0.89383329600000005</v>
      </c>
      <c r="O231">
        <v>-0.79875563199999999</v>
      </c>
      <c r="P231">
        <v>0.431693989</v>
      </c>
      <c r="Q231">
        <v>3411.589176</v>
      </c>
      <c r="R231">
        <v>5.9892181000000003E-2</v>
      </c>
      <c r="S231">
        <v>1.340598583</v>
      </c>
      <c r="T231">
        <v>15.750322819999999</v>
      </c>
      <c r="U231" s="14">
        <v>7</v>
      </c>
      <c r="V231">
        <v>26.85</v>
      </c>
      <c r="W231">
        <v>-13.871276529999999</v>
      </c>
      <c r="X231">
        <v>-7.3737267720000004</v>
      </c>
      <c r="Y231">
        <v>474</v>
      </c>
      <c r="Z231">
        <v>1473</v>
      </c>
      <c r="AA231">
        <v>261</v>
      </c>
      <c r="AB231">
        <v>69</v>
      </c>
      <c r="AC231">
        <v>55</v>
      </c>
      <c r="AD231">
        <v>191</v>
      </c>
      <c r="AE231">
        <v>335</v>
      </c>
      <c r="AF231">
        <v>152</v>
      </c>
    </row>
    <row r="232" spans="1:32" x14ac:dyDescent="0.25">
      <c r="A232" s="12">
        <v>174.96</v>
      </c>
      <c r="B232" s="13">
        <v>229.0760803</v>
      </c>
      <c r="C232">
        <v>4.7420264300000001</v>
      </c>
      <c r="D232">
        <v>-0.39734765900000002</v>
      </c>
      <c r="E232">
        <v>3.007838488</v>
      </c>
      <c r="F232" s="14">
        <v>389</v>
      </c>
      <c r="G232">
        <v>32.966600049999997</v>
      </c>
      <c r="H232">
        <v>-0.34449192899999997</v>
      </c>
      <c r="I232" s="14">
        <v>42</v>
      </c>
      <c r="J232">
        <v>0.75689851799999996</v>
      </c>
      <c r="K232">
        <v>8.4400000000000002E-4</v>
      </c>
      <c r="L232">
        <v>1</v>
      </c>
      <c r="M232">
        <v>-0.52634170400000002</v>
      </c>
      <c r="N232">
        <v>0.880400293</v>
      </c>
      <c r="O232">
        <v>-0.77798292199999997</v>
      </c>
      <c r="P232">
        <v>0.42613846700000002</v>
      </c>
      <c r="Q232">
        <v>3083.141928</v>
      </c>
      <c r="R232">
        <v>6.4728363999999997E-2</v>
      </c>
      <c r="S232">
        <v>1.320439339</v>
      </c>
      <c r="T232">
        <v>4.9356762209999996</v>
      </c>
      <c r="U232" s="14">
        <v>7</v>
      </c>
      <c r="V232">
        <v>28.14981221</v>
      </c>
      <c r="W232">
        <v>-13.87750207</v>
      </c>
      <c r="X232">
        <v>-7.3091781750000004</v>
      </c>
      <c r="Y232">
        <v>517</v>
      </c>
      <c r="Z232">
        <v>1682</v>
      </c>
      <c r="AA232">
        <v>262</v>
      </c>
      <c r="AB232">
        <v>70</v>
      </c>
      <c r="AC232">
        <v>58</v>
      </c>
      <c r="AD232">
        <v>141</v>
      </c>
      <c r="AE232">
        <v>343</v>
      </c>
      <c r="AF232">
        <v>215</v>
      </c>
    </row>
    <row r="233" spans="1:32" x14ac:dyDescent="0.25">
      <c r="A233" s="12">
        <v>86.658000000000001</v>
      </c>
      <c r="B233" s="13">
        <v>144.39396669999999</v>
      </c>
      <c r="C233">
        <v>101.2293293</v>
      </c>
      <c r="D233">
        <v>-0.38932603599999999</v>
      </c>
      <c r="E233">
        <v>3.0989995000000001</v>
      </c>
      <c r="F233" s="14">
        <v>398</v>
      </c>
      <c r="G233">
        <v>46.47045464</v>
      </c>
      <c r="H233">
        <v>-0.32822558299999999</v>
      </c>
      <c r="I233" s="14">
        <v>42</v>
      </c>
      <c r="J233">
        <v>0.74344699599999997</v>
      </c>
      <c r="K233">
        <v>1.3734839999999999E-3</v>
      </c>
      <c r="L233">
        <v>1</v>
      </c>
      <c r="M233">
        <v>-0.56819325600000004</v>
      </c>
      <c r="N233">
        <v>0.88607277299999998</v>
      </c>
      <c r="O233">
        <v>-0.79508000999999995</v>
      </c>
      <c r="P233">
        <v>0.41384499600000002</v>
      </c>
      <c r="Q233">
        <v>3029.221481</v>
      </c>
      <c r="R233">
        <v>6.7007773000000007E-2</v>
      </c>
      <c r="S233">
        <v>1.328942418</v>
      </c>
      <c r="T233">
        <v>5.6102361280000004</v>
      </c>
      <c r="U233" s="14">
        <v>7</v>
      </c>
      <c r="V233">
        <v>28.41527778</v>
      </c>
      <c r="W233">
        <v>-13.413960189999999</v>
      </c>
      <c r="X233">
        <v>-7.1014025070000004</v>
      </c>
      <c r="Y233">
        <v>506</v>
      </c>
      <c r="Z233">
        <v>1409</v>
      </c>
      <c r="AA233">
        <v>251</v>
      </c>
      <c r="AB233">
        <v>63</v>
      </c>
      <c r="AC233">
        <v>56</v>
      </c>
      <c r="AD233">
        <v>180</v>
      </c>
      <c r="AE233">
        <v>314</v>
      </c>
      <c r="AF233">
        <v>155</v>
      </c>
    </row>
    <row r="234" spans="1:32" x14ac:dyDescent="0.25">
      <c r="A234" s="12">
        <v>176.43611999999999</v>
      </c>
      <c r="B234" s="13">
        <v>197.7084351</v>
      </c>
      <c r="C234">
        <v>41.278666379999997</v>
      </c>
      <c r="D234">
        <v>-0.41718876399999999</v>
      </c>
      <c r="E234">
        <v>2.9962518220000001</v>
      </c>
      <c r="F234" s="14">
        <v>392</v>
      </c>
      <c r="G234">
        <v>113.2115759</v>
      </c>
      <c r="H234">
        <v>-0.35435342800000003</v>
      </c>
      <c r="I234" s="14">
        <v>69</v>
      </c>
      <c r="J234">
        <v>0.75123099999999998</v>
      </c>
      <c r="K234">
        <v>1.8496369999999999E-3</v>
      </c>
      <c r="L234">
        <v>1</v>
      </c>
      <c r="M234">
        <v>-0.56569709099999999</v>
      </c>
      <c r="N234">
        <v>0.883490675</v>
      </c>
      <c r="O234">
        <v>-0.80853415900000003</v>
      </c>
      <c r="P234">
        <v>0.44753141000000002</v>
      </c>
      <c r="Q234">
        <v>3286.2768590000001</v>
      </c>
      <c r="R234">
        <v>5.9892181000000003E-2</v>
      </c>
      <c r="S234">
        <v>1.325083494</v>
      </c>
      <c r="T234">
        <v>8.9689296239999994</v>
      </c>
      <c r="U234" s="14">
        <v>7</v>
      </c>
      <c r="V234">
        <v>27.40035533</v>
      </c>
      <c r="W234">
        <v>-14.329644500000001</v>
      </c>
      <c r="X234">
        <v>-6.5538311970000001</v>
      </c>
      <c r="Y234">
        <v>498</v>
      </c>
      <c r="Z234">
        <v>1542</v>
      </c>
      <c r="AA234">
        <v>232</v>
      </c>
      <c r="AB234">
        <v>65</v>
      </c>
      <c r="AC234">
        <v>53</v>
      </c>
      <c r="AD234">
        <v>174</v>
      </c>
      <c r="AE234">
        <v>328</v>
      </c>
      <c r="AF234">
        <v>171</v>
      </c>
    </row>
    <row r="235" spans="1:32" x14ac:dyDescent="0.25">
      <c r="A235" s="12">
        <v>75.238799999999998</v>
      </c>
      <c r="B235" s="13">
        <v>130.3171692</v>
      </c>
      <c r="C235">
        <v>65.333929859999998</v>
      </c>
      <c r="D235">
        <v>-0.355664015</v>
      </c>
      <c r="E235">
        <v>2.8480052950000001</v>
      </c>
      <c r="F235" s="14">
        <v>389</v>
      </c>
      <c r="G235">
        <v>17.568249869999999</v>
      </c>
      <c r="H235">
        <v>-0.32336369199999998</v>
      </c>
      <c r="I235" s="14">
        <v>0</v>
      </c>
      <c r="J235">
        <v>0.711766071</v>
      </c>
      <c r="K235">
        <v>1.5E-5</v>
      </c>
      <c r="L235">
        <v>1</v>
      </c>
      <c r="M235">
        <v>-0.47031963500000001</v>
      </c>
      <c r="N235">
        <v>0.84769539100000002</v>
      </c>
      <c r="O235">
        <v>-0.728209934</v>
      </c>
      <c r="P235">
        <v>0.39222348099999998</v>
      </c>
      <c r="Q235">
        <v>2831.260601</v>
      </c>
      <c r="R235">
        <v>6.0014791999999997E-2</v>
      </c>
      <c r="S235">
        <v>1.2713838820000001</v>
      </c>
      <c r="T235">
        <v>1.3133974289999999</v>
      </c>
      <c r="U235" s="14">
        <v>7</v>
      </c>
      <c r="V235">
        <v>27.761052629999998</v>
      </c>
      <c r="W235">
        <v>-15.56816077</v>
      </c>
      <c r="X235">
        <v>-6.376929413</v>
      </c>
      <c r="Y235">
        <v>459</v>
      </c>
      <c r="Z235">
        <v>2085</v>
      </c>
      <c r="AA235">
        <v>222</v>
      </c>
      <c r="AB235">
        <v>65</v>
      </c>
      <c r="AC235">
        <v>65</v>
      </c>
      <c r="AD235">
        <v>247</v>
      </c>
      <c r="AE235">
        <v>294</v>
      </c>
      <c r="AF235">
        <v>0</v>
      </c>
    </row>
    <row r="236" spans="1:32" x14ac:dyDescent="0.25">
      <c r="A236" s="12">
        <v>286.86959999999999</v>
      </c>
      <c r="B236" s="13">
        <v>295.14773559999998</v>
      </c>
      <c r="C236">
        <v>221.12715</v>
      </c>
      <c r="D236">
        <v>-0.20912547400000001</v>
      </c>
      <c r="E236">
        <v>2.685651064</v>
      </c>
      <c r="F236" s="14">
        <v>389</v>
      </c>
      <c r="G236">
        <v>27.319389009999998</v>
      </c>
      <c r="H236">
        <v>-0.194165587</v>
      </c>
      <c r="I236" s="14">
        <v>42</v>
      </c>
      <c r="J236">
        <v>0.57719836400000002</v>
      </c>
      <c r="K236">
        <v>2.16E-5</v>
      </c>
      <c r="L236">
        <v>0.79530460999999997</v>
      </c>
      <c r="M236">
        <v>-0.52380952400000003</v>
      </c>
      <c r="N236">
        <v>0.76235361300000004</v>
      </c>
      <c r="O236">
        <v>-0.68119890999999999</v>
      </c>
      <c r="P236">
        <v>0.24470445800000001</v>
      </c>
      <c r="Q236">
        <v>2105.0608969999998</v>
      </c>
      <c r="R236">
        <v>6.0014791999999997E-2</v>
      </c>
      <c r="S236">
        <v>1.143367171</v>
      </c>
      <c r="T236">
        <v>0.51174055299999999</v>
      </c>
      <c r="U236" s="14">
        <v>7</v>
      </c>
      <c r="V236">
        <v>28.735019919999999</v>
      </c>
      <c r="W236">
        <v>-14.620566459999999</v>
      </c>
      <c r="X236">
        <v>-6.6758339490000003</v>
      </c>
      <c r="Y236">
        <v>447</v>
      </c>
      <c r="Z236">
        <v>2172</v>
      </c>
      <c r="AA236">
        <v>243</v>
      </c>
      <c r="AB236">
        <v>74</v>
      </c>
      <c r="AC236">
        <v>64</v>
      </c>
      <c r="AD236">
        <v>239</v>
      </c>
      <c r="AE236">
        <v>314</v>
      </c>
      <c r="AF236">
        <v>261</v>
      </c>
    </row>
    <row r="237" spans="1:32" x14ac:dyDescent="0.25">
      <c r="A237" s="12">
        <v>89.963999999999999</v>
      </c>
      <c r="B237" s="13">
        <v>130.1261749</v>
      </c>
      <c r="C237">
        <v>185.10165910000001</v>
      </c>
      <c r="D237">
        <v>-0.34385183499999999</v>
      </c>
      <c r="E237">
        <v>2.6180324549999998</v>
      </c>
      <c r="F237" s="14">
        <v>361</v>
      </c>
      <c r="G237">
        <v>1.3296635619999999</v>
      </c>
      <c r="H237">
        <v>-0.30642452799999997</v>
      </c>
      <c r="I237" s="14">
        <v>8</v>
      </c>
      <c r="J237">
        <v>0.72074214999999997</v>
      </c>
      <c r="K237">
        <v>2.48E-5</v>
      </c>
      <c r="L237">
        <v>1</v>
      </c>
      <c r="M237">
        <v>-0.52362949000000003</v>
      </c>
      <c r="N237">
        <v>0.84635017899999998</v>
      </c>
      <c r="O237">
        <v>-0.75539917499999998</v>
      </c>
      <c r="P237">
        <v>0.38343851600000001</v>
      </c>
      <c r="Q237">
        <v>2771.8885959999998</v>
      </c>
      <c r="R237">
        <v>5.1127624000000003E-2</v>
      </c>
      <c r="S237">
        <v>1.269363284</v>
      </c>
      <c r="T237">
        <v>1.103239487</v>
      </c>
      <c r="U237" s="14">
        <v>7</v>
      </c>
      <c r="V237">
        <v>27.031643840000001</v>
      </c>
      <c r="W237">
        <v>-15.93169984</v>
      </c>
      <c r="X237">
        <v>-10.424549949999999</v>
      </c>
      <c r="Y237">
        <v>419</v>
      </c>
      <c r="Z237">
        <v>5299</v>
      </c>
      <c r="AA237">
        <v>272</v>
      </c>
      <c r="AB237">
        <v>85</v>
      </c>
      <c r="AC237">
        <v>72</v>
      </c>
      <c r="AD237">
        <v>382</v>
      </c>
      <c r="AE237">
        <v>200</v>
      </c>
      <c r="AF237">
        <v>649</v>
      </c>
    </row>
    <row r="238" spans="1:32" x14ac:dyDescent="0.25">
      <c r="A238" s="12">
        <v>74.625</v>
      </c>
      <c r="B238" s="13">
        <v>152.93443300000001</v>
      </c>
      <c r="C238">
        <v>256.10755039999998</v>
      </c>
      <c r="D238">
        <v>-0.38949558099999998</v>
      </c>
      <c r="E238">
        <v>2.9278666969999998</v>
      </c>
      <c r="F238" s="14">
        <v>361</v>
      </c>
      <c r="G238">
        <v>21.75440189</v>
      </c>
      <c r="H238">
        <v>-0.34231588200000002</v>
      </c>
      <c r="I238" s="14">
        <v>8</v>
      </c>
      <c r="J238">
        <v>0.74158625600000005</v>
      </c>
      <c r="K238">
        <v>3.8699999999999999E-5</v>
      </c>
      <c r="L238">
        <v>1</v>
      </c>
      <c r="M238">
        <v>-0.51131221699999996</v>
      </c>
      <c r="N238">
        <v>0.869631127</v>
      </c>
      <c r="O238">
        <v>-0.76779741999999995</v>
      </c>
      <c r="P238">
        <v>0.42225639100000001</v>
      </c>
      <c r="Q238">
        <v>2921.6351690000001</v>
      </c>
      <c r="R238">
        <v>5.1127624000000003E-2</v>
      </c>
      <c r="S238">
        <v>1.30428195</v>
      </c>
      <c r="T238">
        <v>0.68053188799999997</v>
      </c>
      <c r="U238" s="14">
        <v>7</v>
      </c>
      <c r="V238">
        <v>25.712378050000002</v>
      </c>
      <c r="W238">
        <v>-16.439449190000001</v>
      </c>
      <c r="X238">
        <v>-8.2757623290000009</v>
      </c>
      <c r="Y238">
        <v>411</v>
      </c>
      <c r="Z238">
        <v>4286</v>
      </c>
      <c r="AA238">
        <v>259</v>
      </c>
      <c r="AB238">
        <v>87</v>
      </c>
      <c r="AC238">
        <v>71</v>
      </c>
      <c r="AD238">
        <v>359</v>
      </c>
      <c r="AE238">
        <v>230</v>
      </c>
      <c r="AF238">
        <v>429</v>
      </c>
    </row>
    <row r="239" spans="1:32" x14ac:dyDescent="0.25">
      <c r="A239" s="12">
        <v>285.24360000000001</v>
      </c>
      <c r="B239" s="13">
        <v>305.56311040000003</v>
      </c>
      <c r="C239">
        <v>188.5868586</v>
      </c>
      <c r="D239">
        <v>-9.2820130000000001E-2</v>
      </c>
      <c r="E239">
        <v>2.045175076</v>
      </c>
      <c r="F239" s="14">
        <v>361</v>
      </c>
      <c r="G239">
        <v>-1.0143377440000001</v>
      </c>
      <c r="H239">
        <v>-9.8984911999999994E-2</v>
      </c>
      <c r="I239" s="14">
        <v>42</v>
      </c>
      <c r="J239">
        <v>0.46712018100000002</v>
      </c>
      <c r="K239">
        <v>-1.8000000000000001E-4</v>
      </c>
      <c r="L239">
        <v>0.50597545300000002</v>
      </c>
      <c r="M239">
        <v>-0.57658227799999995</v>
      </c>
      <c r="N239">
        <v>0.69905462200000001</v>
      </c>
      <c r="O239">
        <v>-0.65727458999999999</v>
      </c>
      <c r="P239">
        <v>0.12993363599999999</v>
      </c>
      <c r="Q239">
        <v>2002.6417019999999</v>
      </c>
      <c r="R239">
        <v>5.0055079000000002E-2</v>
      </c>
      <c r="S239">
        <v>1.0484442709999999</v>
      </c>
      <c r="T239">
        <v>1.278043662</v>
      </c>
      <c r="U239" s="14">
        <v>7</v>
      </c>
      <c r="V239">
        <v>27.36772152</v>
      </c>
      <c r="W239">
        <v>-14.42503602</v>
      </c>
      <c r="X239">
        <v>-9.0738593870000006</v>
      </c>
      <c r="Y239">
        <v>467</v>
      </c>
      <c r="Z239">
        <v>2729</v>
      </c>
      <c r="AA239">
        <v>255</v>
      </c>
      <c r="AB239">
        <v>74</v>
      </c>
      <c r="AC239">
        <v>70</v>
      </c>
      <c r="AD239">
        <v>219</v>
      </c>
      <c r="AE239">
        <v>314</v>
      </c>
      <c r="AF239">
        <v>342</v>
      </c>
    </row>
    <row r="240" spans="1:32" x14ac:dyDescent="0.25">
      <c r="A240" s="12">
        <v>385.79714999999999</v>
      </c>
      <c r="B240" s="13">
        <v>325.7303162</v>
      </c>
      <c r="C240">
        <v>175.33425320000001</v>
      </c>
      <c r="D240">
        <v>-0.30121669200000001</v>
      </c>
      <c r="E240">
        <v>2.427964926</v>
      </c>
      <c r="F240" s="14">
        <v>398</v>
      </c>
      <c r="G240">
        <v>72.763430560000003</v>
      </c>
      <c r="H240">
        <v>-0.28499400600000002</v>
      </c>
      <c r="I240" s="14">
        <v>42</v>
      </c>
      <c r="J240">
        <v>0.65928999499999996</v>
      </c>
      <c r="K240">
        <v>-1.2899999999999999E-4</v>
      </c>
      <c r="L240">
        <v>0.97080398899999998</v>
      </c>
      <c r="M240">
        <v>-0.46938775500000002</v>
      </c>
      <c r="N240">
        <v>0.80130130099999997</v>
      </c>
      <c r="O240">
        <v>-0.70447549099999995</v>
      </c>
      <c r="P240">
        <v>0.35122958500000001</v>
      </c>
      <c r="Q240">
        <v>2595.9633829999998</v>
      </c>
      <c r="R240">
        <v>4.9355666999999999E-2</v>
      </c>
      <c r="S240">
        <v>1.201801538</v>
      </c>
      <c r="T240">
        <v>1.171129861</v>
      </c>
      <c r="U240" s="14">
        <v>7</v>
      </c>
      <c r="V240">
        <v>29.058257579999999</v>
      </c>
      <c r="W240">
        <v>-13.9814448</v>
      </c>
      <c r="X240">
        <v>-6.4960073439999997</v>
      </c>
      <c r="Y240">
        <v>434</v>
      </c>
      <c r="Z240">
        <v>1719</v>
      </c>
      <c r="AA240">
        <v>230</v>
      </c>
      <c r="AB240">
        <v>71</v>
      </c>
      <c r="AC240">
        <v>60</v>
      </c>
      <c r="AD240">
        <v>265</v>
      </c>
      <c r="AE240">
        <v>301</v>
      </c>
      <c r="AF240">
        <v>227</v>
      </c>
    </row>
    <row r="241" spans="1:32" x14ac:dyDescent="0.25">
      <c r="A241" s="12">
        <v>496.08240000000001</v>
      </c>
      <c r="B241" s="13">
        <v>397.80664059999998</v>
      </c>
      <c r="C241">
        <v>294.10106020000001</v>
      </c>
      <c r="D241">
        <v>-0.24043041500000001</v>
      </c>
      <c r="E241">
        <v>2.4873645309999999</v>
      </c>
      <c r="F241" s="14">
        <v>360</v>
      </c>
      <c r="G241">
        <v>4.8373546789999997</v>
      </c>
      <c r="H241">
        <v>-0.22314494800000001</v>
      </c>
      <c r="I241" s="14">
        <v>0</v>
      </c>
      <c r="J241">
        <v>0.59857904100000003</v>
      </c>
      <c r="K241">
        <v>-2.42E-4</v>
      </c>
      <c r="L241">
        <v>0.86499129299999999</v>
      </c>
      <c r="M241">
        <v>-0.52096843900000001</v>
      </c>
      <c r="N241">
        <v>0.77765236999999998</v>
      </c>
      <c r="O241">
        <v>-0.700863931</v>
      </c>
      <c r="P241">
        <v>0.283357099</v>
      </c>
      <c r="Q241">
        <v>2197.6049659999999</v>
      </c>
      <c r="R241">
        <v>5.7397097000000001E-2</v>
      </c>
      <c r="S241">
        <v>1.1663140059999999</v>
      </c>
      <c r="T241">
        <v>1.290425248</v>
      </c>
      <c r="U241" s="14">
        <v>7</v>
      </c>
      <c r="V241">
        <v>30.0684127</v>
      </c>
      <c r="W241">
        <v>-14.95956134</v>
      </c>
      <c r="X241">
        <v>-9.6480430950000002</v>
      </c>
      <c r="Y241">
        <v>437</v>
      </c>
      <c r="Z241">
        <v>2122</v>
      </c>
      <c r="AA241">
        <v>197</v>
      </c>
      <c r="AB241">
        <v>62</v>
      </c>
      <c r="AC241">
        <v>74</v>
      </c>
      <c r="AD241">
        <v>227</v>
      </c>
      <c r="AE241">
        <v>336</v>
      </c>
      <c r="AF241">
        <v>311</v>
      </c>
    </row>
    <row r="242" spans="1:32" x14ac:dyDescent="0.25">
      <c r="A242" s="12">
        <v>88.635000000000005</v>
      </c>
      <c r="B242" s="13">
        <v>120.5106354</v>
      </c>
      <c r="C242">
        <v>185.02264070000001</v>
      </c>
      <c r="D242">
        <v>-0.35737481700000001</v>
      </c>
      <c r="E242">
        <v>2.802114725</v>
      </c>
      <c r="F242" s="14">
        <v>389</v>
      </c>
      <c r="G242">
        <v>7.8269845870000001</v>
      </c>
      <c r="H242">
        <v>-0.31928211499999998</v>
      </c>
      <c r="I242" s="14">
        <v>0</v>
      </c>
      <c r="J242">
        <v>0.71907459900000004</v>
      </c>
      <c r="K242">
        <v>1.6200000000000001E-4</v>
      </c>
      <c r="L242">
        <v>1</v>
      </c>
      <c r="M242">
        <v>-0.50285714299999995</v>
      </c>
      <c r="N242">
        <v>0.84681714399999997</v>
      </c>
      <c r="O242">
        <v>-0.749219313</v>
      </c>
      <c r="P242">
        <v>0.39528645299999998</v>
      </c>
      <c r="Q242">
        <v>2791.9812219999999</v>
      </c>
      <c r="R242">
        <v>6.0010195000000002E-2</v>
      </c>
      <c r="S242">
        <v>1.2700647119999999</v>
      </c>
      <c r="T242">
        <v>1.7655658439999999</v>
      </c>
      <c r="U242" s="14">
        <v>7</v>
      </c>
      <c r="V242">
        <v>28.541604939999999</v>
      </c>
      <c r="W242">
        <v>-15.190241540000001</v>
      </c>
      <c r="X242">
        <v>-8.334061857</v>
      </c>
      <c r="Y242">
        <v>421</v>
      </c>
      <c r="Z242">
        <v>2186</v>
      </c>
      <c r="AA242">
        <v>205</v>
      </c>
      <c r="AB242">
        <v>61</v>
      </c>
      <c r="AC242">
        <v>71</v>
      </c>
      <c r="AD242">
        <v>240</v>
      </c>
      <c r="AE242">
        <v>339</v>
      </c>
      <c r="AF242">
        <v>228</v>
      </c>
    </row>
    <row r="243" spans="1:32" x14ac:dyDescent="0.25">
      <c r="A243" s="12">
        <v>98.028000000000006</v>
      </c>
      <c r="B243" s="13">
        <v>185.53382869999999</v>
      </c>
      <c r="C243">
        <v>187.9407301</v>
      </c>
      <c r="D243">
        <v>-0.35438972699999999</v>
      </c>
      <c r="E243">
        <v>3.1936068529999999</v>
      </c>
      <c r="F243" s="14">
        <v>387</v>
      </c>
      <c r="G243">
        <v>60.007887770000004</v>
      </c>
      <c r="H243">
        <v>-0.30514368400000003</v>
      </c>
      <c r="I243" s="14">
        <v>42</v>
      </c>
      <c r="J243">
        <v>0.71208736699999997</v>
      </c>
      <c r="K243">
        <v>2.3236070000000001E-3</v>
      </c>
      <c r="L243">
        <v>1</v>
      </c>
      <c r="M243">
        <v>-0.537768884</v>
      </c>
      <c r="N243">
        <v>0.85380274099999998</v>
      </c>
      <c r="O243">
        <v>-0.76374328800000002</v>
      </c>
      <c r="P243">
        <v>0.38347372600000001</v>
      </c>
      <c r="Q243">
        <v>2668.8456540000002</v>
      </c>
      <c r="R243">
        <v>5.4076705000000003E-2</v>
      </c>
      <c r="S243">
        <v>1.2805320019999999</v>
      </c>
      <c r="T243">
        <v>16.176890520000001</v>
      </c>
      <c r="U243" s="14">
        <v>7</v>
      </c>
      <c r="V243">
        <v>30.921470589999998</v>
      </c>
      <c r="W243">
        <v>-15.205076419999999</v>
      </c>
      <c r="X243">
        <v>-8.4735826910000007</v>
      </c>
      <c r="Y243">
        <v>399</v>
      </c>
      <c r="Z243">
        <v>1615</v>
      </c>
      <c r="AA243">
        <v>207</v>
      </c>
      <c r="AB243">
        <v>67</v>
      </c>
      <c r="AC243">
        <v>66</v>
      </c>
      <c r="AD243">
        <v>307</v>
      </c>
      <c r="AE243">
        <v>294</v>
      </c>
      <c r="AF243">
        <v>267</v>
      </c>
    </row>
    <row r="244" spans="1:32" x14ac:dyDescent="0.25">
      <c r="A244" s="12">
        <v>524.35161000000005</v>
      </c>
      <c r="B244" s="13">
        <v>385.7841492</v>
      </c>
      <c r="C244">
        <v>128.00275819999999</v>
      </c>
      <c r="D244">
        <v>-0.23327851299999999</v>
      </c>
      <c r="E244">
        <v>2.7355880739999998</v>
      </c>
      <c r="F244" s="14">
        <v>389</v>
      </c>
      <c r="G244">
        <v>104.7007809</v>
      </c>
      <c r="H244">
        <v>-0.21002493799999999</v>
      </c>
      <c r="I244" s="14">
        <v>42</v>
      </c>
      <c r="J244">
        <v>0.59904629399999998</v>
      </c>
      <c r="K244">
        <v>1.2799999999999999E-4</v>
      </c>
      <c r="L244">
        <v>0.80279663700000004</v>
      </c>
      <c r="M244">
        <v>-0.54488241100000001</v>
      </c>
      <c r="N244">
        <v>0.79282691000000005</v>
      </c>
      <c r="O244">
        <v>-0.70834217799999999</v>
      </c>
      <c r="P244">
        <v>0.26620516</v>
      </c>
      <c r="Q244">
        <v>2868.4154870000002</v>
      </c>
      <c r="R244">
        <v>5.0691160999999998E-2</v>
      </c>
      <c r="S244">
        <v>1.189107895</v>
      </c>
      <c r="T244">
        <v>0.14054349299999999</v>
      </c>
      <c r="U244" s="14">
        <v>7</v>
      </c>
      <c r="V244">
        <v>30.171844660000001</v>
      </c>
      <c r="W244">
        <v>-13.63174822</v>
      </c>
      <c r="X244">
        <v>-6.3982311269999999</v>
      </c>
      <c r="Y244">
        <v>462</v>
      </c>
      <c r="Z244">
        <v>2290</v>
      </c>
      <c r="AA244">
        <v>255</v>
      </c>
      <c r="AB244">
        <v>71</v>
      </c>
      <c r="AC244">
        <v>60</v>
      </c>
      <c r="AD244">
        <v>250</v>
      </c>
      <c r="AE244">
        <v>288</v>
      </c>
      <c r="AF244">
        <v>292</v>
      </c>
    </row>
    <row r="245" spans="1:32" x14ac:dyDescent="0.25">
      <c r="A245" s="12">
        <v>417.64976999999999</v>
      </c>
      <c r="B245" s="13">
        <v>369.63845830000002</v>
      </c>
      <c r="C245">
        <v>216.1691252</v>
      </c>
      <c r="D245">
        <v>-0.118652984</v>
      </c>
      <c r="E245">
        <v>1.9227435589999999</v>
      </c>
      <c r="F245" s="14">
        <v>389</v>
      </c>
      <c r="G245">
        <v>20.728462189999998</v>
      </c>
      <c r="H245">
        <v>-0.12560026299999999</v>
      </c>
      <c r="I245" s="14">
        <v>42</v>
      </c>
      <c r="J245">
        <v>0.47395221300000001</v>
      </c>
      <c r="K245">
        <v>-6.4599999999999998E-5</v>
      </c>
      <c r="L245">
        <v>0.535320676</v>
      </c>
      <c r="M245">
        <v>-0.55484988499999999</v>
      </c>
      <c r="N245">
        <v>0.70271493200000001</v>
      </c>
      <c r="O245">
        <v>-0.65990295499999996</v>
      </c>
      <c r="P245">
        <v>0.165737299</v>
      </c>
      <c r="Q245">
        <v>2343.2762899999998</v>
      </c>
      <c r="R245">
        <v>4.4013007999999999E-2</v>
      </c>
      <c r="S245">
        <v>1.0539531710000001</v>
      </c>
      <c r="T245">
        <v>2.2260790770000001</v>
      </c>
      <c r="U245" s="14">
        <v>7</v>
      </c>
      <c r="V245">
        <v>28.091510570000001</v>
      </c>
      <c r="W245">
        <v>-15.047235280000001</v>
      </c>
      <c r="X245">
        <v>-9.2441274609999997</v>
      </c>
      <c r="Y245">
        <v>412</v>
      </c>
      <c r="Z245">
        <v>5426</v>
      </c>
      <c r="AA245">
        <v>215</v>
      </c>
      <c r="AB245">
        <v>62</v>
      </c>
      <c r="AC245">
        <v>58</v>
      </c>
      <c r="AD245">
        <v>342</v>
      </c>
      <c r="AE245">
        <v>245</v>
      </c>
      <c r="AF245">
        <v>267</v>
      </c>
    </row>
    <row r="246" spans="1:32" x14ac:dyDescent="0.25">
      <c r="A246" s="12">
        <v>337.01184000000001</v>
      </c>
      <c r="B246" s="13">
        <v>260.28988650000002</v>
      </c>
      <c r="C246">
        <v>47.310347059999998</v>
      </c>
      <c r="D246">
        <v>-0.27338782</v>
      </c>
      <c r="E246">
        <v>2.4101552960000001</v>
      </c>
      <c r="F246" s="14">
        <v>389</v>
      </c>
      <c r="G246">
        <v>42.691446059999997</v>
      </c>
      <c r="H246">
        <v>-0.24579046700000001</v>
      </c>
      <c r="I246" s="14">
        <v>42</v>
      </c>
      <c r="J246">
        <v>0.63888888899999996</v>
      </c>
      <c r="K246">
        <v>7.5799999999999999E-4</v>
      </c>
      <c r="L246">
        <v>0.92543171400000002</v>
      </c>
      <c r="M246">
        <v>-0.55724610100000005</v>
      </c>
      <c r="N246">
        <v>0.833765011</v>
      </c>
      <c r="O246">
        <v>-0.73994638099999999</v>
      </c>
      <c r="P246">
        <v>0.310890422</v>
      </c>
      <c r="Q246">
        <v>2935.1609509999998</v>
      </c>
      <c r="R246">
        <v>6.4907043999999997E-2</v>
      </c>
      <c r="S246">
        <v>1.2505003210000001</v>
      </c>
      <c r="T246">
        <v>3.1735160050000002</v>
      </c>
      <c r="U246" s="14">
        <v>7</v>
      </c>
      <c r="V246">
        <v>30.385414010000002</v>
      </c>
      <c r="W246">
        <v>-12.57341619</v>
      </c>
      <c r="X246">
        <v>-8.4553858300000009</v>
      </c>
      <c r="Y246">
        <v>443</v>
      </c>
      <c r="Z246">
        <v>1783</v>
      </c>
      <c r="AA246">
        <v>226</v>
      </c>
      <c r="AB246">
        <v>63</v>
      </c>
      <c r="AC246">
        <v>64</v>
      </c>
      <c r="AD246">
        <v>264</v>
      </c>
      <c r="AE246">
        <v>293</v>
      </c>
      <c r="AF246">
        <v>134</v>
      </c>
    </row>
    <row r="247" spans="1:32" x14ac:dyDescent="0.25">
      <c r="A247" s="12">
        <v>289.70256000000001</v>
      </c>
      <c r="B247" s="13">
        <v>239.0908508</v>
      </c>
      <c r="C247">
        <v>182.72438750000001</v>
      </c>
      <c r="D247">
        <v>-0.38446786999999999</v>
      </c>
      <c r="E247">
        <v>2.9601547720000001</v>
      </c>
      <c r="F247" s="14">
        <v>389</v>
      </c>
      <c r="G247">
        <v>9.2010141080000007</v>
      </c>
      <c r="H247">
        <v>-0.34080258000000002</v>
      </c>
      <c r="I247" s="14">
        <v>42</v>
      </c>
      <c r="J247">
        <v>0.73190932900000005</v>
      </c>
      <c r="K247">
        <v>3.0400000000000002E-4</v>
      </c>
      <c r="L247">
        <v>1</v>
      </c>
      <c r="M247">
        <v>-0.498614958</v>
      </c>
      <c r="N247">
        <v>0.858278765</v>
      </c>
      <c r="O247">
        <v>-0.75952170100000005</v>
      </c>
      <c r="P247">
        <v>0.419942816</v>
      </c>
      <c r="Q247">
        <v>3092.1015339999999</v>
      </c>
      <c r="R247">
        <v>4.9698162999999997E-2</v>
      </c>
      <c r="S247">
        <v>1.287267685</v>
      </c>
      <c r="T247">
        <v>0.84662965499999998</v>
      </c>
      <c r="U247" s="14">
        <v>7</v>
      </c>
      <c r="V247">
        <v>28.745682540000001</v>
      </c>
      <c r="W247">
        <v>-14.47425408</v>
      </c>
      <c r="X247">
        <v>-9.3723895509999995</v>
      </c>
      <c r="Y247">
        <v>386</v>
      </c>
      <c r="Z247">
        <v>3583</v>
      </c>
      <c r="AA247">
        <v>213</v>
      </c>
      <c r="AB247">
        <v>56</v>
      </c>
      <c r="AC247">
        <v>58</v>
      </c>
      <c r="AD247">
        <v>270</v>
      </c>
      <c r="AE247">
        <v>344</v>
      </c>
      <c r="AF247">
        <v>272</v>
      </c>
    </row>
    <row r="248" spans="1:32" x14ac:dyDescent="0.25">
      <c r="A248" s="12">
        <v>271.47246000000001</v>
      </c>
      <c r="B248" s="13">
        <v>245.38188170000001</v>
      </c>
      <c r="C248">
        <v>89.20849853</v>
      </c>
      <c r="D248">
        <v>-0.34096276800000003</v>
      </c>
      <c r="E248">
        <v>2.9652056689999999</v>
      </c>
      <c r="F248" s="14">
        <v>398</v>
      </c>
      <c r="G248">
        <v>70.857172349999999</v>
      </c>
      <c r="H248">
        <v>-0.29235705699999998</v>
      </c>
      <c r="I248" s="14">
        <v>5</v>
      </c>
      <c r="J248">
        <v>0.70768840399999999</v>
      </c>
      <c r="K248">
        <v>-8.3500000000000002E-4</v>
      </c>
      <c r="L248">
        <v>1</v>
      </c>
      <c r="M248">
        <v>-0.558943089</v>
      </c>
      <c r="N248">
        <v>0.84636488300000001</v>
      </c>
      <c r="O248">
        <v>-0.77151882100000002</v>
      </c>
      <c r="P248">
        <v>0.37374974500000002</v>
      </c>
      <c r="Q248">
        <v>2578.8178330000001</v>
      </c>
      <c r="R248">
        <v>5.9260562000000003E-2</v>
      </c>
      <c r="S248">
        <v>1.2693731779999999</v>
      </c>
      <c r="T248">
        <v>6.4991373299999999</v>
      </c>
      <c r="U248" s="14">
        <v>7</v>
      </c>
      <c r="V248">
        <v>29.478271190000001</v>
      </c>
      <c r="W248">
        <v>-14.696759180000001</v>
      </c>
      <c r="X248">
        <v>-7.6684735030000004</v>
      </c>
      <c r="Y248">
        <v>414</v>
      </c>
      <c r="Z248">
        <v>2203</v>
      </c>
      <c r="AA248">
        <v>223</v>
      </c>
      <c r="AB248">
        <v>75</v>
      </c>
      <c r="AC248">
        <v>69</v>
      </c>
      <c r="AD248">
        <v>254</v>
      </c>
      <c r="AE248">
        <v>331</v>
      </c>
      <c r="AF248">
        <v>295</v>
      </c>
    </row>
    <row r="249" spans="1:32" x14ac:dyDescent="0.25">
      <c r="A249" s="12">
        <v>324.51299999999998</v>
      </c>
      <c r="B249" s="13">
        <v>252.64738460000001</v>
      </c>
      <c r="C249">
        <v>327.07148760000001</v>
      </c>
      <c r="D249">
        <v>-0.41402596200000003</v>
      </c>
      <c r="E249">
        <v>2.5627994539999999</v>
      </c>
      <c r="F249" s="14">
        <v>361</v>
      </c>
      <c r="G249">
        <v>7.6666564230000001</v>
      </c>
      <c r="H249">
        <v>-0.38027116700000002</v>
      </c>
      <c r="I249" s="14">
        <v>66</v>
      </c>
      <c r="J249">
        <v>0.76144244100000003</v>
      </c>
      <c r="K249">
        <v>2.5900000000000001E-4</v>
      </c>
      <c r="L249">
        <v>1</v>
      </c>
      <c r="M249">
        <v>-0.45417095800000001</v>
      </c>
      <c r="N249">
        <v>0.86308068500000001</v>
      </c>
      <c r="O249">
        <v>-0.75576036899999999</v>
      </c>
      <c r="P249">
        <v>0.45921103000000002</v>
      </c>
      <c r="Q249">
        <v>2983.5374080000001</v>
      </c>
      <c r="R249">
        <v>5.7155485999999998E-2</v>
      </c>
      <c r="S249">
        <v>1.2944628</v>
      </c>
      <c r="T249">
        <v>2.447942785</v>
      </c>
      <c r="U249" s="14">
        <v>8</v>
      </c>
      <c r="V249">
        <v>27.435333329999999</v>
      </c>
      <c r="W249">
        <v>-13.68010277</v>
      </c>
      <c r="X249">
        <v>-8.856744269</v>
      </c>
      <c r="Y249">
        <v>401</v>
      </c>
      <c r="Z249">
        <v>3450</v>
      </c>
      <c r="AA249">
        <v>253</v>
      </c>
      <c r="AB249">
        <v>72</v>
      </c>
      <c r="AC249">
        <v>74</v>
      </c>
      <c r="AD249">
        <v>215</v>
      </c>
      <c r="AE249">
        <v>384</v>
      </c>
      <c r="AF249">
        <v>447</v>
      </c>
    </row>
    <row r="250" spans="1:32" x14ac:dyDescent="0.25">
      <c r="A250" s="12">
        <v>204.84</v>
      </c>
      <c r="B250" s="13">
        <v>236.70547490000001</v>
      </c>
      <c r="C250">
        <v>119.2374981</v>
      </c>
      <c r="D250">
        <v>-0.49597495800000002</v>
      </c>
      <c r="E250">
        <v>2.0798680780000001</v>
      </c>
      <c r="F250" s="14">
        <v>392</v>
      </c>
      <c r="G250">
        <v>3.6204042790000002</v>
      </c>
      <c r="H250">
        <v>-0.49516692800000001</v>
      </c>
      <c r="I250" s="14">
        <v>0</v>
      </c>
      <c r="J250">
        <v>0.84736382200000004</v>
      </c>
      <c r="K250">
        <v>-2.1500000000000001E-5</v>
      </c>
      <c r="L250">
        <v>1</v>
      </c>
      <c r="M250">
        <v>-0.32253086399999997</v>
      </c>
      <c r="N250">
        <v>0.84306887500000005</v>
      </c>
      <c r="O250">
        <v>-0.75678670400000003</v>
      </c>
      <c r="P250">
        <v>0.57447864900000001</v>
      </c>
      <c r="Q250">
        <v>2419.6914040000001</v>
      </c>
      <c r="R250">
        <v>7.8700392999999993E-2</v>
      </c>
      <c r="S250">
        <v>1.264419556</v>
      </c>
      <c r="T250">
        <v>9.1113217999999996E-2</v>
      </c>
      <c r="U250" s="14">
        <v>1</v>
      </c>
      <c r="V250">
        <v>27.496445779999998</v>
      </c>
      <c r="W250">
        <v>-14.502803719999999</v>
      </c>
      <c r="X250">
        <v>-8.1487028709999993</v>
      </c>
      <c r="Y250">
        <v>471</v>
      </c>
      <c r="Z250">
        <v>2367</v>
      </c>
      <c r="AA250">
        <v>252</v>
      </c>
      <c r="AB250">
        <v>64</v>
      </c>
      <c r="AC250">
        <v>55</v>
      </c>
      <c r="AD250">
        <v>173</v>
      </c>
      <c r="AE250">
        <v>356</v>
      </c>
      <c r="AF250">
        <v>732</v>
      </c>
    </row>
    <row r="251" spans="1:32" x14ac:dyDescent="0.25">
      <c r="A251" s="12">
        <v>121.27800000000001</v>
      </c>
      <c r="B251" s="13">
        <v>213.39840699999999</v>
      </c>
      <c r="C251">
        <v>125.6845951</v>
      </c>
      <c r="D251">
        <v>-0.369405806</v>
      </c>
      <c r="E251">
        <v>2.350210905</v>
      </c>
      <c r="F251" s="14">
        <v>0</v>
      </c>
      <c r="G251">
        <v>3.9080795269999999</v>
      </c>
      <c r="H251">
        <v>-0.36050254100000001</v>
      </c>
      <c r="I251" s="14">
        <v>10</v>
      </c>
      <c r="J251">
        <v>0.76939501799999999</v>
      </c>
      <c r="K251">
        <v>-1.8899999999999999E-5</v>
      </c>
      <c r="L251">
        <v>1</v>
      </c>
      <c r="M251">
        <v>-0.39002108200000002</v>
      </c>
      <c r="N251">
        <v>0.81195335300000004</v>
      </c>
      <c r="O251">
        <v>-0.70273972600000001</v>
      </c>
      <c r="P251">
        <v>0.43079136699999998</v>
      </c>
      <c r="Q251">
        <v>1819.636035</v>
      </c>
      <c r="R251">
        <v>7.7686451000000004E-2</v>
      </c>
      <c r="S251">
        <v>1.2177081110000001</v>
      </c>
      <c r="T251">
        <v>0.22525368100000001</v>
      </c>
      <c r="U251" s="14">
        <v>1</v>
      </c>
      <c r="V251">
        <v>26.512215569999999</v>
      </c>
      <c r="W251">
        <v>-13.815189030000001</v>
      </c>
      <c r="X251">
        <v>-9.3565428940000004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12">
        <v>472.34879999999998</v>
      </c>
      <c r="B252" s="13">
        <v>369.38381959999998</v>
      </c>
      <c r="C252">
        <v>49.764270430000003</v>
      </c>
      <c r="D252">
        <v>-0.44765839000000002</v>
      </c>
      <c r="E252">
        <v>2.3344821929999999</v>
      </c>
      <c r="F252" s="14">
        <v>365</v>
      </c>
      <c r="G252">
        <v>4.2984797239999999</v>
      </c>
      <c r="H252">
        <v>-0.453821957</v>
      </c>
      <c r="I252" s="14">
        <v>52</v>
      </c>
      <c r="J252">
        <v>0.81167608300000005</v>
      </c>
      <c r="K252">
        <v>-3.9199999999999999E-4</v>
      </c>
      <c r="L252">
        <v>1</v>
      </c>
      <c r="M252">
        <v>-0.29317852</v>
      </c>
      <c r="N252">
        <v>0.80487804900000004</v>
      </c>
      <c r="O252">
        <v>-0.71123628800000005</v>
      </c>
      <c r="P252">
        <v>0.52819698199999998</v>
      </c>
      <c r="Q252">
        <v>2091.9980489999998</v>
      </c>
      <c r="R252">
        <v>5.8969888999999998E-2</v>
      </c>
      <c r="S252">
        <v>1.2071282860000001</v>
      </c>
      <c r="T252">
        <v>1.4088656939999999</v>
      </c>
      <c r="U252" s="14">
        <v>1</v>
      </c>
      <c r="V252">
        <v>28.93043269</v>
      </c>
      <c r="W252">
        <v>-14.639872739999999</v>
      </c>
      <c r="X252">
        <v>-9.6866375070000004</v>
      </c>
      <c r="Y252">
        <v>404</v>
      </c>
      <c r="Z252">
        <v>2403</v>
      </c>
      <c r="AA252">
        <v>217</v>
      </c>
      <c r="AB252">
        <v>60</v>
      </c>
      <c r="AC252">
        <v>61</v>
      </c>
      <c r="AD252">
        <v>284</v>
      </c>
      <c r="AE252">
        <v>312</v>
      </c>
      <c r="AF252">
        <v>365</v>
      </c>
    </row>
    <row r="253" spans="1:32" x14ac:dyDescent="0.25">
      <c r="A253" s="12">
        <v>312.12972000000002</v>
      </c>
      <c r="B253" s="13">
        <v>309.10653689999998</v>
      </c>
      <c r="C253">
        <v>13.246443559999999</v>
      </c>
      <c r="D253">
        <v>-0.418641388</v>
      </c>
      <c r="E253">
        <v>2.322371006</v>
      </c>
      <c r="F253" s="14">
        <v>392</v>
      </c>
      <c r="G253">
        <v>11.501510420000001</v>
      </c>
      <c r="H253">
        <v>-0.39771840000000003</v>
      </c>
      <c r="I253" s="14">
        <v>51</v>
      </c>
      <c r="J253">
        <v>0.785841338</v>
      </c>
      <c r="K253">
        <v>-7.9200000000000001E-5</v>
      </c>
      <c r="L253">
        <v>1</v>
      </c>
      <c r="M253">
        <v>-0.42372881400000001</v>
      </c>
      <c r="N253">
        <v>0.83748169800000005</v>
      </c>
      <c r="O253">
        <v>-0.75095919099999997</v>
      </c>
      <c r="P253">
        <v>0.47995283</v>
      </c>
      <c r="Q253">
        <v>1901.279063</v>
      </c>
      <c r="R253">
        <v>6.7057229999999995E-2</v>
      </c>
      <c r="S253">
        <v>1.2559926509999999</v>
      </c>
      <c r="T253">
        <v>0.66182752199999995</v>
      </c>
      <c r="U253" s="14">
        <v>1</v>
      </c>
      <c r="V253">
        <v>27.658595040000002</v>
      </c>
      <c r="W253">
        <v>-14.75306198</v>
      </c>
      <c r="X253">
        <v>-9.6467675869999994</v>
      </c>
      <c r="Y253">
        <v>365</v>
      </c>
      <c r="Z253">
        <v>3182</v>
      </c>
      <c r="AA253">
        <v>231</v>
      </c>
      <c r="AB253">
        <v>61</v>
      </c>
      <c r="AC253">
        <v>57</v>
      </c>
      <c r="AD253">
        <v>254</v>
      </c>
      <c r="AE253">
        <v>381</v>
      </c>
      <c r="AF253">
        <v>518</v>
      </c>
    </row>
    <row r="254" spans="1:32" x14ac:dyDescent="0.25">
      <c r="A254" s="12">
        <v>413.83440000000002</v>
      </c>
      <c r="B254" s="13">
        <v>376.15423579999998</v>
      </c>
      <c r="C254">
        <v>178.20722409999999</v>
      </c>
      <c r="D254">
        <v>-0.50022053700000002</v>
      </c>
      <c r="E254">
        <v>2.5213749409999999</v>
      </c>
      <c r="F254" s="14">
        <v>0</v>
      </c>
      <c r="G254">
        <v>10.03486283</v>
      </c>
      <c r="H254">
        <v>-0.47475493000000002</v>
      </c>
      <c r="I254" s="14">
        <v>52</v>
      </c>
      <c r="J254">
        <v>0.82396789000000004</v>
      </c>
      <c r="K254">
        <v>4.8299999999999998E-4</v>
      </c>
      <c r="L254">
        <v>1</v>
      </c>
      <c r="M254">
        <v>-0.385088394</v>
      </c>
      <c r="N254">
        <v>0.86404922399999995</v>
      </c>
      <c r="O254">
        <v>-0.776598715</v>
      </c>
      <c r="P254">
        <v>0.55854973100000005</v>
      </c>
      <c r="Q254">
        <v>2494.0605799999998</v>
      </c>
      <c r="R254">
        <v>5.8969888999999998E-2</v>
      </c>
      <c r="S254">
        <v>1.295884013</v>
      </c>
      <c r="T254">
        <v>1.1712658739999999</v>
      </c>
      <c r="U254" s="14">
        <v>1</v>
      </c>
      <c r="V254">
        <v>28.968768470000001</v>
      </c>
      <c r="W254">
        <v>-16.001490759999999</v>
      </c>
      <c r="X254">
        <v>-7.9575861679999997</v>
      </c>
      <c r="Y254">
        <v>384</v>
      </c>
      <c r="Z254">
        <v>2810</v>
      </c>
      <c r="AA254">
        <v>215</v>
      </c>
      <c r="AB254">
        <v>57</v>
      </c>
      <c r="AC254">
        <v>62</v>
      </c>
      <c r="AD254">
        <v>282</v>
      </c>
      <c r="AE254">
        <v>334</v>
      </c>
      <c r="AF254">
        <v>363</v>
      </c>
    </row>
    <row r="255" spans="1:32" x14ac:dyDescent="0.25">
      <c r="A255" s="12">
        <v>281.05623000000003</v>
      </c>
      <c r="B255" s="13">
        <v>279.4962769</v>
      </c>
      <c r="C255">
        <v>253.970685</v>
      </c>
      <c r="D255">
        <v>-0.25680932400000001</v>
      </c>
      <c r="E255">
        <v>1.4200285669999999</v>
      </c>
      <c r="F255" s="14">
        <v>392</v>
      </c>
      <c r="G255">
        <v>3.7681430840000001</v>
      </c>
      <c r="H255">
        <v>-0.335743546</v>
      </c>
      <c r="I255" s="14">
        <v>51</v>
      </c>
      <c r="J255">
        <v>0.69743987600000001</v>
      </c>
      <c r="K255">
        <v>-3.8299999999999999E-4</v>
      </c>
      <c r="L255">
        <v>1</v>
      </c>
      <c r="M255">
        <v>-0.170333124</v>
      </c>
      <c r="N255">
        <v>0.57127468599999998</v>
      </c>
      <c r="O255">
        <v>-0.53651685400000004</v>
      </c>
      <c r="P255">
        <v>0.40301378599999998</v>
      </c>
      <c r="Q255">
        <v>1074.909013</v>
      </c>
      <c r="R255">
        <v>6.5337709999999993E-2</v>
      </c>
      <c r="S255">
        <v>0.85675823699999998</v>
      </c>
      <c r="T255">
        <v>1.1450744980000001</v>
      </c>
      <c r="U255" s="14">
        <v>1</v>
      </c>
      <c r="V255">
        <v>30.563333329999999</v>
      </c>
      <c r="W255">
        <v>-15.258586620000001</v>
      </c>
      <c r="X255">
        <v>-8.9775953790000003</v>
      </c>
      <c r="Y255">
        <v>378</v>
      </c>
      <c r="Z255">
        <v>4006</v>
      </c>
      <c r="AA255">
        <v>259</v>
      </c>
      <c r="AB255">
        <v>67</v>
      </c>
      <c r="AC255">
        <v>59</v>
      </c>
      <c r="AD255">
        <v>287</v>
      </c>
      <c r="AE255">
        <v>335</v>
      </c>
      <c r="AF255">
        <v>605</v>
      </c>
    </row>
    <row r="256" spans="1:32" x14ac:dyDescent="0.25">
      <c r="A256" s="12">
        <v>404.47692000000001</v>
      </c>
      <c r="B256" s="13">
        <v>330.63726810000003</v>
      </c>
      <c r="C256">
        <v>5.6633046389999997</v>
      </c>
      <c r="D256">
        <v>-0.45396512700000002</v>
      </c>
      <c r="E256">
        <v>2.1764092449999999</v>
      </c>
      <c r="F256" s="14">
        <v>0</v>
      </c>
      <c r="G256">
        <v>7.4631558790000003</v>
      </c>
      <c r="H256">
        <v>-0.452251703</v>
      </c>
      <c r="I256" s="14">
        <v>52</v>
      </c>
      <c r="J256">
        <v>0.80718954200000004</v>
      </c>
      <c r="K256">
        <v>4.7800000000000002E-4</v>
      </c>
      <c r="L256">
        <v>1</v>
      </c>
      <c r="M256">
        <v>-0.33490565999999999</v>
      </c>
      <c r="N256">
        <v>0.82628797899999995</v>
      </c>
      <c r="O256">
        <v>-0.73462986200000002</v>
      </c>
      <c r="P256">
        <v>0.53016048699999996</v>
      </c>
      <c r="Q256">
        <v>2063.4862619999999</v>
      </c>
      <c r="R256">
        <v>5.7960975999999997E-2</v>
      </c>
      <c r="S256">
        <v>1.2392272950000001</v>
      </c>
      <c r="T256">
        <v>1.263379872</v>
      </c>
      <c r="U256" s="14">
        <v>1</v>
      </c>
      <c r="V256">
        <v>28.734921700000001</v>
      </c>
      <c r="W256">
        <v>-16.204367139999999</v>
      </c>
      <c r="X256">
        <v>-10.912189919999999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12">
        <v>362.61687000000001</v>
      </c>
      <c r="B257" s="13">
        <v>358.68981930000001</v>
      </c>
      <c r="C257">
        <v>340.10281029999999</v>
      </c>
      <c r="D257">
        <v>-0.53965276500000003</v>
      </c>
      <c r="E257">
        <v>2.5523810390000001</v>
      </c>
      <c r="F257" s="14">
        <v>0</v>
      </c>
      <c r="G257">
        <v>8.0873244500000006</v>
      </c>
      <c r="H257">
        <v>-0.50265950000000004</v>
      </c>
      <c r="I257" s="14">
        <v>0</v>
      </c>
      <c r="J257">
        <v>0.84106351599999996</v>
      </c>
      <c r="K257">
        <v>2.5300000000000002E-4</v>
      </c>
      <c r="L257">
        <v>1</v>
      </c>
      <c r="M257">
        <v>-0.39690721600000001</v>
      </c>
      <c r="N257">
        <v>0.89768574899999998</v>
      </c>
      <c r="O257">
        <v>-0.79751946900000004</v>
      </c>
      <c r="P257">
        <v>0.58615423799999999</v>
      </c>
      <c r="Q257">
        <v>2547.9087939999999</v>
      </c>
      <c r="R257">
        <v>5.7287008E-2</v>
      </c>
      <c r="S257">
        <v>1.3463236089999999</v>
      </c>
      <c r="T257">
        <v>1.320220613</v>
      </c>
      <c r="U257" s="14">
        <v>1</v>
      </c>
      <c r="V257">
        <v>28.940765769999999</v>
      </c>
      <c r="W257">
        <v>-16.564733019999998</v>
      </c>
      <c r="X257">
        <v>-10.05048714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2">
        <v>438.74703</v>
      </c>
      <c r="B258" s="13">
        <v>386.20812990000002</v>
      </c>
      <c r="C258">
        <v>8.3455946159999996</v>
      </c>
      <c r="D258">
        <v>-0.38995727899999999</v>
      </c>
      <c r="E258">
        <v>2.0735147</v>
      </c>
      <c r="F258" s="14">
        <v>342</v>
      </c>
      <c r="G258">
        <v>4.712175276</v>
      </c>
      <c r="H258">
        <v>-0.41032639100000001</v>
      </c>
      <c r="I258" s="14">
        <v>0</v>
      </c>
      <c r="J258">
        <v>0.77320359299999997</v>
      </c>
      <c r="K258">
        <v>8.4600000000000003E-6</v>
      </c>
      <c r="L258">
        <v>1</v>
      </c>
      <c r="M258">
        <v>-0.281972265</v>
      </c>
      <c r="N258">
        <v>0.76857036199999995</v>
      </c>
      <c r="O258">
        <v>-0.67125220500000005</v>
      </c>
      <c r="P258">
        <v>0.48016244899999999</v>
      </c>
      <c r="Q258">
        <v>1631.2231879999999</v>
      </c>
      <c r="R258">
        <v>5.7426374000000002E-2</v>
      </c>
      <c r="S258">
        <v>1.1526404619999999</v>
      </c>
      <c r="T258">
        <v>1.1121632299999999</v>
      </c>
      <c r="U258" s="14">
        <v>1</v>
      </c>
      <c r="V258">
        <v>28.233872439999999</v>
      </c>
      <c r="W258">
        <v>-15.81340848</v>
      </c>
      <c r="X258">
        <v>-9.5556703929999998</v>
      </c>
      <c r="Y258">
        <v>339</v>
      </c>
      <c r="Z258">
        <v>2844</v>
      </c>
      <c r="AA258">
        <v>238</v>
      </c>
      <c r="AB258">
        <v>55</v>
      </c>
      <c r="AC258">
        <v>64</v>
      </c>
      <c r="AD258">
        <v>331</v>
      </c>
      <c r="AE258">
        <v>330</v>
      </c>
      <c r="AF258">
        <v>539</v>
      </c>
    </row>
    <row r="259" spans="1:32" x14ac:dyDescent="0.25">
      <c r="A259" s="12">
        <v>284.90075999999999</v>
      </c>
      <c r="B259" s="13">
        <v>283.4186401</v>
      </c>
      <c r="C259">
        <v>47.019100299999998</v>
      </c>
      <c r="D259">
        <v>-0.46176615399999998</v>
      </c>
      <c r="E259">
        <v>2.7354068759999999</v>
      </c>
      <c r="F259" s="14">
        <v>392</v>
      </c>
      <c r="G259">
        <v>14.97488512</v>
      </c>
      <c r="H259">
        <v>-0.43543168900000001</v>
      </c>
      <c r="I259" s="14">
        <v>32</v>
      </c>
      <c r="J259">
        <v>0.80372914600000001</v>
      </c>
      <c r="K259">
        <v>1.6899999999999999E-4</v>
      </c>
      <c r="L259">
        <v>1</v>
      </c>
      <c r="M259">
        <v>-0.36459909200000001</v>
      </c>
      <c r="N259">
        <v>0.87169042799999996</v>
      </c>
      <c r="O259">
        <v>-0.73559962199999995</v>
      </c>
      <c r="P259">
        <v>0.50696911700000002</v>
      </c>
      <c r="Q259">
        <v>2182.690509</v>
      </c>
      <c r="R259">
        <v>7.0580870000000004E-2</v>
      </c>
      <c r="S259">
        <v>1.3073138</v>
      </c>
      <c r="T259">
        <v>1.2918823719999999</v>
      </c>
      <c r="U259" s="14">
        <v>1</v>
      </c>
      <c r="V259">
        <v>0</v>
      </c>
      <c r="W259">
        <v>-16.6594272</v>
      </c>
      <c r="X259">
        <v>-10.72240465</v>
      </c>
      <c r="Y259">
        <v>414</v>
      </c>
      <c r="Z259">
        <v>3536</v>
      </c>
      <c r="AA259">
        <v>223</v>
      </c>
      <c r="AB259">
        <v>67</v>
      </c>
      <c r="AC259">
        <v>54</v>
      </c>
      <c r="AD259">
        <v>228</v>
      </c>
      <c r="AE259">
        <v>358</v>
      </c>
      <c r="AF259">
        <v>857</v>
      </c>
    </row>
    <row r="260" spans="1:32" x14ac:dyDescent="0.25">
      <c r="A260" s="12">
        <v>675.22008000000005</v>
      </c>
      <c r="B260" s="13">
        <v>494.79400629999998</v>
      </c>
      <c r="C260">
        <v>313.75929070000001</v>
      </c>
      <c r="D260">
        <v>-0.48081457599999999</v>
      </c>
      <c r="E260">
        <v>2.6057674880000001</v>
      </c>
      <c r="F260" s="14">
        <v>392</v>
      </c>
      <c r="G260">
        <v>9.8285469410000008</v>
      </c>
      <c r="H260">
        <v>-0.44687521499999999</v>
      </c>
      <c r="I260" s="14">
        <v>51</v>
      </c>
      <c r="J260">
        <v>0.80979020999999995</v>
      </c>
      <c r="K260">
        <v>-9.0599999999999997E-6</v>
      </c>
      <c r="L260">
        <v>1</v>
      </c>
      <c r="M260">
        <v>-0.41494661900000002</v>
      </c>
      <c r="N260">
        <v>0.874275782</v>
      </c>
      <c r="O260">
        <v>-0.77454744900000005</v>
      </c>
      <c r="P260">
        <v>0.52991250899999998</v>
      </c>
      <c r="Q260">
        <v>2569.4821550000001</v>
      </c>
      <c r="R260">
        <v>7.0466608E-2</v>
      </c>
      <c r="S260">
        <v>1.3112237449999999</v>
      </c>
      <c r="T260">
        <v>0.221160788</v>
      </c>
      <c r="U260" s="14">
        <v>1</v>
      </c>
      <c r="V260">
        <v>27.814581279999999</v>
      </c>
      <c r="W260">
        <v>-14.853088469999999</v>
      </c>
      <c r="X260">
        <v>-8.5930995120000002</v>
      </c>
      <c r="Y260">
        <v>389</v>
      </c>
      <c r="Z260">
        <v>4425</v>
      </c>
      <c r="AA260">
        <v>224</v>
      </c>
      <c r="AB260">
        <v>61</v>
      </c>
      <c r="AC260">
        <v>57</v>
      </c>
      <c r="AD260">
        <v>274</v>
      </c>
      <c r="AE260">
        <v>337</v>
      </c>
      <c r="AF260">
        <v>969</v>
      </c>
    </row>
    <row r="261" spans="1:32" x14ac:dyDescent="0.25">
      <c r="A261" s="12">
        <v>187.11420000000001</v>
      </c>
      <c r="B261" s="13">
        <v>222.43733219999999</v>
      </c>
      <c r="C261">
        <v>155.32571290000001</v>
      </c>
      <c r="D261">
        <v>-0.25309622300000001</v>
      </c>
      <c r="E261">
        <v>1.734331369</v>
      </c>
      <c r="F261" s="14">
        <v>335</v>
      </c>
      <c r="G261">
        <v>3.4254836420000001</v>
      </c>
      <c r="H261">
        <v>-0.28372612600000002</v>
      </c>
      <c r="I261" s="14">
        <v>62</v>
      </c>
      <c r="J261">
        <v>0.627599244</v>
      </c>
      <c r="K261">
        <v>2.5299999999999998E-5</v>
      </c>
      <c r="L261">
        <v>0.99715942899999999</v>
      </c>
      <c r="M261">
        <v>-0.343698854</v>
      </c>
      <c r="N261">
        <v>0.65816080899999996</v>
      </c>
      <c r="O261">
        <v>-0.62223269000000003</v>
      </c>
      <c r="P261">
        <v>0.35430593799999999</v>
      </c>
      <c r="Q261">
        <v>995.59291289999999</v>
      </c>
      <c r="R261">
        <v>5.8813008999999999E-2</v>
      </c>
      <c r="S261">
        <v>0.98700362399999997</v>
      </c>
      <c r="T261">
        <v>1.09867322</v>
      </c>
      <c r="U261" s="14">
        <v>1</v>
      </c>
      <c r="V261">
        <v>29.78886305</v>
      </c>
      <c r="W261">
        <v>-17.41247414</v>
      </c>
      <c r="X261">
        <v>-10.80928638</v>
      </c>
      <c r="Y261">
        <v>413</v>
      </c>
      <c r="Z261">
        <v>2639</v>
      </c>
      <c r="AA261">
        <v>236</v>
      </c>
      <c r="AB261">
        <v>55</v>
      </c>
      <c r="AC261">
        <v>60</v>
      </c>
      <c r="AD261">
        <v>308</v>
      </c>
      <c r="AE261">
        <v>279</v>
      </c>
      <c r="AF261">
        <v>363</v>
      </c>
    </row>
    <row r="262" spans="1:32" x14ac:dyDescent="0.25">
      <c r="A262" s="12">
        <v>211.7199</v>
      </c>
      <c r="B262" s="13">
        <v>223.38909910000001</v>
      </c>
      <c r="C262">
        <v>357.45672910000002</v>
      </c>
      <c r="D262">
        <v>-0.19186250899999999</v>
      </c>
      <c r="E262">
        <v>1.819759846</v>
      </c>
      <c r="F262" s="14">
        <v>403</v>
      </c>
      <c r="G262">
        <v>112.3599832</v>
      </c>
      <c r="H262">
        <v>-0.20132233199999999</v>
      </c>
      <c r="I262" s="14">
        <v>62</v>
      </c>
      <c r="J262">
        <v>0.55028075499999995</v>
      </c>
      <c r="K262">
        <v>9.9200000000000004E-4</v>
      </c>
      <c r="L262">
        <v>0.80380844100000004</v>
      </c>
      <c r="M262">
        <v>-0.48151225600000003</v>
      </c>
      <c r="N262">
        <v>0.70713884199999999</v>
      </c>
      <c r="O262">
        <v>-0.65910953299999997</v>
      </c>
      <c r="P262">
        <v>0.26016597499999999</v>
      </c>
      <c r="Q262">
        <v>1904.6206629999999</v>
      </c>
      <c r="R262">
        <v>6.2661558000000006E-2</v>
      </c>
      <c r="S262">
        <v>1.060559273</v>
      </c>
      <c r="T262">
        <v>22.938311550000002</v>
      </c>
      <c r="U262" s="14">
        <v>1</v>
      </c>
      <c r="V262">
        <v>33.631056340000001</v>
      </c>
      <c r="W262">
        <v>-14.56139789</v>
      </c>
      <c r="X262">
        <v>-9.0247424190000007</v>
      </c>
      <c r="Y262">
        <v>374</v>
      </c>
      <c r="Z262">
        <v>1389</v>
      </c>
      <c r="AA262">
        <v>203</v>
      </c>
      <c r="AB262">
        <v>59</v>
      </c>
      <c r="AC262">
        <v>58</v>
      </c>
      <c r="AD262">
        <v>345</v>
      </c>
      <c r="AE262">
        <v>281</v>
      </c>
      <c r="AF262">
        <v>170</v>
      </c>
    </row>
    <row r="263" spans="1:32" x14ac:dyDescent="0.25">
      <c r="A263" s="12">
        <v>322.26911999999999</v>
      </c>
      <c r="B263" s="13">
        <v>255.76361080000001</v>
      </c>
      <c r="C263">
        <v>61.896523520000002</v>
      </c>
      <c r="D263">
        <v>-0.38541492799999999</v>
      </c>
      <c r="E263">
        <v>2.4847540860000001</v>
      </c>
      <c r="F263" s="14">
        <v>262</v>
      </c>
      <c r="G263">
        <v>248.8066829</v>
      </c>
      <c r="H263">
        <v>-0.33440393200000001</v>
      </c>
      <c r="I263" s="14">
        <v>52</v>
      </c>
      <c r="J263">
        <v>0.74159055500000004</v>
      </c>
      <c r="K263">
        <v>2.0758268999999999E-2</v>
      </c>
      <c r="L263">
        <v>1</v>
      </c>
      <c r="M263">
        <v>-0.56363636399999995</v>
      </c>
      <c r="N263">
        <v>0.88340158999999996</v>
      </c>
      <c r="O263">
        <v>-0.79600275700000001</v>
      </c>
      <c r="P263">
        <v>0.42145454500000001</v>
      </c>
      <c r="Q263">
        <v>3140.496815</v>
      </c>
      <c r="R263">
        <v>6.4422056000000005E-2</v>
      </c>
      <c r="S263">
        <v>1.3249428270000001</v>
      </c>
      <c r="T263">
        <v>42.047895339999997</v>
      </c>
      <c r="U263" s="14">
        <v>1</v>
      </c>
      <c r="V263">
        <v>28.375588239999999</v>
      </c>
      <c r="W263">
        <v>-15.60727754</v>
      </c>
      <c r="X263">
        <v>-9.6353807759999999</v>
      </c>
      <c r="Y263">
        <v>481</v>
      </c>
      <c r="Z263">
        <v>2130</v>
      </c>
      <c r="AA263">
        <v>245</v>
      </c>
      <c r="AB263">
        <v>80</v>
      </c>
      <c r="AC263">
        <v>54</v>
      </c>
      <c r="AD263">
        <v>260</v>
      </c>
      <c r="AE263">
        <v>259</v>
      </c>
      <c r="AF263">
        <v>229</v>
      </c>
    </row>
    <row r="264" spans="1:32" x14ac:dyDescent="0.25">
      <c r="A264" s="12">
        <v>245.7</v>
      </c>
      <c r="B264" s="13">
        <v>214.03610230000001</v>
      </c>
      <c r="C264">
        <v>184.45517100000001</v>
      </c>
      <c r="D264">
        <v>-0.30995518</v>
      </c>
      <c r="E264">
        <v>2.570813894</v>
      </c>
      <c r="F264" s="14">
        <v>392</v>
      </c>
      <c r="G264">
        <v>295.5188258</v>
      </c>
      <c r="H264">
        <v>-0.27736991599999999</v>
      </c>
      <c r="I264" s="14">
        <v>51</v>
      </c>
      <c r="J264">
        <v>0.684039968</v>
      </c>
      <c r="K264">
        <v>2.7723679999999999E-3</v>
      </c>
      <c r="L264">
        <v>0.97982829199999999</v>
      </c>
      <c r="M264">
        <v>-0.53326612900000003</v>
      </c>
      <c r="N264">
        <v>0.85154394300000003</v>
      </c>
      <c r="O264">
        <v>-0.74141301299999995</v>
      </c>
      <c r="P264">
        <v>0.344255227</v>
      </c>
      <c r="Q264">
        <v>2405.6740140000002</v>
      </c>
      <c r="R264">
        <v>6.8313531999999996E-2</v>
      </c>
      <c r="S264">
        <v>1.277126312</v>
      </c>
      <c r="T264">
        <v>10.54298045</v>
      </c>
      <c r="U264" s="14">
        <v>1</v>
      </c>
      <c r="V264">
        <v>30.090375940000001</v>
      </c>
      <c r="W264">
        <v>-13.903214930000001</v>
      </c>
      <c r="X264">
        <v>-8.6699887790000005</v>
      </c>
      <c r="Y264">
        <v>375</v>
      </c>
      <c r="Z264">
        <v>2042</v>
      </c>
      <c r="AA264">
        <v>237</v>
      </c>
      <c r="AB264">
        <v>75</v>
      </c>
      <c r="AC264">
        <v>53</v>
      </c>
      <c r="AD264">
        <v>308</v>
      </c>
      <c r="AE264">
        <v>317</v>
      </c>
      <c r="AF264">
        <v>221</v>
      </c>
    </row>
    <row r="265" spans="1:32" x14ac:dyDescent="0.25">
      <c r="A265" s="12">
        <v>90.677999999999997</v>
      </c>
      <c r="B265" s="13">
        <v>157.73982240000001</v>
      </c>
      <c r="C265">
        <v>3.6718601729999998</v>
      </c>
      <c r="D265">
        <v>-0.18099322900000001</v>
      </c>
      <c r="E265">
        <v>1.9357565640000001</v>
      </c>
      <c r="F265" s="14">
        <v>262</v>
      </c>
      <c r="G265">
        <v>670.67497779999997</v>
      </c>
      <c r="H265">
        <v>-0.17756058299999999</v>
      </c>
      <c r="I265" s="14">
        <v>52</v>
      </c>
      <c r="J265">
        <v>0.51962397199999999</v>
      </c>
      <c r="K265">
        <v>6.02E-4</v>
      </c>
      <c r="L265">
        <v>0.75725933899999998</v>
      </c>
      <c r="M265">
        <v>-0.55227361100000005</v>
      </c>
      <c r="N265">
        <v>0.73910704699999996</v>
      </c>
      <c r="O265">
        <v>-0.69755841399999996</v>
      </c>
      <c r="P265">
        <v>0.236328872</v>
      </c>
      <c r="Q265">
        <v>2130.893082</v>
      </c>
      <c r="R265">
        <v>6.4184293000000003E-2</v>
      </c>
      <c r="S265">
        <v>1.108511448</v>
      </c>
      <c r="T265">
        <v>33.04838136</v>
      </c>
      <c r="U265" s="14">
        <v>1</v>
      </c>
      <c r="V265">
        <v>26.345511810000001</v>
      </c>
      <c r="W265">
        <v>-14.16170977</v>
      </c>
      <c r="X265">
        <v>-8.6251139630000004</v>
      </c>
      <c r="Y265">
        <v>389</v>
      </c>
      <c r="Z265">
        <v>3695</v>
      </c>
      <c r="AA265">
        <v>315</v>
      </c>
      <c r="AB265">
        <v>82</v>
      </c>
      <c r="AC265">
        <v>54</v>
      </c>
      <c r="AD265">
        <v>318</v>
      </c>
      <c r="AE265">
        <v>293</v>
      </c>
      <c r="AF265">
        <v>370</v>
      </c>
    </row>
    <row r="266" spans="1:32" x14ac:dyDescent="0.25">
      <c r="A266" s="12">
        <v>72.204300000000003</v>
      </c>
      <c r="B266" s="13">
        <v>162.55435180000001</v>
      </c>
      <c r="C266">
        <v>351.99026400000002</v>
      </c>
      <c r="D266">
        <v>-0.19383451300000001</v>
      </c>
      <c r="E266">
        <v>2.345484495</v>
      </c>
      <c r="F266" s="14">
        <v>392</v>
      </c>
      <c r="G266">
        <v>57.457125320000003</v>
      </c>
      <c r="H266">
        <v>-0.18572686599999999</v>
      </c>
      <c r="I266" s="14">
        <v>10</v>
      </c>
      <c r="J266">
        <v>0.55158476899999997</v>
      </c>
      <c r="K266">
        <v>2.3800000000000001E-4</v>
      </c>
      <c r="L266">
        <v>0.73431144299999995</v>
      </c>
      <c r="M266">
        <v>-0.52677966099999995</v>
      </c>
      <c r="N266">
        <v>0.75041996600000005</v>
      </c>
      <c r="O266">
        <v>-0.67871116200000003</v>
      </c>
      <c r="P266">
        <v>0.23648075900000001</v>
      </c>
      <c r="Q266">
        <v>2445.0216169999999</v>
      </c>
      <c r="R266">
        <v>7.5858309999999998E-2</v>
      </c>
      <c r="S266">
        <v>1.1254949569999999</v>
      </c>
      <c r="T266">
        <v>22.214110009999999</v>
      </c>
      <c r="U266" s="14">
        <v>1</v>
      </c>
      <c r="V266">
        <v>26.401960129999999</v>
      </c>
      <c r="W266">
        <v>-18.533598080000001</v>
      </c>
      <c r="X266">
        <v>-9.7396278209999991</v>
      </c>
      <c r="Y266">
        <v>477</v>
      </c>
      <c r="Z266">
        <v>1900</v>
      </c>
      <c r="AA266">
        <v>242</v>
      </c>
      <c r="AB266">
        <v>80</v>
      </c>
      <c r="AC266">
        <v>52</v>
      </c>
      <c r="AD266">
        <v>166</v>
      </c>
      <c r="AE266">
        <v>357</v>
      </c>
      <c r="AF266">
        <v>284</v>
      </c>
    </row>
    <row r="267" spans="1:32" x14ac:dyDescent="0.25">
      <c r="A267" s="12">
        <v>115.62479999999999</v>
      </c>
      <c r="B267" s="13">
        <v>134.96064759999999</v>
      </c>
      <c r="C267">
        <v>336.90779170000002</v>
      </c>
      <c r="D267">
        <v>-0.341099977</v>
      </c>
      <c r="E267">
        <v>2.8741288190000001</v>
      </c>
      <c r="F267" s="14">
        <v>392</v>
      </c>
      <c r="G267">
        <v>249.4288095</v>
      </c>
      <c r="H267">
        <v>-0.29494956100000003</v>
      </c>
      <c r="I267" s="14">
        <v>28</v>
      </c>
      <c r="J267">
        <v>0.69256505599999996</v>
      </c>
      <c r="K267">
        <v>2.9400910000000001E-3</v>
      </c>
      <c r="L267">
        <v>0.99542199200000003</v>
      </c>
      <c r="M267">
        <v>-0.55076236499999998</v>
      </c>
      <c r="N267">
        <v>0.85836734699999995</v>
      </c>
      <c r="O267">
        <v>-0.76575528400000004</v>
      </c>
      <c r="P267">
        <v>0.37179873499999999</v>
      </c>
      <c r="Q267">
        <v>3543.9065310000001</v>
      </c>
      <c r="R267">
        <v>6.6783756E-2</v>
      </c>
      <c r="S267">
        <v>1.2874196769999999</v>
      </c>
      <c r="T267">
        <v>39.008646059999997</v>
      </c>
      <c r="U267" s="14">
        <v>1</v>
      </c>
      <c r="V267">
        <v>26.940243899999999</v>
      </c>
      <c r="W267">
        <v>-13.71505599</v>
      </c>
      <c r="X267">
        <v>-6.3901223849999997</v>
      </c>
      <c r="Y267">
        <v>426</v>
      </c>
      <c r="Z267">
        <v>2318</v>
      </c>
      <c r="AA267">
        <v>247</v>
      </c>
      <c r="AB267">
        <v>75</v>
      </c>
      <c r="AC267">
        <v>54</v>
      </c>
      <c r="AD267">
        <v>279</v>
      </c>
      <c r="AE267">
        <v>295</v>
      </c>
      <c r="AF267">
        <v>237</v>
      </c>
    </row>
    <row r="268" spans="1:32" x14ac:dyDescent="0.25">
      <c r="A268" s="12">
        <v>118.8348</v>
      </c>
      <c r="B268" s="13">
        <v>185.53781129999999</v>
      </c>
      <c r="C268">
        <v>124.5815241</v>
      </c>
      <c r="D268">
        <v>-0.17268757500000001</v>
      </c>
      <c r="E268">
        <v>1.705956697</v>
      </c>
      <c r="F268" s="14">
        <v>391</v>
      </c>
      <c r="G268">
        <v>75.970461549999996</v>
      </c>
      <c r="H268">
        <v>-0.189069405</v>
      </c>
      <c r="I268" s="14">
        <v>33</v>
      </c>
      <c r="J268">
        <v>0.557302929</v>
      </c>
      <c r="K268">
        <v>2.7219100000000001E-3</v>
      </c>
      <c r="L268">
        <v>0.72386354799999997</v>
      </c>
      <c r="M268">
        <v>-0.47578172899999999</v>
      </c>
      <c r="N268">
        <v>0.69273504299999999</v>
      </c>
      <c r="O268">
        <v>-0.64493355500000005</v>
      </c>
      <c r="P268">
        <v>0.24403266300000001</v>
      </c>
      <c r="Q268">
        <v>2427.0435040000002</v>
      </c>
      <c r="R268">
        <v>7.0954858999999995E-2</v>
      </c>
      <c r="S268">
        <v>1.0389915700000001</v>
      </c>
      <c r="T268">
        <v>10.67841357</v>
      </c>
      <c r="U268" s="14">
        <v>1</v>
      </c>
      <c r="V268">
        <v>27.553240219999999</v>
      </c>
      <c r="W268">
        <v>-16.460704249999999</v>
      </c>
      <c r="X268">
        <v>-7.0450761210000001</v>
      </c>
      <c r="Y268">
        <v>360</v>
      </c>
      <c r="Z268">
        <v>2478</v>
      </c>
      <c r="AA268">
        <v>232</v>
      </c>
      <c r="AB268">
        <v>70</v>
      </c>
      <c r="AC268">
        <v>54</v>
      </c>
      <c r="AD268">
        <v>323</v>
      </c>
      <c r="AE268">
        <v>316</v>
      </c>
      <c r="AF268">
        <v>336</v>
      </c>
    </row>
    <row r="269" spans="1:32" x14ac:dyDescent="0.25">
      <c r="A269" s="12">
        <v>188.18025</v>
      </c>
      <c r="B269" s="13">
        <v>190.78311160000001</v>
      </c>
      <c r="C269">
        <v>105.6500113</v>
      </c>
      <c r="D269">
        <v>-0.39001131100000003</v>
      </c>
      <c r="E269">
        <v>2.5528638360000002</v>
      </c>
      <c r="F269" s="14">
        <v>392</v>
      </c>
      <c r="G269">
        <v>57.265461469999998</v>
      </c>
      <c r="H269">
        <v>-0.35079643100000002</v>
      </c>
      <c r="I269" s="14">
        <v>14</v>
      </c>
      <c r="J269">
        <v>0.74632433600000003</v>
      </c>
      <c r="K269">
        <v>-1.0100000000000001E-6</v>
      </c>
      <c r="L269">
        <v>1</v>
      </c>
      <c r="M269">
        <v>-0.508005822</v>
      </c>
      <c r="N269">
        <v>0.84554731000000005</v>
      </c>
      <c r="O269">
        <v>-0.773963442</v>
      </c>
      <c r="P269">
        <v>0.43827941399999998</v>
      </c>
      <c r="Q269">
        <v>3046.1127459999998</v>
      </c>
      <c r="R269">
        <v>8.0348774999999997E-2</v>
      </c>
      <c r="S269">
        <v>1.2681739329999999</v>
      </c>
      <c r="T269">
        <v>0.54096658600000003</v>
      </c>
      <c r="U269" s="14">
        <v>1</v>
      </c>
      <c r="V269">
        <v>25.924264709999999</v>
      </c>
      <c r="W269">
        <v>-14.49388111</v>
      </c>
      <c r="X269">
        <v>-9.1425576880000001</v>
      </c>
      <c r="Y269">
        <v>399</v>
      </c>
      <c r="Z269">
        <v>2961</v>
      </c>
      <c r="AA269">
        <v>238</v>
      </c>
      <c r="AB269">
        <v>72</v>
      </c>
      <c r="AC269">
        <v>56</v>
      </c>
      <c r="AD269">
        <v>196</v>
      </c>
      <c r="AE269">
        <v>405</v>
      </c>
      <c r="AF269">
        <v>389</v>
      </c>
    </row>
    <row r="270" spans="1:32" x14ac:dyDescent="0.25">
      <c r="A270" s="12">
        <v>162.084</v>
      </c>
      <c r="B270" s="13">
        <v>177.90786739999999</v>
      </c>
      <c r="C270">
        <v>250.795512</v>
      </c>
      <c r="D270">
        <v>-0.31781589999999998</v>
      </c>
      <c r="E270">
        <v>2.475114584</v>
      </c>
      <c r="F270" s="14">
        <v>262</v>
      </c>
      <c r="G270">
        <v>337.02841419999999</v>
      </c>
      <c r="H270">
        <v>-0.28368437299999999</v>
      </c>
      <c r="I270" s="14">
        <v>13</v>
      </c>
      <c r="J270">
        <v>0.68754569799999998</v>
      </c>
      <c r="K270">
        <v>2.4884880000000001E-3</v>
      </c>
      <c r="L270">
        <v>0.98453037600000004</v>
      </c>
      <c r="M270">
        <v>-0.54138915300000001</v>
      </c>
      <c r="N270">
        <v>0.82643102099999999</v>
      </c>
      <c r="O270">
        <v>-0.75557809300000001</v>
      </c>
      <c r="P270">
        <v>0.36245572599999998</v>
      </c>
      <c r="Q270">
        <v>2584.144194</v>
      </c>
      <c r="R270">
        <v>6.4938663999999993E-2</v>
      </c>
      <c r="S270">
        <v>1.239482999</v>
      </c>
      <c r="T270">
        <v>20.316518569999999</v>
      </c>
      <c r="U270" s="14">
        <v>1</v>
      </c>
      <c r="V270">
        <v>25.26944134</v>
      </c>
      <c r="W270">
        <v>-16.341303100000001</v>
      </c>
      <c r="X270">
        <v>-10.85787545</v>
      </c>
      <c r="Y270">
        <v>398</v>
      </c>
      <c r="Z270">
        <v>1588</v>
      </c>
      <c r="AA270">
        <v>257</v>
      </c>
      <c r="AB270">
        <v>73</v>
      </c>
      <c r="AC270">
        <v>52</v>
      </c>
      <c r="AD270">
        <v>327</v>
      </c>
      <c r="AE270">
        <v>275</v>
      </c>
      <c r="AF270">
        <v>215</v>
      </c>
    </row>
    <row r="271" spans="1:32" x14ac:dyDescent="0.25">
      <c r="A271" s="12">
        <v>125.706</v>
      </c>
      <c r="B271" s="13">
        <v>133.26484679999999</v>
      </c>
      <c r="C271">
        <v>46.51543453</v>
      </c>
      <c r="D271">
        <v>-0.389731616</v>
      </c>
      <c r="E271">
        <v>3.0579912660000002</v>
      </c>
      <c r="F271" s="14">
        <v>262</v>
      </c>
      <c r="G271">
        <v>442.89769610000002</v>
      </c>
      <c r="H271">
        <v>-0.33250349800000001</v>
      </c>
      <c r="I271" s="14">
        <v>29</v>
      </c>
      <c r="J271">
        <v>0.73759239700000001</v>
      </c>
      <c r="K271">
        <v>3.5E-4</v>
      </c>
      <c r="L271">
        <v>1</v>
      </c>
      <c r="M271">
        <v>-0.55452971699999998</v>
      </c>
      <c r="N271">
        <v>0.87361229699999998</v>
      </c>
      <c r="O271">
        <v>-0.79004623299999999</v>
      </c>
      <c r="P271">
        <v>0.41914618399999998</v>
      </c>
      <c r="Q271">
        <v>2611.7780699999998</v>
      </c>
      <c r="R271">
        <v>6.5352893999999995E-2</v>
      </c>
      <c r="S271">
        <v>1.310231924</v>
      </c>
      <c r="T271">
        <v>11.026498030000001</v>
      </c>
      <c r="U271" s="14">
        <v>1</v>
      </c>
      <c r="V271">
        <v>26.913916669999999</v>
      </c>
      <c r="W271">
        <v>-16.288726659999998</v>
      </c>
      <c r="X271">
        <v>-9.9848509849999996</v>
      </c>
      <c r="Y271">
        <v>437</v>
      </c>
      <c r="Z271">
        <v>1800</v>
      </c>
      <c r="AA271">
        <v>250</v>
      </c>
      <c r="AB271">
        <v>75</v>
      </c>
      <c r="AC271">
        <v>53</v>
      </c>
      <c r="AD271">
        <v>289</v>
      </c>
      <c r="AE271">
        <v>274</v>
      </c>
      <c r="AF271">
        <v>187</v>
      </c>
    </row>
    <row r="272" spans="1:32" x14ac:dyDescent="0.25">
      <c r="A272" s="12">
        <v>59.328000000000003</v>
      </c>
      <c r="B272" s="13">
        <v>117.3590622</v>
      </c>
      <c r="C272">
        <v>324.08983769999998</v>
      </c>
      <c r="D272">
        <v>-0.36965453599999998</v>
      </c>
      <c r="E272">
        <v>2.2016727920000001</v>
      </c>
      <c r="F272" s="14">
        <v>262</v>
      </c>
      <c r="G272">
        <v>550.54090540000004</v>
      </c>
      <c r="H272">
        <v>-0.35210126600000002</v>
      </c>
      <c r="I272" s="14">
        <v>52</v>
      </c>
      <c r="J272">
        <v>0.68363636400000005</v>
      </c>
      <c r="K272">
        <v>2.827782E-3</v>
      </c>
      <c r="L272">
        <v>1</v>
      </c>
      <c r="M272">
        <v>-0.45374059300000003</v>
      </c>
      <c r="N272">
        <v>0.81331592699999999</v>
      </c>
      <c r="O272">
        <v>-0.74205685600000004</v>
      </c>
      <c r="P272">
        <v>0.43467033900000002</v>
      </c>
      <c r="Q272">
        <v>3055.7274670000002</v>
      </c>
      <c r="R272">
        <v>6.1903298000000002E-2</v>
      </c>
      <c r="S272">
        <v>1.219841242</v>
      </c>
      <c r="T272">
        <v>34.774547720000001</v>
      </c>
      <c r="U272" s="14">
        <v>1</v>
      </c>
      <c r="V272">
        <v>28.032076119999999</v>
      </c>
      <c r="W272">
        <v>-15.85513819</v>
      </c>
      <c r="X272">
        <v>-8.3102202700000003</v>
      </c>
      <c r="Y272">
        <v>363</v>
      </c>
      <c r="Z272">
        <v>1933</v>
      </c>
      <c r="AA272">
        <v>264</v>
      </c>
      <c r="AB272">
        <v>67</v>
      </c>
      <c r="AC272">
        <v>53</v>
      </c>
      <c r="AD272">
        <v>351</v>
      </c>
      <c r="AE272">
        <v>286</v>
      </c>
      <c r="AF272">
        <v>226</v>
      </c>
    </row>
    <row r="273" spans="1:32" x14ac:dyDescent="0.25">
      <c r="A273" s="12">
        <v>160.99199999999999</v>
      </c>
      <c r="B273" s="13">
        <v>177.786911</v>
      </c>
      <c r="C273">
        <v>211.64053970000001</v>
      </c>
      <c r="D273">
        <v>-0.402618647</v>
      </c>
      <c r="E273">
        <v>2.4665763379999999</v>
      </c>
      <c r="F273" s="14">
        <v>392</v>
      </c>
      <c r="G273">
        <v>70.081132190000005</v>
      </c>
      <c r="H273">
        <v>-0.37349572800000003</v>
      </c>
      <c r="I273" s="14">
        <v>51</v>
      </c>
      <c r="J273">
        <v>0.75613793100000004</v>
      </c>
      <c r="K273">
        <v>3.6374519999999998E-3</v>
      </c>
      <c r="L273">
        <v>1</v>
      </c>
      <c r="M273">
        <v>-0.45543345499999999</v>
      </c>
      <c r="N273">
        <v>0.84468270099999998</v>
      </c>
      <c r="O273">
        <v>-0.75420226000000001</v>
      </c>
      <c r="P273">
        <v>0.45508571399999997</v>
      </c>
      <c r="Q273">
        <v>2433.985036</v>
      </c>
      <c r="R273">
        <v>6.9866940000000002E-2</v>
      </c>
      <c r="S273">
        <v>1.2668404579999999</v>
      </c>
      <c r="T273">
        <v>15.729219349999999</v>
      </c>
      <c r="U273" s="14">
        <v>1</v>
      </c>
      <c r="V273">
        <v>28.076356969999999</v>
      </c>
      <c r="W273">
        <v>-14.63834503</v>
      </c>
      <c r="X273">
        <v>-7.9162677229999998</v>
      </c>
      <c r="Y273">
        <v>337</v>
      </c>
      <c r="Z273">
        <v>3640</v>
      </c>
      <c r="AA273">
        <v>233</v>
      </c>
      <c r="AB273">
        <v>75</v>
      </c>
      <c r="AC273">
        <v>57</v>
      </c>
      <c r="AD273">
        <v>322</v>
      </c>
      <c r="AE273">
        <v>341</v>
      </c>
      <c r="AF273">
        <v>478</v>
      </c>
    </row>
    <row r="274" spans="1:32" x14ac:dyDescent="0.25">
      <c r="A274" s="12">
        <v>123.20189999999999</v>
      </c>
      <c r="B274" s="13">
        <v>217.52903749999999</v>
      </c>
      <c r="C274">
        <v>161.27766579999999</v>
      </c>
      <c r="D274">
        <v>-0.44247159400000002</v>
      </c>
      <c r="E274">
        <v>2.6960129739999998</v>
      </c>
      <c r="F274" s="14">
        <v>262</v>
      </c>
      <c r="G274">
        <v>332.42323970000001</v>
      </c>
      <c r="H274">
        <v>-0.38016897399999999</v>
      </c>
      <c r="I274" s="14">
        <v>51</v>
      </c>
      <c r="J274">
        <v>0.79308734199999997</v>
      </c>
      <c r="K274">
        <v>1.1817360000000001E-3</v>
      </c>
      <c r="L274">
        <v>1</v>
      </c>
      <c r="M274">
        <v>-0.55922551300000001</v>
      </c>
      <c r="N274">
        <v>0.90049504999999996</v>
      </c>
      <c r="O274">
        <v>-0.816848083</v>
      </c>
      <c r="P274">
        <v>0.47427035299999998</v>
      </c>
      <c r="Q274">
        <v>3149.8804949999999</v>
      </c>
      <c r="R274">
        <v>6.9866940000000002E-2</v>
      </c>
      <c r="S274">
        <v>1.350575447</v>
      </c>
      <c r="T274">
        <v>20.009219940000001</v>
      </c>
      <c r="U274" s="14">
        <v>1</v>
      </c>
      <c r="V274">
        <v>28.79980892</v>
      </c>
      <c r="W274">
        <v>-12.82175853</v>
      </c>
      <c r="X274">
        <v>-7.1782950059999999</v>
      </c>
      <c r="Y274">
        <v>396</v>
      </c>
      <c r="Z274">
        <v>2584</v>
      </c>
      <c r="AA274">
        <v>278</v>
      </c>
      <c r="AB274">
        <v>80</v>
      </c>
      <c r="AC274">
        <v>54</v>
      </c>
      <c r="AD274">
        <v>310</v>
      </c>
      <c r="AE274">
        <v>295</v>
      </c>
      <c r="AF274">
        <v>347</v>
      </c>
    </row>
    <row r="275" spans="1:32" x14ac:dyDescent="0.25">
      <c r="A275" s="12">
        <v>345.10305</v>
      </c>
      <c r="B275" s="13">
        <v>262.6437378</v>
      </c>
      <c r="C275">
        <v>32.617953120000003</v>
      </c>
      <c r="D275">
        <v>-0.41242939200000001</v>
      </c>
      <c r="E275">
        <v>2.5651094909999999</v>
      </c>
      <c r="F275" s="14">
        <v>262</v>
      </c>
      <c r="G275">
        <v>406.86886279999999</v>
      </c>
      <c r="H275">
        <v>-0.36292052299999999</v>
      </c>
      <c r="I275" s="14">
        <v>51</v>
      </c>
      <c r="J275">
        <v>0.75379204200000005</v>
      </c>
      <c r="K275">
        <v>2.43E-4</v>
      </c>
      <c r="L275">
        <v>1</v>
      </c>
      <c r="M275">
        <v>-0.53421859000000005</v>
      </c>
      <c r="N275">
        <v>0.87497062299999995</v>
      </c>
      <c r="O275">
        <v>-0.79482564700000002</v>
      </c>
      <c r="P275">
        <v>0.45292296500000001</v>
      </c>
      <c r="Q275">
        <v>3171.1378140000002</v>
      </c>
      <c r="R275">
        <v>6.6645599999999999E-2</v>
      </c>
      <c r="S275">
        <v>1.312301755</v>
      </c>
      <c r="T275">
        <v>20.331597850000001</v>
      </c>
      <c r="U275" s="14">
        <v>1</v>
      </c>
      <c r="V275">
        <v>27.17605863</v>
      </c>
      <c r="W275">
        <v>-12.14619939</v>
      </c>
      <c r="X275">
        <v>-6.6285104490000002</v>
      </c>
      <c r="Y275">
        <v>413</v>
      </c>
      <c r="Z275">
        <v>2345</v>
      </c>
      <c r="AA275">
        <v>284</v>
      </c>
      <c r="AB275">
        <v>81</v>
      </c>
      <c r="AC275">
        <v>54</v>
      </c>
      <c r="AD275">
        <v>268</v>
      </c>
      <c r="AE275">
        <v>319</v>
      </c>
      <c r="AF275">
        <v>389</v>
      </c>
    </row>
    <row r="276" spans="1:32" x14ac:dyDescent="0.25">
      <c r="A276" s="12">
        <v>386.46933000000001</v>
      </c>
      <c r="B276" s="13">
        <v>307.96365359999999</v>
      </c>
      <c r="C276">
        <v>44.752675979999999</v>
      </c>
      <c r="D276">
        <v>-0.43648365099999997</v>
      </c>
      <c r="E276">
        <v>2.7970504759999999</v>
      </c>
      <c r="F276" s="14">
        <v>274</v>
      </c>
      <c r="G276">
        <v>339.96267640000002</v>
      </c>
      <c r="H276">
        <v>-0.36862721999999998</v>
      </c>
      <c r="I276" s="14">
        <v>52</v>
      </c>
      <c r="J276">
        <v>0.767353807</v>
      </c>
      <c r="K276">
        <v>-3.6699999999999998E-4</v>
      </c>
      <c r="L276">
        <v>1</v>
      </c>
      <c r="M276">
        <v>-0.58428128199999996</v>
      </c>
      <c r="N276">
        <v>0.90133514400000003</v>
      </c>
      <c r="O276">
        <v>-0.82533130600000004</v>
      </c>
      <c r="P276">
        <v>0.46555032299999999</v>
      </c>
      <c r="Q276">
        <v>3450.4289389999999</v>
      </c>
      <c r="R276">
        <v>6.0572024000000002E-2</v>
      </c>
      <c r="S276">
        <v>1.351849794</v>
      </c>
      <c r="T276">
        <v>4.1532458810000001</v>
      </c>
      <c r="U276" s="14">
        <v>1</v>
      </c>
      <c r="V276">
        <v>28.759374999999999</v>
      </c>
      <c r="W276">
        <v>-13.72798206</v>
      </c>
      <c r="X276">
        <v>-8.4426016970000006</v>
      </c>
      <c r="Y276">
        <v>421</v>
      </c>
      <c r="Z276">
        <v>1441</v>
      </c>
      <c r="AA276">
        <v>260</v>
      </c>
      <c r="AB276">
        <v>72</v>
      </c>
      <c r="AC276">
        <v>56</v>
      </c>
      <c r="AD276">
        <v>295</v>
      </c>
      <c r="AE276">
        <v>284</v>
      </c>
      <c r="AF276">
        <v>209</v>
      </c>
    </row>
    <row r="277" spans="1:32" x14ac:dyDescent="0.25">
      <c r="A277" s="12">
        <v>348.99630000000002</v>
      </c>
      <c r="B277" s="13">
        <v>290.18005369999997</v>
      </c>
      <c r="C277">
        <v>346.2013207</v>
      </c>
      <c r="D277">
        <v>-2.5896123E-2</v>
      </c>
      <c r="E277">
        <v>1.6708577870000001</v>
      </c>
      <c r="F277" s="14">
        <v>398</v>
      </c>
      <c r="G277">
        <v>166.04046779999999</v>
      </c>
      <c r="H277">
        <v>-4.6581559000000002E-2</v>
      </c>
      <c r="I277" s="14">
        <v>62</v>
      </c>
      <c r="J277">
        <v>0.34124890099999999</v>
      </c>
      <c r="K277">
        <v>1.85E-4</v>
      </c>
      <c r="L277">
        <v>0.31538898300000001</v>
      </c>
      <c r="M277">
        <v>-0.59510301600000004</v>
      </c>
      <c r="N277">
        <v>0.64509169399999999</v>
      </c>
      <c r="O277">
        <v>-0.636266094</v>
      </c>
      <c r="P277">
        <v>6.6247159999999999E-2</v>
      </c>
      <c r="Q277">
        <v>1723.5296659999999</v>
      </c>
      <c r="R277">
        <v>5.9856347999999997E-2</v>
      </c>
      <c r="S277">
        <v>0.96750706399999997</v>
      </c>
      <c r="T277">
        <v>19.316893270000001</v>
      </c>
      <c r="U277" s="14">
        <v>1</v>
      </c>
      <c r="V277">
        <v>30.16672131</v>
      </c>
      <c r="W277">
        <v>-16.71833277</v>
      </c>
      <c r="X277">
        <v>-9.5444309040000004</v>
      </c>
      <c r="Y277">
        <v>369</v>
      </c>
      <c r="Z277">
        <v>2289</v>
      </c>
      <c r="AA277">
        <v>217</v>
      </c>
      <c r="AB277">
        <v>63</v>
      </c>
      <c r="AC277">
        <v>58</v>
      </c>
      <c r="AD277">
        <v>347</v>
      </c>
      <c r="AE277">
        <v>284</v>
      </c>
      <c r="AF277">
        <v>170</v>
      </c>
    </row>
    <row r="278" spans="1:32" x14ac:dyDescent="0.25">
      <c r="A278" s="12">
        <v>166.38210000000001</v>
      </c>
      <c r="B278" s="13">
        <v>168.74642940000001</v>
      </c>
      <c r="C278">
        <v>174.96609340000001</v>
      </c>
      <c r="D278">
        <v>-2.2404450999999999E-2</v>
      </c>
      <c r="E278">
        <v>1.13726759</v>
      </c>
      <c r="F278" s="14">
        <v>338</v>
      </c>
      <c r="G278">
        <v>117.1753769</v>
      </c>
      <c r="H278">
        <v>-5.9529881999999999E-2</v>
      </c>
      <c r="I278" s="14">
        <v>52</v>
      </c>
      <c r="J278">
        <v>0.37769619100000001</v>
      </c>
      <c r="K278">
        <v>3.4183400000000002E-3</v>
      </c>
      <c r="L278">
        <v>0.35729270299999999</v>
      </c>
      <c r="M278">
        <v>-0.51826625400000004</v>
      </c>
      <c r="N278">
        <v>0.544238683</v>
      </c>
      <c r="O278">
        <v>-0.58835978799999999</v>
      </c>
      <c r="P278">
        <v>0.100843418</v>
      </c>
      <c r="Q278">
        <v>1393.6445269999999</v>
      </c>
      <c r="R278">
        <v>5.9251315999999998E-2</v>
      </c>
      <c r="S278">
        <v>0.81625306600000003</v>
      </c>
      <c r="T278">
        <v>48.131861860000001</v>
      </c>
      <c r="U278" s="14">
        <v>1</v>
      </c>
      <c r="V278">
        <v>35.661921820000003</v>
      </c>
      <c r="W278">
        <v>-20.98298754</v>
      </c>
      <c r="X278">
        <v>-11.85973446</v>
      </c>
      <c r="Y278">
        <v>377</v>
      </c>
      <c r="Z278">
        <v>1185</v>
      </c>
      <c r="AA278">
        <v>180</v>
      </c>
      <c r="AB278">
        <v>50</v>
      </c>
      <c r="AC278">
        <v>63</v>
      </c>
      <c r="AD278">
        <v>343</v>
      </c>
      <c r="AE278">
        <v>280</v>
      </c>
      <c r="AF278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Efraín</dc:creator>
  <cp:lastModifiedBy>usuario</cp:lastModifiedBy>
  <dcterms:created xsi:type="dcterms:W3CDTF">2020-12-01T17:28:33Z</dcterms:created>
  <dcterms:modified xsi:type="dcterms:W3CDTF">2020-12-22T16:34:47Z</dcterms:modified>
</cp:coreProperties>
</file>