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ata Intelligence\Diseño Sitios DI\"/>
    </mc:Choice>
  </mc:AlternateContent>
  <xr:revisionPtr revIDLastSave="0" documentId="13_ncr:1_{75E1A147-C513-44F8-AACD-DFED357D7566}" xr6:coauthVersionLast="45" xr6:coauthVersionMax="45" xr10:uidLastSave="{00000000-0000-0000-0000-000000000000}"/>
  <bookViews>
    <workbookView xWindow="-110" yWindow="-110" windowWidth="19420" windowHeight="10560" xr2:uid="{0C0E60E8-F1C3-4E65-B689-165C255E52B7}"/>
  </bookViews>
  <sheets>
    <sheet name="Hoja1" sheetId="1" r:id="rId1"/>
  </sheets>
  <externalReferences>
    <externalReference r:id="rId2"/>
  </externalReferences>
  <definedNames>
    <definedName name="SegmentaciónDeDatos_Data">#N/A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1" i="1" l="1"/>
  <c r="J31" i="1"/>
  <c r="B31" i="1"/>
  <c r="A31" i="1"/>
  <c r="AB30" i="1"/>
  <c r="J30" i="1"/>
  <c r="B30" i="1"/>
  <c r="A30" i="1"/>
  <c r="AB29" i="1"/>
  <c r="J29" i="1"/>
  <c r="B29" i="1"/>
  <c r="A29" i="1"/>
  <c r="AB28" i="1"/>
  <c r="J28" i="1"/>
  <c r="B28" i="1"/>
  <c r="A28" i="1"/>
  <c r="AB27" i="1"/>
  <c r="J27" i="1"/>
  <c r="B27" i="1"/>
  <c r="A27" i="1"/>
  <c r="AB26" i="1"/>
  <c r="J26" i="1"/>
  <c r="B26" i="1"/>
  <c r="A26" i="1"/>
  <c r="AB25" i="1"/>
  <c r="J25" i="1"/>
  <c r="B25" i="1"/>
  <c r="A25" i="1"/>
  <c r="AB24" i="1"/>
  <c r="J24" i="1"/>
  <c r="B24" i="1"/>
  <c r="A24" i="1"/>
  <c r="AB23" i="1"/>
  <c r="J23" i="1"/>
  <c r="B23" i="1"/>
  <c r="A23" i="1"/>
  <c r="AB22" i="1"/>
  <c r="J22" i="1"/>
  <c r="B22" i="1"/>
  <c r="A22" i="1"/>
  <c r="AB21" i="1"/>
  <c r="J21" i="1"/>
  <c r="B21" i="1"/>
  <c r="A21" i="1"/>
  <c r="AB20" i="1"/>
  <c r="J20" i="1"/>
  <c r="B20" i="1"/>
  <c r="A20" i="1"/>
  <c r="AB19" i="1"/>
  <c r="J19" i="1"/>
  <c r="B19" i="1"/>
  <c r="A19" i="1"/>
  <c r="AB18" i="1"/>
  <c r="J18" i="1"/>
  <c r="B18" i="1"/>
  <c r="A18" i="1"/>
  <c r="AB17" i="1"/>
  <c r="J17" i="1"/>
  <c r="B17" i="1"/>
  <c r="A17" i="1"/>
  <c r="AB16" i="1"/>
  <c r="J16" i="1"/>
  <c r="B16" i="1"/>
  <c r="A16" i="1"/>
  <c r="AB15" i="1"/>
  <c r="J15" i="1"/>
  <c r="B15" i="1"/>
  <c r="A15" i="1"/>
  <c r="AB14" i="1"/>
  <c r="J14" i="1"/>
  <c r="B14" i="1"/>
  <c r="A14" i="1"/>
  <c r="AB13" i="1"/>
  <c r="J13" i="1"/>
  <c r="B13" i="1"/>
  <c r="A13" i="1"/>
  <c r="AB12" i="1"/>
  <c r="J12" i="1"/>
  <c r="B12" i="1"/>
  <c r="A12" i="1"/>
  <c r="AB11" i="1"/>
  <c r="J11" i="1"/>
  <c r="B11" i="1"/>
  <c r="A11" i="1"/>
  <c r="AB10" i="1"/>
  <c r="J10" i="1"/>
  <c r="B10" i="1"/>
  <c r="A10" i="1"/>
  <c r="AB9" i="1"/>
  <c r="J9" i="1"/>
  <c r="B9" i="1"/>
  <c r="A9" i="1"/>
  <c r="AB8" i="1"/>
  <c r="J8" i="1"/>
  <c r="B8" i="1"/>
  <c r="A8" i="1"/>
  <c r="F13" i="1" l="1"/>
  <c r="H13" i="1" s="1"/>
  <c r="AC13" i="1" s="1"/>
  <c r="F15" i="1"/>
  <c r="H15" i="1" s="1"/>
  <c r="AC15" i="1" s="1"/>
  <c r="F17" i="1"/>
  <c r="F18" i="1"/>
  <c r="F20" i="1"/>
  <c r="H20" i="1" s="1"/>
  <c r="AC20" i="1" s="1"/>
  <c r="F23" i="1"/>
  <c r="F25" i="1"/>
  <c r="H25" i="1" s="1"/>
  <c r="AC25" i="1" s="1"/>
  <c r="F27" i="1"/>
  <c r="F31" i="1"/>
  <c r="F28" i="1"/>
  <c r="H28" i="1" s="1"/>
  <c r="AC28" i="1" s="1"/>
  <c r="F22" i="1"/>
  <c r="F8" i="1"/>
  <c r="F19" i="1"/>
  <c r="F30" i="1"/>
  <c r="F11" i="1"/>
  <c r="F14" i="1"/>
  <c r="F21" i="1"/>
  <c r="F29" i="1"/>
  <c r="F10" i="1"/>
  <c r="H10" i="1" s="1"/>
  <c r="AC10" i="1" s="1"/>
  <c r="F12" i="1"/>
  <c r="F16" i="1"/>
  <c r="F24" i="1"/>
  <c r="H24" i="1" s="1"/>
  <c r="AC24" i="1" s="1"/>
  <c r="F26" i="1"/>
  <c r="F9" i="1"/>
  <c r="H27" i="1" l="1"/>
  <c r="AC27" i="1" s="1"/>
  <c r="H18" i="1"/>
  <c r="AC18" i="1" s="1"/>
  <c r="H22" i="1"/>
  <c r="AC22" i="1" s="1"/>
  <c r="H17" i="1"/>
  <c r="AC17" i="1" s="1"/>
  <c r="H23" i="1"/>
  <c r="AC23" i="1" s="1"/>
  <c r="H31" i="1"/>
  <c r="AC31" i="1" s="1"/>
  <c r="H26" i="1"/>
  <c r="AC26" i="1" s="1"/>
  <c r="H19" i="1"/>
  <c r="AC19" i="1" s="1"/>
  <c r="H11" i="1"/>
  <c r="AC11" i="1" s="1"/>
  <c r="H30" i="1"/>
  <c r="AC30" i="1" s="1"/>
  <c r="H21" i="1"/>
  <c r="AC21" i="1" s="1"/>
  <c r="H16" i="1"/>
  <c r="AC16" i="1" s="1"/>
  <c r="H8" i="1"/>
  <c r="AC8" i="1" s="1"/>
  <c r="H14" i="1"/>
  <c r="AC14" i="1" s="1"/>
  <c r="H29" i="1"/>
  <c r="AC29" i="1" s="1"/>
  <c r="H12" i="1"/>
  <c r="AC12" i="1" s="1"/>
  <c r="H9" i="1"/>
  <c r="AC9" i="1" s="1"/>
</calcChain>
</file>

<file path=xl/sharedStrings.xml><?xml version="1.0" encoding="utf-8"?>
<sst xmlns="http://schemas.openxmlformats.org/spreadsheetml/2006/main" count="552" uniqueCount="213">
  <si>
    <t>id_data</t>
  </si>
  <si>
    <t>id_pais</t>
  </si>
  <si>
    <t>Corr_Producto</t>
  </si>
  <si>
    <t>Data</t>
  </si>
  <si>
    <t>País</t>
  </si>
  <si>
    <t>id_producto</t>
  </si>
  <si>
    <t>Nombre comercial</t>
  </si>
  <si>
    <t>Tecnología</t>
  </si>
  <si>
    <t>Vistas</t>
  </si>
  <si>
    <t>PORTADA SHOPIFY</t>
  </si>
  <si>
    <t>Párrafo enganche</t>
  </si>
  <si>
    <t>Variante_1</t>
  </si>
  <si>
    <t>Precio_1 (USD)</t>
  </si>
  <si>
    <t>Variante_2</t>
  </si>
  <si>
    <t>Precio_2 (USD)</t>
  </si>
  <si>
    <t>Variante_3</t>
  </si>
  <si>
    <t>Precio_3 (USD)</t>
  </si>
  <si>
    <t>Variable_filtro1</t>
  </si>
  <si>
    <t>Variable_filtro2</t>
  </si>
  <si>
    <t>Variable_filtro3</t>
  </si>
  <si>
    <t>Descripción (Indicar qué permite ver o hacer el producto) 2</t>
  </si>
  <si>
    <t>CAR_Tipo_Prod</t>
  </si>
  <si>
    <t>CAR_Var1_Disponible</t>
  </si>
  <si>
    <t>CAR_Periodo</t>
  </si>
  <si>
    <t>CAR_Proveedor</t>
  </si>
  <si>
    <t>CAR_Colección</t>
  </si>
  <si>
    <t>ESP_Tecnología</t>
  </si>
  <si>
    <t>ESP_Incluye</t>
  </si>
  <si>
    <t>ESP_Uso_Disp.</t>
  </si>
  <si>
    <t xml:space="preserve">ESP_Fuentes </t>
  </si>
  <si>
    <t>ACC_Recibirás</t>
  </si>
  <si>
    <t>ACC_Licencia_uso</t>
  </si>
  <si>
    <t>ACC_Actualizaciones</t>
  </si>
  <si>
    <t>ACC_N°_usuarios</t>
  </si>
  <si>
    <t>Etiquetas</t>
  </si>
  <si>
    <t>DATARIESGO</t>
  </si>
  <si>
    <t>Chile</t>
  </si>
  <si>
    <t>Nacional</t>
  </si>
  <si>
    <t>Sin Actualización</t>
  </si>
  <si>
    <t xml:space="preserve">Red Chilena Contra la Violencia Hacia las Mujeres - SERNAMEG - Mesa Intersectorial </t>
  </si>
  <si>
    <t>Gratuito</t>
  </si>
  <si>
    <t>Data Intelligence</t>
  </si>
  <si>
    <t>Mapas, tableros interactivos, glosario</t>
  </si>
  <si>
    <t>Desktop/Laptop, Tablet, Celular</t>
  </si>
  <si>
    <t>1 credencial</t>
  </si>
  <si>
    <t>12 meses</t>
  </si>
  <si>
    <t xml:space="preserve">#violencia #genero #mujeres #femicidios #victimas #chile </t>
  </si>
  <si>
    <t>00003</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</si>
  <si>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</si>
  <si>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</si>
  <si>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Regional</t>
  </si>
  <si>
    <t>Comunal</t>
  </si>
  <si>
    <t>Monitoreo geo-espacial de incendios en Chile registrados desde el año 2016 al 2020. Esta herramienta permite visualizar hot spots de riesgo, cicatrices de fuego y obtener datos climáticos asociados a temperatura y viento.</t>
  </si>
  <si>
    <t>Básico</t>
  </si>
  <si>
    <t>2016-2020</t>
  </si>
  <si>
    <t>Mapas, glosario</t>
  </si>
  <si>
    <t>#monitoreo #incendios #cicatrices #fuego #hotspots #riesgo #clima #temperatura #viento</t>
  </si>
  <si>
    <t>MACA</t>
  </si>
  <si>
    <t>DATAMUNICIPIO</t>
  </si>
  <si>
    <t>KAREN</t>
  </si>
  <si>
    <t>Municipal</t>
  </si>
  <si>
    <t>00012</t>
  </si>
  <si>
    <t>DATATERRITORIO</t>
  </si>
  <si>
    <t>Instrumentos de Planificación Territorial (IPT)</t>
  </si>
  <si>
    <t>https://app.powerbi.com/view?r=eyJrIjoiNjhhOWMzOGMtMTI0OS00MzQxLWE4OGQtMWY3MGM2NDFmYjQ5IiwidCI6IjhmYmFhNWJmLTJlY2MtNGRjOC1iNTZiLThmOTJlMzA3ZjA3NiIsImMiOjR9</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</si>
  <si>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</si>
  <si>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</si>
  <si>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</si>
  <si>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</si>
  <si>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DATAEDUCACIÓN</t>
  </si>
  <si>
    <t>00014</t>
  </si>
  <si>
    <t>Ranking Comunal de Educación</t>
  </si>
  <si>
    <t>https://app.powerbi.com/view?r=eyJrIjoiYjMyYjQyODYtMjNlZS00NzQ1LTgxMjItMTQxNmJjODQxZmM3IiwidCI6IjhmYmFhNWJmLTJlY2MtNGRjOC1iNTZiLThmOTJlMzA3ZjA3NiIsImMiOjR9</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</si>
  <si>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</si>
  <si>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</si>
  <si>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</si>
  <si>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00015</t>
  </si>
  <si>
    <t>Calidad de la Educación</t>
  </si>
  <si>
    <t>#educacion #calidad #evolucion #años #mapas #niños #niñas #adolescentes #formación #escuela #colegios #publicos #privados #urbanos #rurales #establecimientos #desempeño</t>
  </si>
  <si>
    <t>00016</t>
  </si>
  <si>
    <t>DATAEVALUACIÓN</t>
  </si>
  <si>
    <t>Evaluación de Programas e Instituciones del servicio público (1997-2000).</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</si>
  <si>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</si>
  <si>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</si>
  <si>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</si>
  <si>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</si>
  <si>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Dirección de Presupuestos, Ministerio de Hacienda, Gobierno de Chile (DIPRES)</t>
  </si>
  <si>
    <t>00017</t>
  </si>
  <si>
    <t>DATACLIMÁTICO</t>
  </si>
  <si>
    <t>Emisiones de GEI (1990-2016)</t>
  </si>
  <si>
    <t>https://app.powerbi.com/view?r=eyJrIjoiNjk3NWE0YmItYjkzNC00MjcwLTgzMzktZjkxNDQyNWYxODQ2IiwidCI6IjhmYmFhNWJmLTJlY2MtNGRjOC1iNTZiLThmOTJlMzA3ZjA3NiIsImMiOjR9</t>
  </si>
  <si>
    <t>DATASALUD</t>
  </si>
  <si>
    <t>00025</t>
  </si>
  <si>
    <t>Emergencias de salud</t>
  </si>
  <si>
    <t>https://app.powerbi.com/view?r=eyJrIjoiYTBkMDYzOTUtN2VlYi00NjJjLTgwZTUtNjg3NDMzZjQ4ODliIiwidCI6IjhmYmFhNWJmLTJlY2MtNGRjOC1iNTZiLThmOTJlMzA3ZjA3NiIsImMiOjR9</t>
  </si>
  <si>
    <t xml:space="preserve">Ante situaciones de urgencia es clave e indispensable tener disponible la información necesaria para actuar. </t>
  </si>
  <si>
    <t>#emergencia #salud#urgencias #farmacias #turno #centros #salud #ubicacion #telefono</t>
  </si>
  <si>
    <t>Guatemala</t>
  </si>
  <si>
    <t>Honduras</t>
  </si>
  <si>
    <t>00029</t>
  </si>
  <si>
    <t>DATAEMPRESA</t>
  </si>
  <si>
    <t>Empresas Registradas en el SII</t>
  </si>
  <si>
    <t>https://app.powerbi.com/view?r=eyJrIjoiMzk2YmFlZjItZTMyZC00YTI3LWI5MTctZjc0NjFjM2YxOTliIiwidCI6IjhmYmFhNWJmLTJlY2MtNGRjOC1iNTZiLThmOTJlMzA3ZjA3NiIsImMiOjR9</t>
  </si>
  <si>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</si>
  <si>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</si>
  <si>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</si>
  <si>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00030</t>
  </si>
  <si>
    <t>Métricas e índices para la gestión municipal</t>
  </si>
  <si>
    <t>https://app.powerbi.com/view?r=eyJrIjoiNDNiNjBiZTYtNjIzNS00M2QwLThmOTQtNThhMzJhNTA4ZWRmIiwidCI6IjhmYmFhNWJmLTJlY2MtNGRjOC1iNTZiLThmOTJlMzA3ZjA3NiIsImMiOjR9</t>
  </si>
  <si>
    <t>Todos los municipios de Guatemala</t>
  </si>
  <si>
    <t>#ranking #gestion #municipio #municipal #desempeño</t>
  </si>
  <si>
    <t>00032</t>
  </si>
  <si>
    <t>Mapa de Femicidios en Chile (2020)</t>
  </si>
  <si>
    <t>https://app.powerbi.com/view?r=eyJrIjoiZWQyNDBiOTctNTdmOC00YzU2LWFlMDEtMjFkNTcyNGI2NjA3IiwidCI6IjhmYmFhNWJmLTJlY2MtNGRjOC1iNTZiLThmOTJlMzA3ZjA3NiIsImMiOjR9&amp;pageName=ReportSectionda6fb149b3546bbb76b2</t>
  </si>
  <si>
    <t>N/A</t>
  </si>
  <si>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</si>
  <si>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Mensual</t>
  </si>
  <si>
    <t>00033</t>
  </si>
  <si>
    <t>DATAAGRO</t>
  </si>
  <si>
    <t>AGROSTAT - Producción Agrícola</t>
  </si>
  <si>
    <t xml:space="preserve">El sector agrícola es un pilar fundamental para el país. ¿Qué cultivos hay en Chile? ¿Cuáles son los que tienen mayor participación? ¿Cuáles son más eficientes? </t>
  </si>
  <si>
    <t>Subnacional</t>
  </si>
  <si>
    <t>#estadisticas #agricolas #agraria #produccion #rendimiento #superficie #cultivo #plantacion</t>
  </si>
  <si>
    <t>00038</t>
  </si>
  <si>
    <t>DATAVIVIENDA</t>
  </si>
  <si>
    <t>Índice de Calidad de Vida Urbana - Comparación 2017-2018-2019</t>
  </si>
  <si>
    <t>Arica, comunas de la RM, Chillán, Chillán Viejo, San Carlos, Valdivia, Osorno, Pto. Varas, Pto. Montt, Castro, Coihaique.</t>
  </si>
  <si>
    <t>2017 -  2019</t>
  </si>
  <si>
    <t>Mapas interactivos</t>
  </si>
  <si>
    <t>#calidad #vida #urbano #laboral #negocios #sociocultural #contectividad #movilidad #salud #medioambiente #vivienda #entorno #ICVU #mapas #indice</t>
  </si>
  <si>
    <t>00040</t>
  </si>
  <si>
    <t>DATASALVAGUARDAS</t>
  </si>
  <si>
    <t>Salvaguardas de la Cooperación Internacional</t>
  </si>
  <si>
    <t>https://app.powerbi.com/view?r=eyJrIjoiOWZhNDdmY2EtMzRmNC00MzJiLWIxMWItYmYzZWUyOTllYzgwIiwidCI6IjhmYmFhNWJmLTJlY2MtNGRjOC1iNTZiLThmOTJlMzA3ZjA3NiIsImMiOjR9</t>
  </si>
  <si>
    <t>00041</t>
  </si>
  <si>
    <t>Índice de Calidad de Vida Urbana - Detalle 2018</t>
  </si>
  <si>
    <t>00042</t>
  </si>
  <si>
    <t>Índice de Calidad de Vida Urbana - Detalle 2019</t>
  </si>
  <si>
    <t>00043</t>
  </si>
  <si>
    <t>Panamá</t>
  </si>
  <si>
    <t>Avance del COVID-19</t>
  </si>
  <si>
    <t xml:space="preserve">#coronavirus #covid19 #contagiados #recuperados #fallecidos #activos #pandemia #respiradores #ventiladores #disponibles #noticias #casos #numero #PCR #hospitalizados #R0 </t>
  </si>
  <si>
    <t>00044</t>
  </si>
  <si>
    <t>00051</t>
  </si>
  <si>
    <t>Índice de Calidad de Vida Urbana - Detalle 2017</t>
  </si>
  <si>
    <t>https://sud-austral.maps.arcgis.com/apps/MapSeries/index.html?appid=f245811d937d4bedaa6d3a90d1666e2f</t>
  </si>
  <si>
    <t>00052</t>
  </si>
  <si>
    <t>Calidad de Viviendas Urbanas</t>
  </si>
  <si>
    <t>https://sud-austral.maps.arcgis.com/apps/webappviewer/index.html?id=85acb5c264dd461aab08972960d2cc60</t>
  </si>
  <si>
    <t xml:space="preserve">#viviendas #hogares #hacinamiento #mejoras #urbano #zonas </t>
  </si>
  <si>
    <t>00053</t>
  </si>
  <si>
    <t>DATADELITO</t>
  </si>
  <si>
    <t>Evolución Delitos de Mayor Connotación Social (2008-2020)</t>
  </si>
  <si>
    <t>https://app.powerbi.com/view?r=eyJrIjoiOTVhZGE0ZGEtMmY4Zi00MWY5LThjZGEtZmU0MjljYWI3ZTlmIiwidCI6IjhmYmFhNWJmLTJlY2MtNGRjOC1iNTZiLThmOTJlMzA3ZjA3NiIsImMiOjR9</t>
  </si>
  <si>
    <t>En Chile se materializan en promedio 588.742 casos policiales vinculados a delitos de alta connotación Social. Esta cifra implica que, en promedio, cada día, se cometen del orden de 1.613 delitos de este tipo, equivalentes a 1,1 delitos por minuto.</t>
  </si>
  <si>
    <t>2008-2020</t>
  </si>
  <si>
    <t>00061</t>
  </si>
  <si>
    <t>AGROGEOMÁTICA - Monitoreo Humedad</t>
  </si>
  <si>
    <t>Tablet, Celular</t>
  </si>
  <si>
    <t>#geomatica #geodatos #humedad #agricultura #precision #agricola #monitoreo #seguimiento #agua</t>
  </si>
  <si>
    <t>00068</t>
  </si>
  <si>
    <t>00070</t>
  </si>
  <si>
    <t>Hogar y Vivienda - Índice Socio Material Territorial</t>
  </si>
  <si>
    <t>2017?</t>
  </si>
  <si>
    <t>00083</t>
  </si>
  <si>
    <t>La geomática agrícola es una herramienta que permite mejorar la productividad en el agro, específicamente en relación a la humedad permite planificar mejor el uso del agua y anticiparnos a escenarios de escasez hídrica.</t>
  </si>
  <si>
    <r>
      <rPr>
        <b/>
        <sz val="10"/>
        <color theme="1"/>
        <rFont val="Calibri"/>
        <family val="2"/>
        <scheme val="minor"/>
      </rPr>
      <t>Emergencias de salud</t>
    </r>
    <r>
      <rPr>
        <sz val="10"/>
        <color theme="1"/>
        <rFont val="Calibri"/>
        <family val="2"/>
        <scheme val="minor"/>
      </rPr>
      <t xml:space="preserve"> entrega la ubicación de centros de atención de urgencia y farmacias, a nivel comunal</t>
    </r>
  </si>
  <si>
    <r>
      <rPr>
        <b/>
        <sz val="10"/>
        <color theme="1"/>
        <rFont val="Calibri"/>
        <family val="2"/>
        <scheme val="minor"/>
      </rPr>
      <t>AGROSTAT - Producción Agrícola</t>
    </r>
    <r>
      <rPr>
        <sz val="10"/>
        <color theme="1"/>
        <rFont val="Calibri"/>
        <family val="2"/>
        <scheme val="minor"/>
      </rPr>
      <t xml:space="preserve"> reune estadísticas del mundo agrícola, relacionadas principalmente al rendimiento y superficie ocupada por tipo de cultivo, pudiendo ser analizadas a distintos niveles, ya sea nacional, regional o comunal.</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</si>
  <si>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</si>
  <si>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</si>
  <si>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</si>
  <si>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t>1990-2016</t>
  </si>
  <si>
    <t>#GEI #gases #efecto #invernadero #cambio #climatico # sector #energia #agricultura #residuos #industria #UTCUTS #CH4 #CO2eq #N2O #CO2 #HFC #SF6 #emisiones #absorciones #inventario</t>
  </si>
  <si>
    <r>
      <t xml:space="preserve">En </t>
    </r>
    <r>
      <rPr>
        <b/>
        <sz val="10"/>
        <color theme="1"/>
        <rFont val="Calibri"/>
        <family val="2"/>
        <scheme val="minor"/>
      </rPr>
      <t xml:space="preserve">Emisiones de GEI (1990-2016) </t>
    </r>
    <r>
      <rPr>
        <sz val="10"/>
        <color theme="1"/>
        <rFont val="Calibri"/>
        <family val="2"/>
        <scheme val="minor"/>
      </rPr>
      <t xml:space="preserve">encontraras el detalle por sector y tipo de gas de las emisiones de GEI que libera anualmente nuestro país a la atmósfera. Mediante gráficas interactivas, podrás ver la evolución desde el año 1990 al 2016. </t>
    </r>
  </si>
  <si>
    <t>El cambio climático nos amenaza cada día con más fuerza. ¿Cómo han evolucionado las emisiones de GEI en los últimos años? ¿Qué sectores emiten más? ¿Qué gases contribuyen más al aumento de emisiones?</t>
  </si>
  <si>
    <t>Todas las regiones de Chile</t>
  </si>
  <si>
    <t>Evolucion de Delitos de Mayor Connotación Social (2008-2020) te permitirá visualizar en una sola plataforma la frecuencia trimestral de estos delitos por tipo, a nivel nacional y regional.</t>
  </si>
  <si>
    <t>Trimestral</t>
  </si>
  <si>
    <t>#delitos #connotacion #mayor #social #violencia #propiedad #vida #bienes #impacto #publico #robo #intimidacion #sorpresa #homicidio #violacion #vehiculo #motorizado #accesorios #lugar #habitado #fuerza #hurto #denuncias #aprehensiones #detenciones #caso #policial</t>
  </si>
  <si>
    <t>CAR_Var3_Disponible</t>
  </si>
  <si>
    <t>CAR_Var2_Disponible</t>
  </si>
  <si>
    <t>Todas las comunas de Chile</t>
  </si>
  <si>
    <t>https://app.powerbi.com/view?r=eyJrIjoiYzY0ZTJhYjUtZTkzMi00ZmRjLTg0NWEtZGU3ZGY1MmI0ZThkIiwidCI6IjhmYmFhNWJmLTJlY2MtNGRjOC1iNTZiLThmOTJlMzA3ZjA3NiIsImMiOjR9</t>
  </si>
  <si>
    <t>Sin actualización</t>
  </si>
  <si>
    <t>Departamental</t>
  </si>
  <si>
    <t>Todos los departamentos de Guatemala</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</si>
  <si>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</si>
  <si>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Diaria</t>
  </si>
  <si>
    <t>Mapas, tableros interactivos, glosario.</t>
  </si>
  <si>
    <t>https://dataintelligence.azurewebsites.net/Datacovidhn/</t>
  </si>
  <si>
    <t>https://dataintelligence.azurewebsites.net/Datacovidgt/</t>
  </si>
  <si>
    <t>https://dataintelligence.azurewebsites.net/Datacovidpa/</t>
  </si>
  <si>
    <t>https://dataintelligence.azurewebsites.net/Datacovidcl/</t>
  </si>
  <si>
    <t>https://sud-austral.maps.arcgis.com/apps/MapSeries/index.html?appid=954d3f78abca4e68a74424d7ca86bdc2</t>
  </si>
  <si>
    <t>Ministerio de Salud</t>
  </si>
  <si>
    <t>Secretaría de la Salud</t>
  </si>
  <si>
    <t>Ministerio de Salud Publica y Asistencia Social</t>
  </si>
  <si>
    <t>Mapas, tableros y charts interactivos, glosario.</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</si>
  <si>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</si>
  <si>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</si>
  <si>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</si>
  <si>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</si>
  <si>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t xml:space="preserve">#coronavirus #covid19 #contagiados #recuperados #fallecidos #activos #pandemia #respiradores #ventiladores #disponibles #noticias #casos #numero #pruebas #hospitalizados #R0 </t>
  </si>
  <si>
    <t>Internacional</t>
  </si>
  <si>
    <r>
      <t>La herramienta</t>
    </r>
    <r>
      <rPr>
        <b/>
        <sz val="10"/>
        <color theme="1"/>
        <rFont val="Calibri"/>
        <family val="2"/>
        <scheme val="minor"/>
      </rPr>
      <t xml:space="preserve"> Salvaguardas de la Cooperación Internacional </t>
    </r>
    <r>
      <rPr>
        <sz val="10"/>
        <color theme="1"/>
        <rFont val="Calibri"/>
        <family val="2"/>
        <scheme val="minor"/>
      </rPr>
      <t>presenta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</si>
  <si>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t xml:space="preserve">#salvaguardas #ambientales #sociales #políticas #estandar #normas #desempeño #CMNUCC #UNFCCC #BID #IADB #BM #WB #CAF #GCF #FVC #GEF #FMAM </t>
  </si>
  <si>
    <t>En caso de cambios en las salvaguardas de los distintos OIG.</t>
  </si>
  <si>
    <t>Incluye actualización en caso que ocurran cambios en los IPT.</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</si>
  <si>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</si>
  <si>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</si>
  <si>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</si>
  <si>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</si>
  <si>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 xml:space="preserve">#gobierno #ministerios #salud #hacienda #interior #defensa #agricultura #mineria #servicios #bienesnacionales #desarrollosocial #sernameg #vivienda #medioambiente #transporte #deporte #trabajo #relacionesexteriores #obras #publicas #patrimonio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</si>
</sst>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7" x14ac:knownFonts="1">
    <font>
      <sz val="11"/>
      <color theme="1"/>
      <name val="Calibri"/>
      <family val="2"/>
      <scheme val="minor"/>
    </font>
    <font>
      <b/>
      <sz val="11"/>
      <color theme="0"/>
      <name val="Calibri"/>
      <family val="2"/>
      <scheme val="minor"/>
    </font>
    <font>
      <u/>
      <sz val="11"/>
      <color theme="10"/>
      <name val="Calibri"/>
      <family val="2"/>
      <scheme val="minor"/>
    </font>
    <font>
      <sz val="10"/>
      <color theme="1"/>
      <name val="Calibri"/>
      <family val="2"/>
      <scheme val="minor"/>
    </font>
    <font>
      <sz val="10"/>
      <name val="Calibri"/>
      <family val="2"/>
      <scheme val="minor"/>
    </font>
    <font>
      <b/>
      <sz val="10"/>
      <color theme="1"/>
      <name val="Calibri"/>
      <family val="2"/>
      <scheme val="minor"/>
    </font>
    <font>
      <u/>
      <sz val="10"/>
      <color theme="10"/>
      <name val="Calibri"/>
      <family val="2"/>
      <scheme val="minor"/>
    </font>
  </fonts>
  <fills count="8">
    <fill>
      <patternFill patternType="none"/>
    </fill>
    <fill>
      <patternFill patternType="gray125"/>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0" borderId="0" xfId="0" applyAlignment="1">
      <alignment vertical="top" wrapText="1"/>
    </xf>
    <xf numFmtId="0" fontId="1" fillId="2" borderId="0" xfId="0" applyFont="1" applyFill="1" applyAlignment="1">
      <alignment horizontal="center" vertical="top" wrapText="1"/>
    </xf>
    <xf numFmtId="0" fontId="1" fillId="3" borderId="0" xfId="0" applyFont="1" applyFill="1" applyAlignment="1">
      <alignment horizontal="center" vertical="top" wrapText="1"/>
    </xf>
    <xf numFmtId="0" fontId="1" fillId="4" borderId="0" xfId="0" applyFont="1" applyFill="1" applyAlignment="1">
      <alignment horizontal="center" vertical="top" wrapText="1"/>
    </xf>
    <xf numFmtId="0" fontId="1" fillId="5" borderId="0" xfId="0" applyFont="1" applyFill="1" applyAlignment="1">
      <alignment horizontal="center" vertical="top" wrapText="1"/>
    </xf>
    <xf numFmtId="0" fontId="0" fillId="0" borderId="0" xfId="0" applyAlignment="1">
      <alignment horizontal="left" vertical="top" wrapText="1"/>
    </xf>
    <xf numFmtId="0" fontId="0" fillId="0" borderId="0" xfId="0" quotePrefix="1" applyAlignment="1">
      <alignment horizontal="left" vertical="top" wrapText="1"/>
    </xf>
    <xf numFmtId="0" fontId="0" fillId="6" borderId="0" xfId="0" applyFill="1" applyAlignment="1">
      <alignment horizontal="left" vertical="top" wrapText="1"/>
    </xf>
    <xf numFmtId="0" fontId="2" fillId="0" borderId="0" xfId="1" applyAlignment="1">
      <alignment wrapText="1"/>
    </xf>
    <xf numFmtId="0" fontId="3" fillId="0" borderId="0" xfId="0" applyFont="1"/>
    <xf numFmtId="0" fontId="3" fillId="0" borderId="0" xfId="0" applyFont="1" applyAlignment="1">
      <alignment horizontal="left" vertical="top" wrapText="1"/>
    </xf>
    <xf numFmtId="164" fontId="3" fillId="0" borderId="0" xfId="0" applyNumberFormat="1" applyFont="1" applyAlignment="1">
      <alignment horizontal="left" vertical="top" wrapText="1"/>
    </xf>
    <xf numFmtId="0" fontId="3" fillId="6" borderId="0" xfId="0" applyFont="1" applyFill="1" applyAlignment="1">
      <alignment horizontal="left" vertical="top" wrapText="1"/>
    </xf>
    <xf numFmtId="0" fontId="3" fillId="0" borderId="0" xfId="0" applyFont="1" applyAlignment="1">
      <alignment wrapText="1"/>
    </xf>
    <xf numFmtId="0" fontId="4" fillId="6" borderId="0" xfId="0" applyFont="1" applyFill="1" applyAlignment="1">
      <alignment horizontal="left" vertical="top" wrapText="1"/>
    </xf>
    <xf numFmtId="0" fontId="3" fillId="0" borderId="0" xfId="0" applyFont="1" applyAlignment="1">
      <alignment vertical="center" wrapText="1"/>
    </xf>
    <xf numFmtId="164" fontId="3" fillId="6" borderId="0" xfId="0" applyNumberFormat="1" applyFont="1" applyFill="1" applyAlignment="1">
      <alignment horizontal="left" vertical="top" wrapText="1"/>
    </xf>
    <xf numFmtId="0" fontId="6" fillId="0" borderId="0" xfId="1" applyFont="1" applyAlignment="1">
      <alignment wrapText="1"/>
    </xf>
    <xf numFmtId="0" fontId="3" fillId="6" borderId="0" xfId="0" applyFont="1" applyFill="1"/>
    <xf numFmtId="0" fontId="3" fillId="0" borderId="0" xfId="0" applyFont="1" applyFill="1" applyAlignment="1">
      <alignment horizontal="left" vertical="top" wrapText="1"/>
    </xf>
    <xf numFmtId="0" fontId="3" fillId="0" borderId="0" xfId="0" applyFont="1" applyAlignment="1">
      <alignment vertical="top"/>
    </xf>
    <xf numFmtId="0" fontId="3" fillId="0" borderId="0" xfId="0" applyFont="1" applyAlignment="1">
      <alignment vertical="top" wrapText="1"/>
    </xf>
    <xf numFmtId="164" fontId="3" fillId="0" borderId="0" xfId="0" applyNumberFormat="1" applyFont="1" applyAlignment="1">
      <alignment vertical="top"/>
    </xf>
    <xf numFmtId="0" fontId="3" fillId="0" borderId="0" xfId="0" applyFont="1" applyFill="1" applyAlignment="1">
      <alignment vertical="top" wrapText="1"/>
    </xf>
    <xf numFmtId="0" fontId="2" fillId="0" borderId="0" xfId="1" applyAlignment="1">
      <alignment vertical="top" wrapText="1"/>
    </xf>
    <xf numFmtId="0" fontId="3" fillId="7" borderId="0" xfId="0" applyFont="1" applyFill="1" applyAlignment="1">
      <alignment horizontal="left" vertical="top" wrapText="1"/>
    </xf>
    <xf numFmtId="164" fontId="3" fillId="0" borderId="0" xfId="0" applyNumberFormat="1" applyFont="1" applyFill="1" applyAlignment="1">
      <alignment horizontal="left" vertical="top" wrapText="1"/>
    </xf>
    <xf numFmtId="0" fontId="3" fillId="7" borderId="0" xfId="0" applyFont="1" applyFill="1" applyAlignment="1">
      <alignment vertical="top"/>
    </xf>
  </cellXfs>
  <cellStyles count="2">
    <cellStyle name="Hipervínculo" xfId="1" builtinId="8"/>
    <cellStyle name="Normal" xfId="0" builtinId="0"/>
  </cellStyles>
  <dxfs count="45">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numFmt numFmtId="0" formatCode="General"/>
    </dxf>
    <dxf>
      <font>
        <strike val="0"/>
        <outline val="0"/>
        <shadow val="0"/>
        <vertAlign val="baseline"/>
        <sz val="10"/>
        <name val="Calibri"/>
        <family val="2"/>
        <scheme val="minor"/>
      </font>
      <numFmt numFmtId="0" formatCode="General"/>
    </dxf>
    <dxf>
      <font>
        <strike val="0"/>
        <outline val="0"/>
        <shadow val="0"/>
        <vertAlign val="baseline"/>
        <sz val="10"/>
        <name val="Calibri"/>
        <family val="2"/>
        <scheme val="minor"/>
      </font>
    </dxf>
    <dxf>
      <font>
        <strike val="0"/>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numFmt numFmtId="164" formatCode="_-[$$-409]* #,##0.00_ ;_-[$$-409]* \-#,##0.00\ ;_-[$$-409]* &quot;-&quot;??_ ;_-@_ "/>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font>
        <strike val="0"/>
        <outline val="0"/>
        <shadow val="0"/>
        <vertAlign val="baseline"/>
        <sz val="10"/>
        <name val="Calibri"/>
        <family val="2"/>
        <scheme val="minor"/>
      </font>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1282859</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9DF88391-5F85-4B06-8549-50EA2C9F1600}"/>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3044984" cy="104076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en/Dropbox/DI%20Monitoreo/Monitoreo%20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PAISES"/>
      <sheetName val="PRODUCTOS"/>
      <sheetName val="MONITOREO"/>
      <sheetName val="DATOS"/>
      <sheetName val="Variables"/>
      <sheetName val="PERSONAS"/>
      <sheetName val="BD"/>
      <sheetName val="Investigación"/>
      <sheetName val="Monitoreo_Invest"/>
      <sheetName val="Detalle Productos"/>
      <sheetName val="SHOPIFY"/>
      <sheetName val="PRIORIZACION"/>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DATASALVAGUARDAS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DATAELECCIONES</v>
          </cell>
          <cell r="C24" t="str">
            <v>0017</v>
          </cell>
        </row>
        <row r="25">
          <cell r="B25" t="str">
            <v>DATAEVALUACIÓN</v>
          </cell>
          <cell r="C25" t="str">
            <v>0018</v>
          </cell>
        </row>
        <row r="26">
          <cell r="B26" t="str">
            <v>DATAPUEBLOS</v>
          </cell>
          <cell r="C26" t="str">
            <v>0019</v>
          </cell>
        </row>
        <row r="27">
          <cell r="B27" t="str">
            <v>DATAEIACC</v>
          </cell>
          <cell r="C27" t="str">
            <v>0020</v>
          </cell>
        </row>
        <row r="28">
          <cell r="B28" t="str">
            <v>DATAODS</v>
          </cell>
          <cell r="C28" t="str">
            <v>0021</v>
          </cell>
        </row>
        <row r="29">
          <cell r="B29" t="str">
            <v>DATASOCIAL</v>
          </cell>
          <cell r="C29" t="str">
            <v>0022</v>
          </cell>
        </row>
        <row r="30">
          <cell r="B30" t="str">
            <v>DATATAX</v>
          </cell>
          <cell r="C30" t="str">
            <v>0023</v>
          </cell>
        </row>
        <row r="31">
          <cell r="B31" t="str">
            <v>DATATRABAJO</v>
          </cell>
          <cell r="C31" t="str">
            <v>0024</v>
          </cell>
        </row>
        <row r="32">
          <cell r="B32" t="str">
            <v>DATAAMBIENTAL</v>
          </cell>
          <cell r="C32" t="str">
            <v>0025</v>
          </cell>
        </row>
        <row r="33">
          <cell r="B33"/>
          <cell r="C33" t="str">
            <v>0026</v>
          </cell>
        </row>
      </sheetData>
      <sheetData sheetId="1">
        <row r="4">
          <cell r="B4" t="str">
            <v>País</v>
          </cell>
          <cell r="C4" t="str">
            <v>id_país</v>
          </cell>
        </row>
        <row r="5">
          <cell r="B5" t="str">
            <v>Internacional</v>
          </cell>
          <cell r="C5" t="str">
            <v>00</v>
          </cell>
        </row>
        <row r="6">
          <cell r="B6" t="str">
            <v>Chile</v>
          </cell>
          <cell r="C6" t="str">
            <v>01</v>
          </cell>
        </row>
        <row r="7">
          <cell r="B7" t="str">
            <v>Guatemala</v>
          </cell>
          <cell r="C7" t="str">
            <v>02</v>
          </cell>
        </row>
        <row r="8">
          <cell r="B8" t="str">
            <v>El Salvador</v>
          </cell>
          <cell r="C8" t="str">
            <v>03</v>
          </cell>
        </row>
        <row r="9">
          <cell r="B9" t="str">
            <v>Honduras</v>
          </cell>
          <cell r="C9" t="str">
            <v>04</v>
          </cell>
        </row>
        <row r="10">
          <cell r="B10" t="str">
            <v>Panamá</v>
          </cell>
          <cell r="C10" t="str">
            <v>05</v>
          </cell>
        </row>
        <row r="11">
          <cell r="B11"/>
          <cell r="C11" t="str">
            <v>06</v>
          </cell>
        </row>
      </sheetData>
      <sheetData sheetId="2"/>
      <sheetData sheetId="3"/>
      <sheetData sheetId="4"/>
      <sheetData sheetId="5"/>
      <sheetData sheetId="6"/>
      <sheetData sheetId="7"/>
      <sheetData sheetId="8"/>
      <sheetData sheetId="9"/>
      <sheetData sheetId="10"/>
      <sheetData sheetId="11"/>
      <sheetData sheetId="12">
        <row r="11">
          <cell r="G11" t="str">
            <v>id_producto</v>
          </cell>
          <cell r="H11" t="str">
            <v>Prioridad [1-9]</v>
          </cell>
          <cell r="I11" t="str">
            <v>Estado</v>
          </cell>
          <cell r="J11" t="str">
            <v>Avance [0-100%]</v>
          </cell>
          <cell r="K11" t="str">
            <v>Responsable Desarrollo</v>
          </cell>
          <cell r="L11" t="str">
            <v>Responsable Información</v>
          </cell>
          <cell r="M11" t="str">
            <v>Tareas/Elementos / Observaciones</v>
          </cell>
          <cell r="N11" t="str">
            <v>Tecnología</v>
          </cell>
        </row>
        <row r="12">
          <cell r="G12" t="str">
            <v>0003-01-00033</v>
          </cell>
          <cell r="H12"/>
          <cell r="I12" t="str">
            <v>En Desarrollo</v>
          </cell>
          <cell r="J12">
            <v>0.6</v>
          </cell>
          <cell r="K12" t="str">
            <v>Patricio</v>
          </cell>
          <cell r="L12" t="str">
            <v>Claudia</v>
          </cell>
          <cell r="M12" t="str">
            <v>La Base en PBI está lista. Falta incorporar otras categorías de datos.</v>
          </cell>
          <cell r="N12" t="str">
            <v>POWER BI</v>
          </cell>
        </row>
        <row r="13">
          <cell r="G13" t="str">
            <v>0003-01-00062</v>
          </cell>
          <cell r="H13"/>
          <cell r="I13" t="str">
            <v>En Desarrollo</v>
          </cell>
          <cell r="J13">
            <v>0.4</v>
          </cell>
          <cell r="K13" t="str">
            <v>Patricio</v>
          </cell>
          <cell r="L13" t="str">
            <v>Claudia</v>
          </cell>
          <cell r="M13" t="str">
            <v>La Base en PBI está lista. Falta incorporar otras categorías de datos.</v>
          </cell>
          <cell r="N13" t="str">
            <v>POWER BI</v>
          </cell>
        </row>
        <row r="14">
          <cell r="G14" t="str">
            <v>0003-01-00063</v>
          </cell>
          <cell r="H14"/>
          <cell r="I14" t="str">
            <v>En Desarrollo</v>
          </cell>
          <cell r="J14">
            <v>0.3</v>
          </cell>
          <cell r="K14" t="str">
            <v>Patricio</v>
          </cell>
          <cell r="L14" t="str">
            <v>Claudia</v>
          </cell>
          <cell r="M14" t="str">
            <v>La Base en PBI está lista. Falta incorporar otras categorías de datos.</v>
          </cell>
          <cell r="N14" t="str">
            <v>POWER BI</v>
          </cell>
        </row>
        <row r="15">
          <cell r="G15" t="str">
            <v>0003-01-00061</v>
          </cell>
          <cell r="H15"/>
          <cell r="I15" t="str">
            <v>En Desarrollo</v>
          </cell>
          <cell r="J15">
            <v>0.8</v>
          </cell>
          <cell r="K15"/>
          <cell r="L15" t="str">
            <v>Claudia</v>
          </cell>
          <cell r="M15" t="str">
            <v>Revisión Astrid-Karen-Claudia</v>
          </cell>
          <cell r="N15" t="str">
            <v>GEE</v>
          </cell>
        </row>
        <row r="16">
          <cell r="G16" t="str">
            <v>0003-02-00035</v>
          </cell>
          <cell r="H16"/>
          <cell r="I16" t="str">
            <v>En Desarrollo</v>
          </cell>
          <cell r="J16">
            <v>0.5</v>
          </cell>
          <cell r="K16" t="str">
            <v>Patricio</v>
          </cell>
          <cell r="L16" t="str">
            <v>Claudia</v>
          </cell>
          <cell r="M16" t="str">
            <v>La Base en PBI está lista. Faltaría adecuar formatos.</v>
          </cell>
          <cell r="N16" t="str">
            <v>POWER BI</v>
          </cell>
        </row>
        <row r="17">
          <cell r="G17" t="str">
            <v>0002-01-00017</v>
          </cell>
          <cell r="H17"/>
          <cell r="I17" t="str">
            <v>En Desarrollo</v>
          </cell>
          <cell r="J17">
            <v>0.4</v>
          </cell>
          <cell r="K17" t="str">
            <v>Patricio</v>
          </cell>
          <cell r="L17" t="str">
            <v>Natalia</v>
          </cell>
          <cell r="M17" t="str">
            <v>La Base en PBI está lista. Faltaría revisión de algunos datos por parte de Naty.</v>
          </cell>
          <cell r="N17" t="str">
            <v>POWER BI</v>
          </cell>
        </row>
        <row r="18">
          <cell r="G18"/>
          <cell r="H18"/>
          <cell r="I18" t="str">
            <v>En Desarrollo</v>
          </cell>
          <cell r="J18">
            <v>0.3</v>
          </cell>
          <cell r="K18" t="str">
            <v>Patricio</v>
          </cell>
          <cell r="L18" t="str">
            <v>Natalia</v>
          </cell>
          <cell r="M18" t="str">
            <v xml:space="preserve">Datos disponibles para consumir. </v>
          </cell>
          <cell r="N18" t="str">
            <v>POWER BI</v>
          </cell>
        </row>
        <row r="19">
          <cell r="G19"/>
          <cell r="H19"/>
          <cell r="I19" t="str">
            <v>En Desarrollo</v>
          </cell>
          <cell r="J19">
            <v>0.9</v>
          </cell>
          <cell r="K19" t="str">
            <v>Efraín</v>
          </cell>
          <cell r="L19" t="str">
            <v>Natalia</v>
          </cell>
          <cell r="M19" t="str">
            <v>Revisión Astrid-Karen-Efraín-Natalia</v>
          </cell>
          <cell r="N19" t="str">
            <v>GEE</v>
          </cell>
        </row>
        <row r="20">
          <cell r="G20" t="str">
            <v>0002-01-00022</v>
          </cell>
          <cell r="H20"/>
          <cell r="I20" t="str">
            <v>En Desarrollo</v>
          </cell>
          <cell r="J20">
            <v>0.5</v>
          </cell>
          <cell r="K20" t="str">
            <v>Efraín</v>
          </cell>
          <cell r="L20" t="str">
            <v>Efraín</v>
          </cell>
          <cell r="M20" t="str">
            <v>Aun en desarrollo de algoritmos</v>
          </cell>
          <cell r="N20" t="str">
            <v>GEE</v>
          </cell>
        </row>
        <row r="21">
          <cell r="G21" t="str">
            <v>0016-01-00053</v>
          </cell>
          <cell r="H21"/>
          <cell r="I21" t="str">
            <v>Publicado</v>
          </cell>
          <cell r="J21">
            <v>1</v>
          </cell>
          <cell r="K21" t="str">
            <v>Patricio</v>
          </cell>
          <cell r="L21" t="str">
            <v xml:space="preserve">Paula </v>
          </cell>
          <cell r="M21" t="str">
            <v>Revisión Astrid-Karen-Paula</v>
          </cell>
          <cell r="N21" t="str">
            <v>POWER BI</v>
          </cell>
        </row>
        <row r="22">
          <cell r="G22"/>
          <cell r="H22"/>
          <cell r="I22" t="str">
            <v>En Desarrollo</v>
          </cell>
          <cell r="J22">
            <v>0.4</v>
          </cell>
          <cell r="K22" t="str">
            <v>Patricio</v>
          </cell>
          <cell r="L22" t="str">
            <v>Christian</v>
          </cell>
          <cell r="M22" t="str">
            <v>Se cuenta con BD con todos los delitos que se encuentran en el PODER JUDICIAL. Corte y Tribunal</v>
          </cell>
          <cell r="N22" t="str">
            <v>POWER BI</v>
          </cell>
        </row>
        <row r="23">
          <cell r="G23"/>
          <cell r="H23"/>
          <cell r="I23" t="str">
            <v>En Desarrollo</v>
          </cell>
          <cell r="J23">
            <v>0.3</v>
          </cell>
          <cell r="K23" t="str">
            <v>Patricio</v>
          </cell>
          <cell r="L23" t="str">
            <v xml:space="preserve">Paula </v>
          </cell>
          <cell r="M23" t="str">
            <v>Ficha por Comuna al estilo Ranking DATAEDUCACION</v>
          </cell>
          <cell r="N23" t="str">
            <v>POWER BI</v>
          </cell>
        </row>
        <row r="24">
          <cell r="G24"/>
          <cell r="H24"/>
          <cell r="I24" t="str">
            <v>No Iniciado</v>
          </cell>
          <cell r="J24">
            <v>0</v>
          </cell>
          <cell r="K24" t="str">
            <v>Abner-Patricio</v>
          </cell>
          <cell r="L24" t="str">
            <v xml:space="preserve">Paula </v>
          </cell>
          <cell r="M24" t="str">
            <v>Mostrar Indicadores de Delitos por unidad de tiempo (minuto, hora, día)</v>
          </cell>
          <cell r="N24" t="str">
            <v>ARCGISONLINE</v>
          </cell>
        </row>
        <row r="25">
          <cell r="G25" t="str">
            <v>0010-01-00014</v>
          </cell>
          <cell r="H25"/>
          <cell r="I25" t="str">
            <v>Publicado</v>
          </cell>
          <cell r="J25">
            <v>0.9</v>
          </cell>
          <cell r="K25" t="str">
            <v>Patricio</v>
          </cell>
          <cell r="L25" t="str">
            <v>Silvia</v>
          </cell>
          <cell r="M25" t="str">
            <v>Revisión Astrid-Karen-Silvia</v>
          </cell>
          <cell r="N25" t="str">
            <v>POWER BI</v>
          </cell>
        </row>
        <row r="26">
          <cell r="G26" t="str">
            <v>0010-01-00015</v>
          </cell>
          <cell r="H26"/>
          <cell r="I26" t="str">
            <v>En Desarrollo</v>
          </cell>
          <cell r="J26">
            <v>0.7</v>
          </cell>
          <cell r="K26" t="str">
            <v>Patricio</v>
          </cell>
          <cell r="L26" t="str">
            <v>Silvia</v>
          </cell>
          <cell r="M26" t="str">
            <v>Avanzado el desarrollo PBI. Silvia debe revisar datos de SIMCE.</v>
          </cell>
          <cell r="N26" t="str">
            <v>POWER BI</v>
          </cell>
        </row>
        <row r="27">
          <cell r="G27" t="str">
            <v>0010-01-00013</v>
          </cell>
          <cell r="H27"/>
          <cell r="I27" t="str">
            <v>En Desarrollo</v>
          </cell>
          <cell r="J27">
            <v>0.5</v>
          </cell>
          <cell r="K27" t="str">
            <v>Abner</v>
          </cell>
          <cell r="L27" t="str">
            <v>Silvia</v>
          </cell>
          <cell r="M27" t="str">
            <v>Se estructura con datos de BD establecimientos y BD del Censo 2017 y CASEN</v>
          </cell>
          <cell r="N27" t="str">
            <v>ARCGISONLINE</v>
          </cell>
        </row>
        <row r="28">
          <cell r="G28"/>
          <cell r="H28"/>
          <cell r="I28" t="str">
            <v>En Desarrollo</v>
          </cell>
          <cell r="J28">
            <v>0.3</v>
          </cell>
          <cell r="K28" t="str">
            <v>Patricio</v>
          </cell>
          <cell r="L28" t="str">
            <v>Silvia</v>
          </cell>
          <cell r="M28" t="str">
            <v>Se cuenta con la BD lista para consumo</v>
          </cell>
          <cell r="N28" t="str">
            <v>POWER BI</v>
          </cell>
        </row>
        <row r="29">
          <cell r="G29"/>
          <cell r="H29"/>
          <cell r="I29" t="str">
            <v>En Desarrollo</v>
          </cell>
          <cell r="J29">
            <v>0.2</v>
          </cell>
          <cell r="K29" t="str">
            <v>Patricio</v>
          </cell>
          <cell r="L29" t="str">
            <v>Silvia</v>
          </cell>
          <cell r="M29" t="str">
            <v>Se cuenta con la BD lista para consumo</v>
          </cell>
          <cell r="N29" t="str">
            <v>POWER BI</v>
          </cell>
        </row>
        <row r="30">
          <cell r="G30"/>
          <cell r="H30"/>
          <cell r="I30" t="str">
            <v>No Iniciado</v>
          </cell>
          <cell r="J30">
            <v>0</v>
          </cell>
          <cell r="K30" t="str">
            <v>Patricio</v>
          </cell>
          <cell r="L30" t="str">
            <v>Silvia</v>
          </cell>
          <cell r="M30" t="str">
            <v>Encargar a Silvia la organización de esta info.</v>
          </cell>
          <cell r="N30" t="str">
            <v>POWER BI</v>
          </cell>
        </row>
        <row r="31">
          <cell r="G31" t="str">
            <v>0008-01-00007</v>
          </cell>
          <cell r="H31"/>
          <cell r="I31" t="str">
            <v>En Desarrollo</v>
          </cell>
          <cell r="J31">
            <v>0.5</v>
          </cell>
          <cell r="K31" t="str">
            <v>Patricio</v>
          </cell>
          <cell r="L31" t="str">
            <v>Natalia</v>
          </cell>
          <cell r="M31" t="str">
            <v>Datos Alcaldesas-Consejalas-Personal Municipios 2018-2019</v>
          </cell>
          <cell r="N31" t="str">
            <v>INFOGRAM</v>
          </cell>
        </row>
        <row r="32">
          <cell r="G32" t="str">
            <v>0022-01-00008</v>
          </cell>
          <cell r="H32"/>
          <cell r="I32" t="str">
            <v>En Desarrollo</v>
          </cell>
          <cell r="J32">
            <v>0.5</v>
          </cell>
          <cell r="K32" t="str">
            <v>Patricio</v>
          </cell>
          <cell r="L32" t="str">
            <v>Silvia</v>
          </cell>
          <cell r="M32" t="str">
            <v>Datos de ELEAM y CENSO 2017 disponibles.</v>
          </cell>
          <cell r="N32" t="str">
            <v>INFOGRAM</v>
          </cell>
        </row>
        <row r="33">
          <cell r="G33" t="str">
            <v>0007-01-00029</v>
          </cell>
          <cell r="H33"/>
          <cell r="I33" t="str">
            <v>En Desarrollo</v>
          </cell>
          <cell r="J33">
            <v>0.9</v>
          </cell>
          <cell r="K33" t="str">
            <v>Patricio</v>
          </cell>
          <cell r="L33" t="str">
            <v>Fernanda</v>
          </cell>
          <cell r="M33" t="str">
            <v>En la FREE quedan Empresas-Trabajadores Dependientes-Tipo Contribuyente y Rubro.</v>
          </cell>
          <cell r="N33" t="str">
            <v>POWER BI</v>
          </cell>
        </row>
        <row r="34">
          <cell r="G34"/>
          <cell r="H34"/>
          <cell r="I34" t="str">
            <v>No Iniciado</v>
          </cell>
          <cell r="J34">
            <v>0.1</v>
          </cell>
          <cell r="K34" t="str">
            <v>Patricio</v>
          </cell>
          <cell r="L34" t="str">
            <v>Fernanda</v>
          </cell>
          <cell r="M34" t="str">
            <v>DATAempresa 2: Trabajadores Honorarios/ Hombres-Mujeres (tb sirve para DATAGENERO) e IMPUESTOS</v>
          </cell>
          <cell r="N34" t="str">
            <v>POWER BI</v>
          </cell>
        </row>
        <row r="35">
          <cell r="G35"/>
          <cell r="H35"/>
          <cell r="I35" t="str">
            <v>No Iniciado</v>
          </cell>
          <cell r="J35">
            <v>0.1</v>
          </cell>
          <cell r="K35" t="str">
            <v>Patricio</v>
          </cell>
          <cell r="L35" t="str">
            <v>Fernanda</v>
          </cell>
          <cell r="M35" t="str">
            <v>DATAEMPRESA 3: Histórico con años anteriores.</v>
          </cell>
          <cell r="N35" t="str">
            <v>POWER BI</v>
          </cell>
        </row>
        <row r="36">
          <cell r="G36"/>
          <cell r="H36"/>
          <cell r="I36" t="str">
            <v>No Iniciado</v>
          </cell>
          <cell r="J36">
            <v>0.1</v>
          </cell>
          <cell r="K36" t="str">
            <v>Patricio</v>
          </cell>
          <cell r="L36" t="str">
            <v>Fernanda</v>
          </cell>
          <cell r="M36" t="str">
            <v>DATAPYME: PYMES por Género</v>
          </cell>
          <cell r="N36" t="str">
            <v>POWER BI</v>
          </cell>
        </row>
        <row r="37">
          <cell r="G37" t="str">
            <v>0018-01-00016</v>
          </cell>
          <cell r="H37"/>
          <cell r="I37" t="str">
            <v>Publicado</v>
          </cell>
          <cell r="J37">
            <v>1</v>
          </cell>
          <cell r="K37" t="str">
            <v>Patricio</v>
          </cell>
          <cell r="L37" t="str">
            <v>Reyes-Monse</v>
          </cell>
          <cell r="M37" t="str">
            <v>Revisión Astrid-Karen-Reyes y Monse</v>
          </cell>
          <cell r="N37" t="str">
            <v>POWER BI</v>
          </cell>
        </row>
        <row r="38">
          <cell r="G38" t="str">
            <v>0018-01-00085</v>
          </cell>
          <cell r="H38"/>
          <cell r="I38" t="str">
            <v>En Desarrollo</v>
          </cell>
          <cell r="J38">
            <v>0.5</v>
          </cell>
          <cell r="K38" t="str">
            <v>Patricio</v>
          </cell>
          <cell r="L38" t="str">
            <v>Reyes-Monse</v>
          </cell>
          <cell r="M38" t="str">
            <v>Vigencia de los Programas
Montos presupuestarios
Otros detalles que están en la BD</v>
          </cell>
          <cell r="N38" t="str">
            <v>POWER BI</v>
          </cell>
        </row>
        <row r="39">
          <cell r="G39" t="str">
            <v>0004-01-00010</v>
          </cell>
          <cell r="H39"/>
          <cell r="I39" t="str">
            <v>En Desarrollo</v>
          </cell>
          <cell r="J39">
            <v>0.7</v>
          </cell>
          <cell r="K39" t="str">
            <v>Abner-Patricio</v>
          </cell>
          <cell r="L39" t="str">
            <v>Astrid</v>
          </cell>
          <cell r="M39" t="str">
            <v>Estructura y Datos Censo 2017 disponibles. Faltan los datos de CASEN 2009-2019</v>
          </cell>
          <cell r="N39" t="str">
            <v>ARCGIS-POWER BI</v>
          </cell>
        </row>
        <row r="40">
          <cell r="G40" t="str">
            <v>0004-02-00028</v>
          </cell>
          <cell r="H40"/>
          <cell r="I40" t="str">
            <v>En Desarrollo</v>
          </cell>
          <cell r="J40">
            <v>0.5</v>
          </cell>
          <cell r="K40" t="str">
            <v>Abner-Patricio</v>
          </cell>
          <cell r="L40" t="str">
            <v>Astrid</v>
          </cell>
          <cell r="M40" t="str">
            <v>Estructura y Datos Censo 2018 disponibles.</v>
          </cell>
          <cell r="N40" t="str">
            <v>ARCGIS-POWER BI</v>
          </cell>
        </row>
        <row r="41">
          <cell r="G41" t="str">
            <v>0004-01-00011</v>
          </cell>
          <cell r="H41"/>
          <cell r="I41" t="str">
            <v>En Desarrollo</v>
          </cell>
          <cell r="J41">
            <v>0.6</v>
          </cell>
          <cell r="K41" t="str">
            <v>Abner-Patricio</v>
          </cell>
          <cell r="L41" t="str">
            <v>Astrid</v>
          </cell>
          <cell r="M41" t="str">
            <v>Estructura y Datos Censo 2017 disponibles. Faltan los datos de CASEN 2009-2019</v>
          </cell>
          <cell r="N41" t="str">
            <v>ARCGIS-POWER BI</v>
          </cell>
        </row>
        <row r="42">
          <cell r="G42" t="str">
            <v>0004-02-00030</v>
          </cell>
          <cell r="H42"/>
          <cell r="I42" t="str">
            <v>Publicado</v>
          </cell>
          <cell r="J42">
            <v>1</v>
          </cell>
          <cell r="K42" t="str">
            <v>Patricio</v>
          </cell>
          <cell r="L42" t="str">
            <v>Astrid</v>
          </cell>
          <cell r="M42" t="str">
            <v>Tenemos ranking de Municipios elaborado por GIS en 2018 y Censo 2018</v>
          </cell>
          <cell r="N42" t="str">
            <v>POWER BI</v>
          </cell>
        </row>
        <row r="43">
          <cell r="G43" t="str">
            <v>0012-01-00001</v>
          </cell>
          <cell r="H43"/>
          <cell r="I43" t="str">
            <v>En Desarrollo</v>
          </cell>
          <cell r="J43">
            <v>0.5</v>
          </cell>
          <cell r="K43" t="str">
            <v>Patricio</v>
          </cell>
          <cell r="L43" t="str">
            <v>Macarena</v>
          </cell>
          <cell r="M43" t="str">
            <v>Con la base de Femicidios 2020 se construirá el histórico. Ya se cuenta con los datos.</v>
          </cell>
          <cell r="N43" t="str">
            <v>POWER BI</v>
          </cell>
        </row>
        <row r="44">
          <cell r="G44" t="str">
            <v>0012-02-00047</v>
          </cell>
          <cell r="H44"/>
          <cell r="I44" t="str">
            <v>No Iniciado</v>
          </cell>
          <cell r="J44">
            <v>0</v>
          </cell>
          <cell r="K44" t="str">
            <v>Patricio</v>
          </cell>
          <cell r="L44" t="str">
            <v>No Asignado</v>
          </cell>
          <cell r="M44" t="str">
            <v>Ya encontramos la Fuente de Información. Asignar a alguien para ordenar datos.</v>
          </cell>
          <cell r="N44" t="str">
            <v>POWER BI</v>
          </cell>
        </row>
        <row r="45">
          <cell r="G45" t="str">
            <v>0012-01-00032</v>
          </cell>
          <cell r="H45"/>
          <cell r="I45" t="str">
            <v>Publicado</v>
          </cell>
          <cell r="J45">
            <v>1</v>
          </cell>
          <cell r="K45" t="str">
            <v>Patricio</v>
          </cell>
          <cell r="L45" t="str">
            <v>Macarena</v>
          </cell>
          <cell r="M45" t="str">
            <v>Publicado. Faltaría Integrar a Odoo</v>
          </cell>
          <cell r="N45" t="str">
            <v>POWER BI</v>
          </cell>
        </row>
        <row r="46">
          <cell r="G46" t="str">
            <v>0012-01-00003</v>
          </cell>
          <cell r="H46"/>
          <cell r="I46" t="str">
            <v>En Desarrollo</v>
          </cell>
          <cell r="J46">
            <v>0.9</v>
          </cell>
          <cell r="K46" t="str">
            <v>Efraín</v>
          </cell>
          <cell r="L46" t="str">
            <v>Efraín</v>
          </cell>
          <cell r="M46" t="str">
            <v xml:space="preserve">Aplicación Satelital en Desarrollo. </v>
          </cell>
          <cell r="N46" t="str">
            <v>GEE</v>
          </cell>
        </row>
        <row r="47">
          <cell r="G47" t="str">
            <v>0012-01-00005</v>
          </cell>
          <cell r="H47"/>
          <cell r="I47" t="str">
            <v>No Iniciado</v>
          </cell>
          <cell r="J47">
            <v>0</v>
          </cell>
          <cell r="K47" t="str">
            <v>No Asignado</v>
          </cell>
          <cell r="L47" t="str">
            <v>Macarena</v>
          </cell>
          <cell r="M47" t="str">
            <v>Encargar Búsqueda de Información</v>
          </cell>
          <cell r="N47" t="str">
            <v>NO DEFINIDO</v>
          </cell>
        </row>
        <row r="48">
          <cell r="G48" t="str">
            <v>0012-01-00002</v>
          </cell>
          <cell r="H48"/>
          <cell r="I48" t="str">
            <v>No Iniciado</v>
          </cell>
          <cell r="J48">
            <v>0</v>
          </cell>
          <cell r="K48" t="str">
            <v>Abner-Patricio</v>
          </cell>
          <cell r="L48" t="str">
            <v>Reyes</v>
          </cell>
          <cell r="M48" t="str">
            <v>Encargar a Reyes la búsqueda de esta información</v>
          </cell>
          <cell r="N48" t="str">
            <v>NO DEFINIDO</v>
          </cell>
        </row>
        <row r="49">
          <cell r="G49" t="str">
            <v>0012-01-00004</v>
          </cell>
          <cell r="H49"/>
          <cell r="I49" t="str">
            <v>No Iniciado</v>
          </cell>
          <cell r="J49">
            <v>0</v>
          </cell>
          <cell r="K49" t="str">
            <v>No Asignado</v>
          </cell>
          <cell r="L49" t="str">
            <v>Macarena</v>
          </cell>
          <cell r="M49" t="str">
            <v>Encargar Búsqueda de Información</v>
          </cell>
          <cell r="N49" t="str">
            <v>NO DEFINIDO</v>
          </cell>
        </row>
        <row r="50">
          <cell r="G50" t="str">
            <v>0012-01-00006</v>
          </cell>
          <cell r="H50"/>
          <cell r="I50" t="str">
            <v>No Iniciado</v>
          </cell>
          <cell r="J50">
            <v>0</v>
          </cell>
          <cell r="K50" t="str">
            <v>No Asignado</v>
          </cell>
          <cell r="L50" t="str">
            <v>Natalia</v>
          </cell>
          <cell r="M50" t="str">
            <v>Priorización / Zonas importantes</v>
          </cell>
          <cell r="N50" t="str">
            <v>NO DEFINIDO</v>
          </cell>
        </row>
        <row r="51">
          <cell r="G51" t="str">
            <v>0012-01-00009</v>
          </cell>
          <cell r="H51"/>
          <cell r="I51" t="str">
            <v>No Iniciado</v>
          </cell>
          <cell r="J51">
            <v>0.15</v>
          </cell>
          <cell r="K51" t="str">
            <v>Efraín</v>
          </cell>
          <cell r="L51" t="str">
            <v>No Asignado</v>
          </cell>
          <cell r="M51"/>
          <cell r="N51" t="str">
            <v>NO DEFINIDO</v>
          </cell>
        </row>
        <row r="52">
          <cell r="G52" t="str">
            <v>0001-01-00024</v>
          </cell>
          <cell r="H52"/>
          <cell r="I52" t="str">
            <v>En Desarrollo</v>
          </cell>
          <cell r="J52">
            <v>0.3</v>
          </cell>
          <cell r="K52" t="str">
            <v>Patricio</v>
          </cell>
          <cell r="L52" t="str">
            <v>Carolina</v>
          </cell>
          <cell r="M52" t="str">
            <v>Lista la parte de Fallecidos, faltan Nacimientos.</v>
          </cell>
          <cell r="N52" t="str">
            <v>POWER BI</v>
          </cell>
        </row>
        <row r="53">
          <cell r="G53" t="str">
            <v>0001-01-00025</v>
          </cell>
          <cell r="H53"/>
          <cell r="I53" t="str">
            <v>En Desarrollo</v>
          </cell>
          <cell r="J53">
            <v>0.5</v>
          </cell>
          <cell r="K53" t="str">
            <v>Abner-Patricio</v>
          </cell>
          <cell r="L53" t="str">
            <v>Carolina</v>
          </cell>
          <cell r="M53" t="str">
            <v>Ya está publicado PBI, falta lo de ARCGIS. Servicio urgencia (Se extrajo información por Región, Comuna, Servicio de Salud y Establecimiento de Salud.)</v>
          </cell>
          <cell r="N53" t="str">
            <v>ARCGIS-POWER BI</v>
          </cell>
        </row>
        <row r="54">
          <cell r="G54" t="str">
            <v>0001-01-00023</v>
          </cell>
          <cell r="H54"/>
          <cell r="I54" t="str">
            <v>En Desarrollo</v>
          </cell>
          <cell r="J54">
            <v>0.3</v>
          </cell>
          <cell r="K54" t="str">
            <v>Patricio</v>
          </cell>
          <cell r="L54" t="str">
            <v>Carolina</v>
          </cell>
          <cell r="M54" t="str">
            <v>Héctor y Edwin se encuentran depurando la BD.</v>
          </cell>
          <cell r="N54" t="str">
            <v>POWER BI</v>
          </cell>
        </row>
        <row r="55">
          <cell r="G55" t="str">
            <v>0001-01-00081</v>
          </cell>
          <cell r="H55"/>
          <cell r="I55" t="str">
            <v>En Desarrollo</v>
          </cell>
          <cell r="J55">
            <v>0.1</v>
          </cell>
          <cell r="K55" t="str">
            <v>Patricio</v>
          </cell>
          <cell r="L55" t="str">
            <v>Carolina</v>
          </cell>
          <cell r="M55" t="str">
            <v>Héctor y Edwin se encuentran depurando la BD.</v>
          </cell>
          <cell r="N55" t="str">
            <v>POWER BI</v>
          </cell>
        </row>
        <row r="56">
          <cell r="G56" t="str">
            <v>0001-01-00082</v>
          </cell>
          <cell r="H56"/>
          <cell r="I56" t="str">
            <v>En Desarrollo</v>
          </cell>
          <cell r="J56">
            <v>0.1</v>
          </cell>
          <cell r="K56" t="str">
            <v>Patricio</v>
          </cell>
          <cell r="L56" t="str">
            <v>Carolina</v>
          </cell>
          <cell r="M56" t="str">
            <v>Héctor y Edwin se encuentran depurando la BD.</v>
          </cell>
          <cell r="N56" t="str">
            <v>POWER BI</v>
          </cell>
        </row>
        <row r="57">
          <cell r="G57" t="str">
            <v>0001-01-00088</v>
          </cell>
          <cell r="H57"/>
          <cell r="I57" t="str">
            <v>En Desarrollo</v>
          </cell>
          <cell r="J57">
            <v>0.3</v>
          </cell>
          <cell r="K57" t="str">
            <v>Abner</v>
          </cell>
          <cell r="L57" t="str">
            <v>Carolina</v>
          </cell>
          <cell r="M57" t="str">
            <v>Se cuenta con la ubicación espacial de centros de salud.</v>
          </cell>
          <cell r="N57" t="str">
            <v>ARCGISONLINE</v>
          </cell>
        </row>
        <row r="58">
          <cell r="G58" t="str">
            <v>0001-02-00069</v>
          </cell>
          <cell r="H58"/>
          <cell r="I58" t="str">
            <v>En Desarrollo</v>
          </cell>
          <cell r="J58">
            <v>0.3</v>
          </cell>
          <cell r="K58" t="str">
            <v>Abner-Patricio</v>
          </cell>
          <cell r="L58" t="str">
            <v>Patricio</v>
          </cell>
          <cell r="M58" t="str">
            <v>Se cuenta con la BD del CENSO 2018 ya estructurada</v>
          </cell>
          <cell r="N58" t="str">
            <v>NO DEFINIDO</v>
          </cell>
        </row>
        <row r="59">
          <cell r="G59" t="str">
            <v>0023-01-00049</v>
          </cell>
          <cell r="H59"/>
          <cell r="I59" t="str">
            <v>En Desarrollo</v>
          </cell>
          <cell r="J59">
            <v>0.2</v>
          </cell>
          <cell r="K59" t="str">
            <v>Patricio</v>
          </cell>
          <cell r="L59" t="str">
            <v>Fernanda</v>
          </cell>
          <cell r="M59" t="str">
            <v>Ver con Marta qué y cómo se puede mostrar para que sea entendible.</v>
          </cell>
          <cell r="N59" t="str">
            <v>POWER BI</v>
          </cell>
        </row>
        <row r="60">
          <cell r="G60" t="str">
            <v>0009-01-00038</v>
          </cell>
          <cell r="H60"/>
          <cell r="I60" t="str">
            <v>Publicado</v>
          </cell>
          <cell r="J60">
            <v>1</v>
          </cell>
          <cell r="K60" t="str">
            <v>Abner</v>
          </cell>
          <cell r="L60" t="str">
            <v>Reyes-Monse</v>
          </cell>
          <cell r="M60" t="str">
            <v>Revisión Astrid-Karen-Reyes y Monse</v>
          </cell>
          <cell r="N60" t="str">
            <v>ARCGISONLINE</v>
          </cell>
        </row>
        <row r="61">
          <cell r="G61" t="str">
            <v>0009-01-00051</v>
          </cell>
          <cell r="H61"/>
          <cell r="I61" t="str">
            <v>Publicado</v>
          </cell>
          <cell r="J61">
            <v>1</v>
          </cell>
          <cell r="K61" t="str">
            <v>Abner</v>
          </cell>
          <cell r="L61" t="str">
            <v>Reyes-Monse</v>
          </cell>
          <cell r="M61" t="str">
            <v>Revisión Astrid-Karen-Reyes y Monse</v>
          </cell>
          <cell r="N61" t="str">
            <v>ARCGISONLINE</v>
          </cell>
        </row>
        <row r="62">
          <cell r="G62" t="str">
            <v>0009-01-00041</v>
          </cell>
          <cell r="H62"/>
          <cell r="I62" t="str">
            <v>Publicado</v>
          </cell>
          <cell r="J62">
            <v>1</v>
          </cell>
          <cell r="K62" t="str">
            <v>Abner</v>
          </cell>
          <cell r="L62" t="str">
            <v>Reyes-Monse</v>
          </cell>
          <cell r="M62" t="str">
            <v>Revisión Astrid-Karen-Reyes y Monse</v>
          </cell>
          <cell r="N62" t="str">
            <v>ARCGISONLINE</v>
          </cell>
        </row>
        <row r="63">
          <cell r="G63" t="str">
            <v>0009-01-00042</v>
          </cell>
          <cell r="H63"/>
          <cell r="I63" t="str">
            <v>Publicado</v>
          </cell>
          <cell r="J63">
            <v>1</v>
          </cell>
          <cell r="K63" t="str">
            <v>Abner</v>
          </cell>
          <cell r="L63" t="str">
            <v>Reyes-Monse</v>
          </cell>
          <cell r="M63" t="str">
            <v>Revisión Astrid-Karen-Reyes y Monse</v>
          </cell>
          <cell r="N63" t="str">
            <v>ARCGISONLINE</v>
          </cell>
        </row>
        <row r="64">
          <cell r="G64" t="str">
            <v>0009-01-00052</v>
          </cell>
          <cell r="H64"/>
          <cell r="I64" t="str">
            <v>En Desarrollo</v>
          </cell>
          <cell r="J64">
            <v>0.8</v>
          </cell>
          <cell r="K64" t="str">
            <v>Abner</v>
          </cell>
          <cell r="L64" t="str">
            <v>Reyes-Monse</v>
          </cell>
          <cell r="M64" t="str">
            <v>Abner debe realizar unos ajustes a esta herramienta</v>
          </cell>
          <cell r="N64" t="str">
            <v>ARCGISONLINE</v>
          </cell>
        </row>
        <row r="65">
          <cell r="G65" t="str">
            <v>0011-01-00012</v>
          </cell>
          <cell r="H65"/>
          <cell r="I65" t="str">
            <v>Publicado</v>
          </cell>
          <cell r="J65">
            <v>1</v>
          </cell>
          <cell r="K65"/>
          <cell r="L65"/>
          <cell r="M65"/>
          <cell r="N65"/>
        </row>
        <row r="66">
          <cell r="G66"/>
          <cell r="H66"/>
          <cell r="I66" t="str">
            <v>En Desarrollo</v>
          </cell>
          <cell r="J66"/>
          <cell r="K66"/>
          <cell r="L66"/>
          <cell r="M66"/>
          <cell r="N66"/>
        </row>
        <row r="67">
          <cell r="G67" t="str">
            <v>0014-01-00036</v>
          </cell>
          <cell r="H67"/>
          <cell r="I67" t="str">
            <v>En Desarrollo</v>
          </cell>
          <cell r="J67"/>
          <cell r="K67"/>
          <cell r="L67"/>
          <cell r="M67"/>
          <cell r="N67"/>
        </row>
        <row r="68">
          <cell r="G68" t="str">
            <v>0014-01-00037</v>
          </cell>
          <cell r="H68"/>
          <cell r="I68" t="str">
            <v>No Iniciado</v>
          </cell>
          <cell r="J68"/>
          <cell r="K68"/>
          <cell r="L68"/>
          <cell r="M68"/>
          <cell r="N68"/>
        </row>
        <row r="69">
          <cell r="G69"/>
          <cell r="H69"/>
          <cell r="I69" t="str">
            <v>No Iniciado</v>
          </cell>
          <cell r="J69"/>
          <cell r="K69"/>
          <cell r="L69"/>
          <cell r="M69"/>
          <cell r="N69"/>
        </row>
        <row r="70">
          <cell r="G70"/>
          <cell r="H70"/>
          <cell r="I70" t="str">
            <v>No Iniciado</v>
          </cell>
          <cell r="J70"/>
          <cell r="K70"/>
          <cell r="L70"/>
          <cell r="M70"/>
          <cell r="N70"/>
        </row>
        <row r="71">
          <cell r="G71"/>
          <cell r="H71"/>
          <cell r="I71" t="str">
            <v>En Desarrollo</v>
          </cell>
          <cell r="J71"/>
          <cell r="K71"/>
          <cell r="L71"/>
          <cell r="M71"/>
          <cell r="N71"/>
        </row>
        <row r="72">
          <cell r="G72" t="str">
            <v>0019-02-00026</v>
          </cell>
          <cell r="H72"/>
          <cell r="I72" t="str">
            <v>En Desarrollo</v>
          </cell>
          <cell r="J72"/>
          <cell r="K72"/>
          <cell r="L72"/>
          <cell r="M72"/>
          <cell r="N72"/>
        </row>
        <row r="73">
          <cell r="G73" t="str">
            <v>0019-04-00027</v>
          </cell>
          <cell r="H73"/>
          <cell r="I73" t="str">
            <v>No Iniciado</v>
          </cell>
          <cell r="J73"/>
          <cell r="K73"/>
          <cell r="L73"/>
          <cell r="M73"/>
          <cell r="N73"/>
        </row>
        <row r="74">
          <cell r="G74" t="str">
            <v>0006-00-00058</v>
          </cell>
          <cell r="H74"/>
          <cell r="I74" t="str">
            <v>En Desarrollo</v>
          </cell>
          <cell r="J74"/>
          <cell r="K74"/>
          <cell r="L74" t="str">
            <v>Karen-MVC</v>
          </cell>
          <cell r="M74" t="str">
            <v>Organismos de Cooperación Multilaterales y Bilaterales</v>
          </cell>
          <cell r="N74"/>
        </row>
        <row r="75">
          <cell r="G75" t="str">
            <v>0006-00-00059</v>
          </cell>
          <cell r="H75"/>
          <cell r="I75" t="str">
            <v>En Desarrollo</v>
          </cell>
          <cell r="J75"/>
          <cell r="K75"/>
          <cell r="L75" t="str">
            <v>Karen-MVC</v>
          </cell>
          <cell r="M75" t="str">
            <v>Proyectos Integrados de los Organismos de Cooperación</v>
          </cell>
          <cell r="N75"/>
        </row>
        <row r="76">
          <cell r="G76" t="str">
            <v>0021-01-00031</v>
          </cell>
          <cell r="H76"/>
          <cell r="I76" t="str">
            <v>En Desarrollo</v>
          </cell>
          <cell r="J76"/>
          <cell r="K76"/>
          <cell r="L76" t="str">
            <v>Karen</v>
          </cell>
          <cell r="M76"/>
          <cell r="N76"/>
        </row>
        <row r="77">
          <cell r="G77"/>
          <cell r="H77"/>
          <cell r="I77" t="str">
            <v>No Iniciado</v>
          </cell>
          <cell r="J77"/>
          <cell r="K77"/>
          <cell r="L77" t="str">
            <v>Karen</v>
          </cell>
          <cell r="M77"/>
          <cell r="N77"/>
        </row>
        <row r="78">
          <cell r="G78"/>
          <cell r="H78"/>
          <cell r="I78" t="str">
            <v>En Desarrollo</v>
          </cell>
          <cell r="J78"/>
          <cell r="K78"/>
          <cell r="L78" t="str">
            <v>Andrés</v>
          </cell>
          <cell r="M78"/>
          <cell r="N78"/>
        </row>
        <row r="79">
          <cell r="G79"/>
          <cell r="H79"/>
          <cell r="I79" t="str">
            <v>En Desarrollo</v>
          </cell>
          <cell r="J79"/>
          <cell r="K79"/>
          <cell r="L79"/>
          <cell r="M79"/>
          <cell r="N79"/>
        </row>
        <row r="80">
          <cell r="G80" t="str">
            <v>0005-01-00040</v>
          </cell>
          <cell r="H80"/>
          <cell r="I80" t="str">
            <v>En Desarrollo</v>
          </cell>
          <cell r="J80"/>
          <cell r="K80"/>
          <cell r="L80"/>
          <cell r="M80"/>
          <cell r="N80"/>
        </row>
        <row r="81">
          <cell r="G81" t="str">
            <v>0024-01-00050</v>
          </cell>
          <cell r="H81"/>
          <cell r="I81" t="str">
            <v>En Desarrollo</v>
          </cell>
          <cell r="J81"/>
          <cell r="K81"/>
          <cell r="L81"/>
          <cell r="M81"/>
          <cell r="N81"/>
        </row>
        <row r="82">
          <cell r="G82" t="str">
            <v>0022-01-00048</v>
          </cell>
          <cell r="H82"/>
          <cell r="I82" t="str">
            <v>En Desarrollo</v>
          </cell>
          <cell r="J82"/>
          <cell r="K82"/>
          <cell r="L82" t="str">
            <v>Silvia</v>
          </cell>
          <cell r="M82" t="str">
            <v>Andres o Monse apoyan a Silvia</v>
          </cell>
          <cell r="N82"/>
        </row>
        <row r="83">
          <cell r="G83" t="str">
            <v>0020-01-00054</v>
          </cell>
          <cell r="H83"/>
          <cell r="I83"/>
          <cell r="J83"/>
          <cell r="K83"/>
          <cell r="L83" t="str">
            <v>Karen</v>
          </cell>
          <cell r="M83"/>
          <cell r="N83" t="str">
            <v>POWER BI</v>
          </cell>
        </row>
        <row r="84">
          <cell r="G84" t="str">
            <v>0020-01-00055</v>
          </cell>
          <cell r="H84"/>
          <cell r="I84"/>
          <cell r="J84"/>
          <cell r="K84"/>
          <cell r="L84" t="str">
            <v>Karen</v>
          </cell>
          <cell r="M84"/>
          <cell r="N84" t="str">
            <v>POWER BI</v>
          </cell>
        </row>
        <row r="85">
          <cell r="G85" t="str">
            <v>0020-01-00056</v>
          </cell>
          <cell r="H85"/>
          <cell r="I85"/>
          <cell r="J85"/>
          <cell r="K85"/>
          <cell r="L85" t="str">
            <v>Karen</v>
          </cell>
          <cell r="M85"/>
          <cell r="N85" t="str">
            <v>POWER BI</v>
          </cell>
        </row>
        <row r="86">
          <cell r="G86" t="str">
            <v>0020-01-00057</v>
          </cell>
          <cell r="H86"/>
          <cell r="I86"/>
          <cell r="J86"/>
          <cell r="K86"/>
          <cell r="L86" t="str">
            <v>Karen</v>
          </cell>
          <cell r="M86"/>
          <cell r="N86" t="str">
            <v>ARCGISONLINE</v>
          </cell>
        </row>
        <row r="87">
          <cell r="G87" t="str">
            <v>0019-02-00045</v>
          </cell>
          <cell r="H87"/>
          <cell r="I87"/>
          <cell r="J87"/>
          <cell r="K87" t="str">
            <v>Patricio</v>
          </cell>
          <cell r="L87" t="str">
            <v>Ma. Victoria</v>
          </cell>
          <cell r="M87"/>
          <cell r="N87"/>
        </row>
        <row r="88">
          <cell r="G88" t="str">
            <v>0013-01-00039</v>
          </cell>
          <cell r="H88"/>
          <cell r="I88"/>
          <cell r="J88"/>
          <cell r="K88"/>
          <cell r="L88"/>
          <cell r="M88"/>
          <cell r="N88"/>
        </row>
        <row r="89">
          <cell r="G89" t="str">
            <v>0002-01-00018</v>
          </cell>
          <cell r="H89"/>
          <cell r="I89"/>
          <cell r="J89"/>
          <cell r="K89"/>
          <cell r="L89" t="str">
            <v>Natalia</v>
          </cell>
          <cell r="M89"/>
          <cell r="N89"/>
        </row>
        <row r="90">
          <cell r="G90" t="str">
            <v>0002-01-00019</v>
          </cell>
          <cell r="H90"/>
          <cell r="I90"/>
          <cell r="J90"/>
          <cell r="K90"/>
          <cell r="L90" t="str">
            <v>Natalia</v>
          </cell>
          <cell r="M90"/>
          <cell r="N90"/>
        </row>
        <row r="91">
          <cell r="G91" t="str">
            <v>0002-01-00020</v>
          </cell>
          <cell r="H91"/>
          <cell r="I91"/>
          <cell r="J91"/>
          <cell r="K91"/>
          <cell r="L91" t="str">
            <v>Natalia</v>
          </cell>
          <cell r="M91"/>
          <cell r="N91"/>
        </row>
        <row r="92">
          <cell r="G92" t="str">
            <v>0002-01-00021</v>
          </cell>
          <cell r="H92"/>
          <cell r="I92"/>
          <cell r="J92"/>
          <cell r="K92"/>
          <cell r="L92" t="str">
            <v>Natalia</v>
          </cell>
          <cell r="M92"/>
          <cell r="N92"/>
        </row>
        <row r="93">
          <cell r="G93" t="str">
            <v>0003-01-00034</v>
          </cell>
          <cell r="H93"/>
          <cell r="I93" t="str">
            <v>En Desarrollo</v>
          </cell>
          <cell r="J93"/>
          <cell r="K93"/>
          <cell r="L93" t="str">
            <v>Claudia</v>
          </cell>
          <cell r="M93"/>
          <cell r="N93" t="str">
            <v>GEE</v>
          </cell>
        </row>
        <row r="94">
          <cell r="G94" t="str">
            <v>0003-01-00060</v>
          </cell>
          <cell r="H94"/>
          <cell r="I94" t="str">
            <v>No Iniciado</v>
          </cell>
          <cell r="J94">
            <v>0</v>
          </cell>
          <cell r="K94"/>
          <cell r="L94" t="str">
            <v>Claudia</v>
          </cell>
          <cell r="M94"/>
          <cell r="N94"/>
        </row>
        <row r="95">
          <cell r="G95" t="str">
            <v>0003-01-00064</v>
          </cell>
          <cell r="H95"/>
          <cell r="I95" t="str">
            <v>En Desarrollo</v>
          </cell>
          <cell r="J95"/>
          <cell r="K95"/>
          <cell r="L95" t="str">
            <v>Claudia</v>
          </cell>
          <cell r="M95"/>
          <cell r="N95" t="str">
            <v>POWER BI</v>
          </cell>
        </row>
        <row r="96">
          <cell r="G96" t="str">
            <v>0003-01-00065</v>
          </cell>
          <cell r="H96"/>
          <cell r="I96" t="str">
            <v>En Desarrollo</v>
          </cell>
          <cell r="J96"/>
          <cell r="K96"/>
          <cell r="L96" t="str">
            <v>Claudia</v>
          </cell>
          <cell r="M96"/>
          <cell r="N96" t="str">
            <v>POWER BI</v>
          </cell>
        </row>
        <row r="97">
          <cell r="G97" t="str">
            <v>0003-01-00066</v>
          </cell>
          <cell r="H97"/>
          <cell r="I97" t="str">
            <v>En Desarrollo</v>
          </cell>
          <cell r="J97"/>
          <cell r="K97"/>
          <cell r="L97" t="str">
            <v>Claudia</v>
          </cell>
          <cell r="M97"/>
          <cell r="N97" t="str">
            <v>POWER BI</v>
          </cell>
        </row>
        <row r="98">
          <cell r="G98" t="str">
            <v>0003-01-00067</v>
          </cell>
          <cell r="H98"/>
          <cell r="I98" t="str">
            <v>En Desarrollo</v>
          </cell>
          <cell r="J98"/>
          <cell r="K98"/>
          <cell r="L98" t="str">
            <v>Claudia</v>
          </cell>
          <cell r="M98"/>
          <cell r="N98" t="str">
            <v>POWER BI</v>
          </cell>
        </row>
        <row r="99">
          <cell r="G99" t="str">
            <v>0001-01-00080</v>
          </cell>
          <cell r="H99"/>
          <cell r="I99" t="str">
            <v>No Iniciado</v>
          </cell>
          <cell r="J99">
            <v>0</v>
          </cell>
          <cell r="K99"/>
          <cell r="L99"/>
          <cell r="M99"/>
          <cell r="N99"/>
        </row>
        <row r="100">
          <cell r="G100" t="str">
            <v>0001-01-00068</v>
          </cell>
          <cell r="H100"/>
          <cell r="I100" t="str">
            <v>Listo</v>
          </cell>
          <cell r="J100">
            <v>1</v>
          </cell>
          <cell r="K100"/>
          <cell r="L100"/>
          <cell r="M100"/>
          <cell r="N100"/>
        </row>
        <row r="101">
          <cell r="G101" t="str">
            <v>0004-01-00070</v>
          </cell>
          <cell r="H101"/>
          <cell r="I101" t="str">
            <v>Publicado</v>
          </cell>
          <cell r="J101">
            <v>1</v>
          </cell>
          <cell r="K101" t="str">
            <v>Abner</v>
          </cell>
          <cell r="L101"/>
          <cell r="M101"/>
          <cell r="N101"/>
        </row>
        <row r="102">
          <cell r="G102" t="str">
            <v>0004-01-00073</v>
          </cell>
          <cell r="H102"/>
          <cell r="I102"/>
          <cell r="J102"/>
          <cell r="K102"/>
          <cell r="L102"/>
          <cell r="M102"/>
          <cell r="N102"/>
        </row>
        <row r="103">
          <cell r="G103" t="str">
            <v>0003-01-00071</v>
          </cell>
          <cell r="H103"/>
          <cell r="I103" t="str">
            <v>En Desarrollo</v>
          </cell>
          <cell r="J103"/>
          <cell r="K103"/>
          <cell r="L103" t="str">
            <v>Claudia</v>
          </cell>
          <cell r="M103"/>
          <cell r="N103" t="str">
            <v>GEE</v>
          </cell>
        </row>
        <row r="104">
          <cell r="G104" t="str">
            <v>0003-01-00072</v>
          </cell>
          <cell r="H104"/>
          <cell r="I104" t="str">
            <v>En Desarrollo</v>
          </cell>
          <cell r="J104"/>
          <cell r="K104"/>
          <cell r="L104" t="str">
            <v>Claudia</v>
          </cell>
          <cell r="M104"/>
          <cell r="N104" t="str">
            <v>GEE</v>
          </cell>
        </row>
        <row r="105">
          <cell r="G105" t="str">
            <v>0004-01-00075</v>
          </cell>
          <cell r="H105"/>
          <cell r="I105"/>
          <cell r="J105"/>
          <cell r="K105"/>
          <cell r="L105"/>
          <cell r="M105"/>
          <cell r="N105"/>
        </row>
        <row r="106">
          <cell r="G106" t="str">
            <v>0004-01-00076</v>
          </cell>
          <cell r="H106"/>
          <cell r="I106"/>
          <cell r="J106"/>
          <cell r="K106"/>
          <cell r="L106"/>
          <cell r="M106"/>
          <cell r="N106"/>
        </row>
        <row r="107">
          <cell r="G107" t="str">
            <v>0004-01-00077</v>
          </cell>
          <cell r="H107"/>
          <cell r="I107"/>
          <cell r="J107"/>
          <cell r="K107"/>
          <cell r="L107"/>
          <cell r="M107"/>
          <cell r="N107"/>
        </row>
        <row r="108">
          <cell r="G108" t="str">
            <v>0019-02-00086</v>
          </cell>
          <cell r="H108"/>
          <cell r="I108"/>
          <cell r="J108"/>
          <cell r="K108"/>
          <cell r="L108"/>
          <cell r="M108"/>
          <cell r="N108"/>
        </row>
        <row r="109">
          <cell r="G109" t="str">
            <v>0019-02-00087</v>
          </cell>
          <cell r="H109"/>
          <cell r="I109"/>
          <cell r="J109"/>
          <cell r="K109"/>
          <cell r="L109"/>
          <cell r="M109"/>
          <cell r="N109"/>
        </row>
        <row r="110">
          <cell r="G110" t="str">
            <v>0001-05-00043</v>
          </cell>
          <cell r="H110"/>
          <cell r="I110" t="str">
            <v>Listo</v>
          </cell>
          <cell r="J110">
            <v>1</v>
          </cell>
          <cell r="K110"/>
          <cell r="L110"/>
          <cell r="M110"/>
          <cell r="N110"/>
        </row>
        <row r="111">
          <cell r="G111" t="str">
            <v>0001-04-00044</v>
          </cell>
          <cell r="H111"/>
          <cell r="I111" t="str">
            <v>Listo</v>
          </cell>
          <cell r="J111">
            <v>1</v>
          </cell>
          <cell r="K111"/>
          <cell r="L111"/>
          <cell r="M111"/>
          <cell r="N111"/>
        </row>
        <row r="112">
          <cell r="G112" t="str">
            <v>0001-02-00083</v>
          </cell>
          <cell r="H112"/>
          <cell r="I112" t="str">
            <v>Listo</v>
          </cell>
          <cell r="J112">
            <v>1</v>
          </cell>
          <cell r="K112"/>
          <cell r="L112"/>
          <cell r="M112"/>
          <cell r="N112"/>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11527FA5-9026-4D75-BEEE-4F1D31148E43}" sourceName="Dat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030D64DD-48E2-4303-8066-FFFFB0710A7F}" cache="SegmentaciónDeDatos_Data" caption="Data" startItem="4"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2A76CA-4D55-4BF2-A186-95C26769DF8B}" name="PRODUCTOS" displayName="PRODUCTOS" ref="A7:AK31" totalsRowShown="0" headerRowDxfId="44">
  <autoFilter ref="A7:AK31" xr:uid="{F6D1B5AA-9EF4-4DEF-BCC8-529DCFBEBADE}"/>
  <tableColumns count="37">
    <tableColumn id="1" xr3:uid="{EB8BB822-5FA0-4AA6-9BD4-727A34922DDF}" name="id_data" dataDxfId="43" totalsRowDxfId="42">
      <calculatedColumnFormula>+VLOOKUP(D8,'[1]DATA`S'!$B$8:$C$33,2,0)</calculatedColumnFormula>
    </tableColumn>
    <tableColumn id="31" xr3:uid="{2E8CB26F-B2C7-421A-AFD1-B89DB9FF2C88}" name="id_pais" dataDxfId="41" totalsRowDxfId="40">
      <calculatedColumnFormula>VLOOKUP(PRODUCTOS[[#This Row],[País]],[1]PAISES!$B$4:$C$11,2,0)</calculatedColumnFormula>
    </tableColumn>
    <tableColumn id="2" xr3:uid="{CF5BECBC-B07D-4C21-8145-8CF52D39F2DD}" name="Corr_Producto" dataDxfId="39" totalsRowDxfId="38"/>
    <tableColumn id="3" xr3:uid="{612BCD53-F236-49BF-8B9A-BADBFFF00E4E}" name="Data" dataDxfId="37" totalsRowDxfId="36"/>
    <tableColumn id="27" xr3:uid="{B9333BF5-ECC7-482C-89B3-02DE0165455D}" name="País" dataDxfId="35" totalsRowDxfId="34"/>
    <tableColumn id="4" xr3:uid="{C9755FC7-94DB-4806-8553-D53BE121070A}" name="id_producto" dataDxfId="33">
      <calculatedColumnFormula>A8&amp;"-"&amp;B8&amp;"-"&amp;C8</calculatedColumnFormula>
    </tableColumn>
    <tableColumn id="26" xr3:uid="{241264A9-32F3-4A73-B744-5D13DE5AB97C}" name="Nombre comercial" dataDxfId="32" totalsRowDxfId="31"/>
    <tableColumn id="10" xr3:uid="{6B72DF37-7397-4F4D-B2E8-F3C13D1F3F4D}" name="Tecnología" dataDxfId="30" totalsRowDxfId="29">
      <calculatedColumnFormula>+VLOOKUP(PRODUCTOS[[#This Row],[id_producto]],[1]PRIORIZACION!$G$11:$N$112,8,0)</calculatedColumnFormula>
    </tableColumn>
    <tableColumn id="22" xr3:uid="{7B23A1D2-9D26-4C1C-9DCE-3A5D75528683}" name="Vistas" dataDxfId="28"/>
    <tableColumn id="37" xr3:uid="{0B4973DE-1C3D-40CF-B5EB-81715812E56B}" name="PORTADA SHOPIFY" dataDxfId="27"/>
    <tableColumn id="38" xr3:uid="{4F337D5E-F6C0-497F-B4A9-8F4E724B977F}" name="Párrafo enganche" dataDxfId="26"/>
    <tableColumn id="39" xr3:uid="{DD7A1FD4-9E4A-4A5F-99ED-22B57F0DF60A}" name="Variante_1" dataDxfId="25"/>
    <tableColumn id="40" xr3:uid="{26FE3C87-6A46-45D3-9A88-0688407898B2}" name="Precio_1 (USD)" dataDxfId="24"/>
    <tableColumn id="41" xr3:uid="{B858ADE6-5F76-4782-A3C2-8FAE7EEB11F9}" name="Variante_2" dataDxfId="23"/>
    <tableColumn id="42" xr3:uid="{59DEB55C-8DE5-41E5-B122-1AC166B238FA}" name="Precio_2 (USD)" dataDxfId="22"/>
    <tableColumn id="43" xr3:uid="{73ABDB14-19B6-4DF1-8727-E6F151975512}" name="Variante_3" dataDxfId="21"/>
    <tableColumn id="44" xr3:uid="{0D5D22C3-7081-4BB2-8915-4CE019CD8395}" name="Precio_3 (USD)" dataDxfId="20"/>
    <tableColumn id="45" xr3:uid="{94782064-5ABD-4571-BF85-33ABDED32F7A}" name="Variable_filtro1" dataDxfId="19"/>
    <tableColumn id="46" xr3:uid="{3209DFC0-CFD7-431D-B674-0DA42E8B43E1}" name="Variable_filtro2" dataDxfId="18"/>
    <tableColumn id="47" xr3:uid="{1B5967A6-615B-4CC0-A4E6-D341073ADC3D}" name="Variable_filtro3" dataDxfId="17"/>
    <tableColumn id="30" xr3:uid="{2257507C-9031-4902-BF6F-BEDFAB892F58}" name="Descripción (Indicar qué permite ver o hacer el producto) 2" dataDxfId="16"/>
    <tableColumn id="32" xr3:uid="{4D00827A-4AC2-4330-BDD8-D29AADC8F864}" name="CAR_Tipo_Prod" dataDxfId="15"/>
    <tableColumn id="33" xr3:uid="{CAFFCA36-8A5C-49D8-BD29-AA57D6E81BBD}" name="CAR_Var1_Disponible" dataDxfId="14"/>
    <tableColumn id="6" xr3:uid="{ABDEFDDA-06A0-4B07-A71B-65F615F91CFA}" name="CAR_Var2_Disponible" dataDxfId="13"/>
    <tableColumn id="5" xr3:uid="{BA26945C-6436-49FC-965E-1087BAFD5F85}" name="CAR_Var3_Disponible" dataDxfId="12"/>
    <tableColumn id="34" xr3:uid="{BA7C2C72-DD40-4DCF-982E-8D0E4930409A}" name="CAR_Periodo" dataDxfId="11"/>
    <tableColumn id="35" xr3:uid="{5693C9AA-7340-4537-9075-0944122BF5A7}" name="CAR_Proveedor" dataDxfId="10"/>
    <tableColumn id="36" xr3:uid="{126D12F4-8E2F-4367-945B-2E7E4A2C33FF}" name="CAR_Colección" dataDxfId="9">
      <calculatedColumnFormula>PRODUCTOS[[#This Row],[Data]]</calculatedColumnFormula>
    </tableColumn>
    <tableColumn id="48" xr3:uid="{BFB2B948-291D-45D9-BBE7-307F94059ED6}" name="ESP_Tecnología" dataDxfId="8">
      <calculatedColumnFormula>PRODUCTOS[[#This Row],[Tecnología]]</calculatedColumnFormula>
    </tableColumn>
    <tableColumn id="49" xr3:uid="{F9B1EAF3-7CA5-4B9E-87CF-A33D02B5F320}" name="ESP_Incluye" dataDxfId="7"/>
    <tableColumn id="50" xr3:uid="{D5CF7EEE-7A94-486F-BEC0-DACE7EE5270A}" name="ESP_Uso_Disp." dataDxfId="6"/>
    <tableColumn id="51" xr3:uid="{ABE1019E-69C9-47DE-9F77-D5D09F07BF88}" name="ESP_Fuentes " dataDxfId="5"/>
    <tableColumn id="52" xr3:uid="{CBEBDB90-D463-405E-9B41-386EEB552D90}" name="ACC_Recibirás" dataDxfId="4"/>
    <tableColumn id="53" xr3:uid="{019FC065-3245-43EB-84B5-12C2FB59F17C}" name="ACC_Licencia_uso" dataDxfId="3"/>
    <tableColumn id="54" xr3:uid="{9154FBF8-8077-4068-A5D3-A7B31AB824A7}" name="ACC_Actualizaciones" dataDxfId="2"/>
    <tableColumn id="55" xr3:uid="{98CF2063-1A05-4179-A4FC-86FC27361486}" name="ACC_N°_usuarios" dataDxfId="1"/>
    <tableColumn id="56" xr3:uid="{E8374B31-E33F-470D-9759-2E464121ED9F}" name="Etiquetas"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intelligence.azurewebsites.net/Datacovidpa/" TargetMode="External"/><Relationship Id="rId13" Type="http://schemas.openxmlformats.org/officeDocument/2006/relationships/table" Target="../tables/table1.xml"/><Relationship Id="rId3" Type="http://schemas.openxmlformats.org/officeDocument/2006/relationships/hyperlink" Target="https://app.powerbi.com/view?r=eyJrIjoiOTVhZGE0ZGEtMmY4Zi00MWY5LThjZGEtZmU0MjljYWI3ZTlmIiwidCI6IjhmYmFhNWJmLTJlY2MtNGRjOC1iNTZiLThmOTJlMzA3ZjA3NiIsImMiOjR9" TargetMode="External"/><Relationship Id="rId7" Type="http://schemas.openxmlformats.org/officeDocument/2006/relationships/hyperlink" Target="https://app.powerbi.com/view?r=eyJrIjoiYTBkMDYzOTUtN2VlYi00NjJjLTgwZTUtNjg3NDMzZjQ4ODliIiwidCI6IjhmYmFhNWJmLTJlY2MtNGRjOC1iNTZiLThmOTJlMzA3ZjA3NiIsImMiOjR9" TargetMode="External"/><Relationship Id="rId12" Type="http://schemas.openxmlformats.org/officeDocument/2006/relationships/drawing" Target="../drawings/drawing1.xml"/><Relationship Id="rId2" Type="http://schemas.openxmlformats.org/officeDocument/2006/relationships/hyperlink" Target="https://app.powerbi.com/view?r=eyJrIjoiNjk3NWE0YmItYjkzNC00MjcwLTgzMzktZjkxNDQyNWYxODQ2IiwidCI6IjhmYmFhNWJmLTJlY2MtNGRjOC1iNTZiLThmOTJlMzA3ZjA3NiIsImMiOjR9" TargetMode="External"/><Relationship Id="rId1" Type="http://schemas.openxmlformats.org/officeDocument/2006/relationships/hyperlink" Target="https://sud-austral.maps.arcgis.com/apps/webappviewer/index.html?id=85acb5c264dd461aab08972960d2cc60" TargetMode="External"/><Relationship Id="rId6" Type="http://schemas.openxmlformats.org/officeDocument/2006/relationships/hyperlink" Target="https://app.powerbi.com/view?r=eyJrIjoiNDNiNjBiZTYtNjIzNS00M2QwLThmOTQtNThhMzJhNTA4ZWRmIiwidCI6IjhmYmFhNWJmLTJlY2MtNGRjOC1iNTZiLThmOTJlMzA3ZjA3NiIsImMiOjR9" TargetMode="External"/><Relationship Id="rId11" Type="http://schemas.openxmlformats.org/officeDocument/2006/relationships/printerSettings" Target="../printerSettings/printerSettings1.bin"/><Relationship Id="rId5" Type="http://schemas.openxmlformats.org/officeDocument/2006/relationships/hyperlink" Target="https://app.powerbi.com/view?r=eyJrIjoiMzk2YmFlZjItZTMyZC00YTI3LWI5MTctZjc0NjFjM2YxOTliIiwidCI6IjhmYmFhNWJmLTJlY2MtNGRjOC1iNTZiLThmOTJlMzA3ZjA3NiIsImMiOjR9" TargetMode="External"/><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4" Type="http://schemas.openxmlformats.org/officeDocument/2006/relationships/hyperlink" Target="https://app.powerbi.com/view?r=eyJrIjoiYjMyYjQyODYtMjNlZS00NzQ1LTgxMjItMTQxNmJjODQxZmM3IiwidCI6IjhmYmFhNWJmLTJlY2MtNGRjOC1iNTZiLThmOTJlMzA3ZjA3NiIsImMiOjR9" TargetMode="External"/><Relationship Id="rId9" Type="http://schemas.openxmlformats.org/officeDocument/2006/relationships/hyperlink" Target="https://app.powerbi.com/view?r=eyJrIjoiOWZhNDdmY2EtMzRmNC00MzJiLWIxMWItYmYzZWUyOTllYzgwIiwidCI6IjhmYmFhNWJmLTJlY2MtNGRjOC1iNTZiLThmOTJlMzA3ZjA3NiIsImMiOjR9" TargetMode="Externa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E955E-1BBC-4CA1-8DD7-E71E3110DFFF}">
  <dimension ref="A7:AK31"/>
  <sheetViews>
    <sheetView tabSelected="1" topLeftCell="P10" workbookViewId="0">
      <selection activeCell="U12" sqref="U12"/>
    </sheetView>
  </sheetViews>
  <sheetFormatPr baseColWidth="10" defaultRowHeight="14.5" x14ac:dyDescent="0.35"/>
  <cols>
    <col min="1" max="2" width="7.6328125" customWidth="1"/>
    <col min="3" max="3" width="10" customWidth="1"/>
    <col min="4" max="5" width="20.1796875" customWidth="1"/>
    <col min="6" max="6" width="18.36328125" customWidth="1"/>
    <col min="7" max="7" width="42.90625" customWidth="1"/>
    <col min="8" max="8" width="18.1796875" customWidth="1"/>
    <col min="9" max="10" width="25" customWidth="1"/>
    <col min="11" max="11" width="54" hidden="1" customWidth="1"/>
    <col min="21" max="21" width="45.6328125" customWidth="1"/>
    <col min="22" max="22" width="12.81640625" customWidth="1"/>
    <col min="23" max="25" width="26.6328125" customWidth="1"/>
    <col min="26" max="26" width="12.81640625" customWidth="1"/>
    <col min="28" max="28" width="20.453125" customWidth="1"/>
    <col min="29" max="29" width="13.54296875" customWidth="1"/>
    <col min="31" max="31" width="22.36328125" customWidth="1"/>
    <col min="32" max="32" width="16.1796875" customWidth="1"/>
    <col min="35" max="35" width="15.1796875" customWidth="1"/>
    <col min="37" max="37" width="32.6328125" customWidth="1"/>
  </cols>
  <sheetData>
    <row r="7" spans="1:37" s="1" customFormat="1" ht="28.75" customHeight="1" x14ac:dyDescent="0.35">
      <c r="A7" s="1" t="s">
        <v>0</v>
      </c>
      <c r="B7" s="1" t="s">
        <v>1</v>
      </c>
      <c r="C7" s="1" t="s">
        <v>2</v>
      </c>
      <c r="D7" s="1" t="s">
        <v>3</v>
      </c>
      <c r="E7" s="1" t="s">
        <v>4</v>
      </c>
      <c r="F7" s="1" t="s">
        <v>5</v>
      </c>
      <c r="G7" s="1" t="s">
        <v>6</v>
      </c>
      <c r="H7" s="1" t="s">
        <v>7</v>
      </c>
      <c r="I7" s="1" t="s">
        <v>8</v>
      </c>
      <c r="J7" s="2" t="s">
        <v>9</v>
      </c>
      <c r="K7" s="2" t="s">
        <v>10</v>
      </c>
      <c r="L7" s="2" t="s">
        <v>11</v>
      </c>
      <c r="M7" s="2" t="s">
        <v>12</v>
      </c>
      <c r="N7" s="2" t="s">
        <v>13</v>
      </c>
      <c r="O7" s="2" t="s">
        <v>14</v>
      </c>
      <c r="P7" s="2" t="s">
        <v>15</v>
      </c>
      <c r="Q7" s="2" t="s">
        <v>16</v>
      </c>
      <c r="R7" s="3" t="s">
        <v>17</v>
      </c>
      <c r="S7" s="3" t="s">
        <v>18</v>
      </c>
      <c r="T7" s="3" t="s">
        <v>19</v>
      </c>
      <c r="U7" s="2" t="s">
        <v>20</v>
      </c>
      <c r="V7" s="2" t="s">
        <v>21</v>
      </c>
      <c r="W7" s="2" t="s">
        <v>22</v>
      </c>
      <c r="X7" s="2" t="s">
        <v>180</v>
      </c>
      <c r="Y7" s="2" t="s">
        <v>179</v>
      </c>
      <c r="Z7" s="2" t="s">
        <v>23</v>
      </c>
      <c r="AA7" s="2" t="s">
        <v>24</v>
      </c>
      <c r="AB7" s="2" t="s">
        <v>25</v>
      </c>
      <c r="AC7" s="4" t="s">
        <v>26</v>
      </c>
      <c r="AD7" s="4" t="s">
        <v>27</v>
      </c>
      <c r="AE7" s="4" t="s">
        <v>28</v>
      </c>
      <c r="AF7" s="4" t="s">
        <v>29</v>
      </c>
      <c r="AG7" s="5" t="s">
        <v>30</v>
      </c>
      <c r="AH7" s="5" t="s">
        <v>31</v>
      </c>
      <c r="AI7" s="5" t="s">
        <v>32</v>
      </c>
      <c r="AJ7" s="5" t="s">
        <v>33</v>
      </c>
      <c r="AK7" s="3" t="s">
        <v>34</v>
      </c>
    </row>
    <row r="8" spans="1:37" ht="78" customHeight="1" x14ac:dyDescent="0.35">
      <c r="A8" s="6" t="str">
        <f>+VLOOKUP(D8,'[1]DATA`S'!$B$8:$C$32,2,0)</f>
        <v>0012</v>
      </c>
      <c r="B8" s="6" t="str">
        <f>VLOOKUP(PRODUCTOS[[#This Row],[País]],[1]PAISES!$B$4:$C$11,2,0)</f>
        <v>01</v>
      </c>
      <c r="C8" s="7" t="s">
        <v>47</v>
      </c>
      <c r="D8" s="6" t="s">
        <v>35</v>
      </c>
      <c r="E8" s="6" t="s">
        <v>36</v>
      </c>
      <c r="F8" s="7" t="str">
        <f t="shared" ref="F8:F28" si="0">A8&amp;"-"&amp;B8&amp;"-"&amp;C8</f>
        <v>0012-01-00003</v>
      </c>
      <c r="G8" s="6" t="s">
        <v>48</v>
      </c>
      <c r="H8" s="6" t="str">
        <f>+VLOOKUP(PRODUCTOS[[#This Row],[id_producto]],[1]PRIORIZACION!$G$11:$N$112,8,0)</f>
        <v>GEE</v>
      </c>
      <c r="I8" s="10"/>
      <c r="J8" s="11" t="str">
        <f>PRODUCTOS[[#This Row],[Nombre comercial]]</f>
        <v>Monitoreo de incendios forestales en Chile (2016-2020)</v>
      </c>
      <c r="K8" s="11" t="s">
        <v>49</v>
      </c>
      <c r="L8" s="11" t="s">
        <v>37</v>
      </c>
      <c r="M8" s="17"/>
      <c r="N8" s="11" t="s">
        <v>50</v>
      </c>
      <c r="O8" s="13"/>
      <c r="P8" s="11" t="s">
        <v>51</v>
      </c>
      <c r="Q8" s="13"/>
      <c r="R8" s="26"/>
      <c r="S8" s="26"/>
      <c r="T8" s="26"/>
      <c r="U8" s="11" t="s">
        <v>52</v>
      </c>
      <c r="V8" s="11" t="s">
        <v>65</v>
      </c>
      <c r="W8" s="11" t="s">
        <v>36</v>
      </c>
      <c r="X8" s="11" t="s">
        <v>175</v>
      </c>
      <c r="Y8" s="11" t="s">
        <v>181</v>
      </c>
      <c r="Z8" s="11" t="s">
        <v>54</v>
      </c>
      <c r="AA8" s="11" t="s">
        <v>41</v>
      </c>
      <c r="AB8" s="11" t="str">
        <f>PRODUCTOS[[#This Row],[Data]]</f>
        <v>DATARIESGO</v>
      </c>
      <c r="AC8" s="11" t="str">
        <f>PRODUCTOS[[#This Row],[Tecnología]]</f>
        <v>GEE</v>
      </c>
      <c r="AD8" s="11" t="s">
        <v>55</v>
      </c>
      <c r="AE8" s="11" t="s">
        <v>43</v>
      </c>
      <c r="AF8" s="13"/>
      <c r="AG8" s="11" t="s">
        <v>44</v>
      </c>
      <c r="AH8" s="11" t="s">
        <v>45</v>
      </c>
      <c r="AI8" s="13"/>
      <c r="AJ8" s="11">
        <v>1</v>
      </c>
      <c r="AK8" s="11" t="s">
        <v>56</v>
      </c>
    </row>
    <row r="9" spans="1:37" ht="101.5" x14ac:dyDescent="0.35">
      <c r="A9" s="6" t="str">
        <f>+VLOOKUP(D9,'[1]DATA`S'!$B$8:$C$32,2,0)</f>
        <v>0011</v>
      </c>
      <c r="B9" s="6" t="str">
        <f>VLOOKUP(PRODUCTOS[[#This Row],[País]],[1]PAISES!$B$4:$C$11,2,0)</f>
        <v>01</v>
      </c>
      <c r="C9" s="7" t="s">
        <v>61</v>
      </c>
      <c r="D9" s="6" t="s">
        <v>62</v>
      </c>
      <c r="E9" s="6" t="s">
        <v>36</v>
      </c>
      <c r="F9" s="6" t="str">
        <f t="shared" si="0"/>
        <v>0011-01-00012</v>
      </c>
      <c r="G9" s="6" t="s">
        <v>63</v>
      </c>
      <c r="H9" s="6">
        <f>+VLOOKUP(PRODUCTOS[[#This Row],[id_producto]],[1]PRIORIZACION!$G$11:$N$112,8,0)</f>
        <v>0</v>
      </c>
      <c r="I9" s="9" t="s">
        <v>64</v>
      </c>
      <c r="J9" s="11" t="str">
        <f>PRODUCTOS[[#This Row],[Nombre comercial]]</f>
        <v>Instrumentos de Planificación Territorial (IPT)</v>
      </c>
      <c r="K9" s="11"/>
      <c r="L9" s="11" t="s">
        <v>37</v>
      </c>
      <c r="M9" s="17"/>
      <c r="N9" s="11" t="s">
        <v>50</v>
      </c>
      <c r="O9" s="13"/>
      <c r="P9" s="11" t="s">
        <v>51</v>
      </c>
      <c r="Q9" s="13"/>
      <c r="R9" s="26"/>
      <c r="S9" s="26"/>
      <c r="T9" s="26"/>
      <c r="U9" s="11" t="s">
        <v>208</v>
      </c>
      <c r="V9" s="11" t="s">
        <v>65</v>
      </c>
      <c r="W9" s="11" t="s">
        <v>36</v>
      </c>
      <c r="X9" s="11" t="s">
        <v>175</v>
      </c>
      <c r="Y9" s="11" t="s">
        <v>181</v>
      </c>
      <c r="Z9" s="13"/>
      <c r="AA9" s="11" t="s">
        <v>41</v>
      </c>
      <c r="AB9" s="11" t="str">
        <f>PRODUCTOS[[#This Row],[Data]]</f>
        <v>DATATERRITORIO</v>
      </c>
      <c r="AC9" s="13">
        <f>PRODUCTOS[[#This Row],[Tecnología]]</f>
        <v>0</v>
      </c>
      <c r="AD9" s="11" t="s">
        <v>42</v>
      </c>
      <c r="AE9" s="11" t="s">
        <v>43</v>
      </c>
      <c r="AF9" s="11" t="s">
        <v>66</v>
      </c>
      <c r="AG9" s="11" t="s">
        <v>44</v>
      </c>
      <c r="AH9" s="11" t="s">
        <v>45</v>
      </c>
      <c r="AI9" s="20" t="s">
        <v>207</v>
      </c>
      <c r="AJ9" s="11">
        <v>1</v>
      </c>
      <c r="AK9" s="11" t="s">
        <v>68</v>
      </c>
    </row>
    <row r="10" spans="1:37" ht="101.5" x14ac:dyDescent="0.35">
      <c r="A10" s="6" t="str">
        <f>+VLOOKUP(D10,'[1]DATA`S'!$B$8:$C$32,2,0)</f>
        <v>0010</v>
      </c>
      <c r="B10" s="6" t="str">
        <f>VLOOKUP(PRODUCTOS[[#This Row],[País]],[1]PAISES!$B$4:$C$11,2,0)</f>
        <v>01</v>
      </c>
      <c r="C10" s="7" t="s">
        <v>70</v>
      </c>
      <c r="D10" s="6" t="s">
        <v>69</v>
      </c>
      <c r="E10" s="6" t="s">
        <v>36</v>
      </c>
      <c r="F10" s="6" t="str">
        <f t="shared" si="0"/>
        <v>0010-01-00014</v>
      </c>
      <c r="G10" s="6" t="s">
        <v>71</v>
      </c>
      <c r="H10" s="6" t="str">
        <f>+VLOOKUP(PRODUCTOS[[#This Row],[id_producto]],[1]PRIORIZACION!$G$11:$N$112,8,0)</f>
        <v>POWER BI</v>
      </c>
      <c r="I10" s="9" t="s">
        <v>72</v>
      </c>
      <c r="J10" s="11" t="str">
        <f>PRODUCTOS[[#This Row],[Nombre comercial]]</f>
        <v>Ranking Comunal de Educación</v>
      </c>
      <c r="K10" s="11" t="s">
        <v>57</v>
      </c>
      <c r="L10" s="11" t="s">
        <v>37</v>
      </c>
      <c r="M10" s="17"/>
      <c r="N10" s="11" t="s">
        <v>50</v>
      </c>
      <c r="O10" s="13"/>
      <c r="P10" s="11" t="s">
        <v>51</v>
      </c>
      <c r="Q10" s="13"/>
      <c r="R10" s="26"/>
      <c r="S10" s="26"/>
      <c r="T10" s="26"/>
      <c r="U10" s="11" t="s">
        <v>73</v>
      </c>
      <c r="V10" s="11" t="s">
        <v>65</v>
      </c>
      <c r="W10" s="11" t="s">
        <v>36</v>
      </c>
      <c r="X10" s="11" t="s">
        <v>175</v>
      </c>
      <c r="Y10" s="11" t="s">
        <v>181</v>
      </c>
      <c r="Z10" s="20">
        <v>2018</v>
      </c>
      <c r="AA10" s="11" t="s">
        <v>41</v>
      </c>
      <c r="AB10" s="11" t="str">
        <f>PRODUCTOS[[#This Row],[Data]]</f>
        <v>DATAEDUCACIÓN</v>
      </c>
      <c r="AC10" s="11" t="str">
        <f>PRODUCTOS[[#This Row],[Tecnología]]</f>
        <v>POWER BI</v>
      </c>
      <c r="AD10" s="11" t="s">
        <v>42</v>
      </c>
      <c r="AE10" s="11" t="s">
        <v>43</v>
      </c>
      <c r="AF10" s="11" t="s">
        <v>74</v>
      </c>
      <c r="AG10" s="11" t="s">
        <v>44</v>
      </c>
      <c r="AH10" s="11" t="s">
        <v>45</v>
      </c>
      <c r="AI10" s="20" t="s">
        <v>38</v>
      </c>
      <c r="AJ10" s="11">
        <v>1</v>
      </c>
      <c r="AK10" s="11" t="s">
        <v>75</v>
      </c>
    </row>
    <row r="11" spans="1:37" ht="80.5" customHeight="1" x14ac:dyDescent="0.35">
      <c r="A11" s="6" t="str">
        <f>+VLOOKUP(D11,'[1]DATA`S'!$B$8:$C$32,2,0)</f>
        <v>0010</v>
      </c>
      <c r="B11" s="6" t="str">
        <f>VLOOKUP(PRODUCTOS[[#This Row],[País]],[1]PAISES!$B$4:$C$11,2,0)</f>
        <v>01</v>
      </c>
      <c r="C11" s="7" t="s">
        <v>76</v>
      </c>
      <c r="D11" s="6" t="s">
        <v>69</v>
      </c>
      <c r="E11" s="6" t="s">
        <v>36</v>
      </c>
      <c r="F11" s="6" t="str">
        <f t="shared" si="0"/>
        <v>0010-01-00015</v>
      </c>
      <c r="G11" s="6" t="s">
        <v>77</v>
      </c>
      <c r="H11" s="6" t="str">
        <f>+VLOOKUP(PRODUCTOS[[#This Row],[id_producto]],[1]PRIORIZACION!$G$11:$N$112,8,0)</f>
        <v>POWER BI</v>
      </c>
      <c r="I11" s="10"/>
      <c r="J11" s="11" t="str">
        <f>PRODUCTOS[[#This Row],[Nombre comercial]]</f>
        <v>Calidad de la Educación</v>
      </c>
      <c r="K11" s="11" t="s">
        <v>57</v>
      </c>
      <c r="L11" s="11"/>
      <c r="M11" s="12"/>
      <c r="N11" s="11"/>
      <c r="O11" s="11"/>
      <c r="P11" s="11"/>
      <c r="Q11" s="11"/>
      <c r="R11" s="11"/>
      <c r="S11" s="11"/>
      <c r="T11" s="11"/>
      <c r="U11" s="13"/>
      <c r="V11" s="11"/>
      <c r="W11" s="11"/>
      <c r="X11" s="11"/>
      <c r="Y11" s="11"/>
      <c r="Z11" s="15"/>
      <c r="AA11" s="11" t="s">
        <v>41</v>
      </c>
      <c r="AB11" s="11" t="str">
        <f>PRODUCTOS[[#This Row],[Data]]</f>
        <v>DATAEDUCACIÓN</v>
      </c>
      <c r="AC11" s="11" t="str">
        <f>PRODUCTOS[[#This Row],[Tecnología]]</f>
        <v>POWER BI</v>
      </c>
      <c r="AD11" s="11"/>
      <c r="AE11" s="11" t="s">
        <v>43</v>
      </c>
      <c r="AF11" s="13"/>
      <c r="AG11" s="11" t="s">
        <v>44</v>
      </c>
      <c r="AH11" s="13"/>
      <c r="AI11" s="13"/>
      <c r="AJ11" s="11">
        <v>1</v>
      </c>
      <c r="AK11" s="11" t="s">
        <v>78</v>
      </c>
    </row>
    <row r="12" spans="1:37" ht="131.5" customHeight="1" x14ac:dyDescent="0.35">
      <c r="A12" s="6" t="str">
        <f>+VLOOKUP(D12,'[1]DATA`S'!$B$8:$C$32,2,0)</f>
        <v>0018</v>
      </c>
      <c r="B12" s="6" t="str">
        <f>VLOOKUP(PRODUCTOS[[#This Row],[País]],[1]PAISES!$B$4:$C$11,2,0)</f>
        <v>01</v>
      </c>
      <c r="C12" s="7" t="s">
        <v>79</v>
      </c>
      <c r="D12" s="6" t="s">
        <v>80</v>
      </c>
      <c r="E12" s="6" t="s">
        <v>36</v>
      </c>
      <c r="F12" s="6" t="str">
        <f t="shared" si="0"/>
        <v>0018-01-00016</v>
      </c>
      <c r="G12" s="6" t="s">
        <v>81</v>
      </c>
      <c r="H12" s="6" t="str">
        <f>+VLOOKUP(PRODUCTOS[[#This Row],[id_producto]],[1]PRIORIZACION!$G$11:$N$112,8,0)</f>
        <v>POWER BI</v>
      </c>
      <c r="I12" s="14" t="s">
        <v>182</v>
      </c>
      <c r="J12" s="11" t="str">
        <f>PRODUCTOS[[#This Row],[Nombre comercial]]</f>
        <v>Evaluación de Programas e Instituciones del servicio público (1997-2000).</v>
      </c>
      <c r="K12" s="11" t="s">
        <v>82</v>
      </c>
      <c r="L12" s="11" t="s">
        <v>37</v>
      </c>
      <c r="M12" s="17"/>
      <c r="N12" s="11" t="s">
        <v>114</v>
      </c>
      <c r="O12" s="11" t="s">
        <v>114</v>
      </c>
      <c r="P12" s="11" t="s">
        <v>114</v>
      </c>
      <c r="Q12" s="11" t="s">
        <v>114</v>
      </c>
      <c r="R12" s="26"/>
      <c r="S12" s="11" t="s">
        <v>114</v>
      </c>
      <c r="T12" s="11" t="s">
        <v>114</v>
      </c>
      <c r="U12" s="11" t="s">
        <v>83</v>
      </c>
      <c r="V12" s="11" t="s">
        <v>65</v>
      </c>
      <c r="W12" s="11" t="s">
        <v>36</v>
      </c>
      <c r="X12" s="11" t="s">
        <v>114</v>
      </c>
      <c r="Y12" s="11" t="s">
        <v>114</v>
      </c>
      <c r="Z12" s="11" t="s">
        <v>84</v>
      </c>
      <c r="AA12" s="11" t="s">
        <v>41</v>
      </c>
      <c r="AB12" s="11" t="str">
        <f>PRODUCTOS[[#This Row],[Data]]</f>
        <v>DATAEVALUACIÓN</v>
      </c>
      <c r="AC12" s="11" t="str">
        <f>PRODUCTOS[[#This Row],[Tecnología]]</f>
        <v>POWER BI</v>
      </c>
      <c r="AD12" s="11" t="s">
        <v>85</v>
      </c>
      <c r="AE12" s="11" t="s">
        <v>43</v>
      </c>
      <c r="AF12" s="20" t="s">
        <v>86</v>
      </c>
      <c r="AG12" s="11" t="s">
        <v>44</v>
      </c>
      <c r="AH12" s="11" t="s">
        <v>45</v>
      </c>
      <c r="AI12" s="11" t="s">
        <v>183</v>
      </c>
      <c r="AJ12" s="11">
        <v>1</v>
      </c>
      <c r="AK12" s="11" t="s">
        <v>212</v>
      </c>
    </row>
    <row r="13" spans="1:37" ht="101.5" x14ac:dyDescent="0.35">
      <c r="A13" s="6" t="str">
        <f>+VLOOKUP(D13,'[1]DATA`S'!$B$8:$C$32,2,0)</f>
        <v>0002</v>
      </c>
      <c r="B13" s="6" t="str">
        <f>VLOOKUP(PRODUCTOS[[#This Row],[País]],[1]PAISES!$B$4:$C$11,2,0)</f>
        <v>01</v>
      </c>
      <c r="C13" s="7" t="s">
        <v>87</v>
      </c>
      <c r="D13" s="6" t="s">
        <v>88</v>
      </c>
      <c r="E13" s="6" t="s">
        <v>36</v>
      </c>
      <c r="F13" s="6" t="str">
        <f t="shared" si="0"/>
        <v>0002-01-00017</v>
      </c>
      <c r="G13" s="6" t="s">
        <v>89</v>
      </c>
      <c r="H13" s="6" t="str">
        <f>+VLOOKUP(PRODUCTOS[[#This Row],[id_producto]],[1]PRIORIZACION!$G$11:$N$112,8,0)</f>
        <v>POWER BI</v>
      </c>
      <c r="I13" s="9" t="s">
        <v>90</v>
      </c>
      <c r="J13" s="11" t="str">
        <f>PRODUCTOS[[#This Row],[Nombre comercial]]</f>
        <v>Emisiones de GEI (1990-2016)</v>
      </c>
      <c r="K13" s="11" t="s">
        <v>174</v>
      </c>
      <c r="L13" s="11" t="s">
        <v>37</v>
      </c>
      <c r="M13" s="17"/>
      <c r="N13" s="11" t="s">
        <v>114</v>
      </c>
      <c r="O13" s="11" t="s">
        <v>114</v>
      </c>
      <c r="P13" s="11" t="s">
        <v>114</v>
      </c>
      <c r="Q13" s="11" t="s">
        <v>114</v>
      </c>
      <c r="R13" s="11" t="s">
        <v>36</v>
      </c>
      <c r="S13" s="11" t="s">
        <v>114</v>
      </c>
      <c r="T13" s="11" t="s">
        <v>114</v>
      </c>
      <c r="U13" s="11" t="s">
        <v>173</v>
      </c>
      <c r="V13" s="11" t="s">
        <v>40</v>
      </c>
      <c r="W13" s="11" t="s">
        <v>36</v>
      </c>
      <c r="X13" s="11" t="s">
        <v>114</v>
      </c>
      <c r="Y13" s="11" t="s">
        <v>114</v>
      </c>
      <c r="Z13" s="11" t="s">
        <v>171</v>
      </c>
      <c r="AA13" s="11" t="s">
        <v>41</v>
      </c>
      <c r="AB13" s="11" t="str">
        <f>PRODUCTOS[[#This Row],[Data]]</f>
        <v>DATACLIMÁTICO</v>
      </c>
      <c r="AC13" s="11" t="str">
        <f>PRODUCTOS[[#This Row],[Tecnología]]</f>
        <v>POWER BI</v>
      </c>
      <c r="AD13" s="11" t="s">
        <v>85</v>
      </c>
      <c r="AE13" s="11" t="s">
        <v>43</v>
      </c>
      <c r="AF13" s="13"/>
      <c r="AG13" s="11" t="s">
        <v>44</v>
      </c>
      <c r="AH13" s="11" t="s">
        <v>45</v>
      </c>
      <c r="AI13" s="11" t="s">
        <v>38</v>
      </c>
      <c r="AJ13" s="11">
        <v>1</v>
      </c>
      <c r="AK13" s="11" t="s">
        <v>172</v>
      </c>
    </row>
    <row r="14" spans="1:37" ht="101.5" x14ac:dyDescent="0.35">
      <c r="A14" s="6" t="str">
        <f>+VLOOKUP(D14,'[1]DATA`S'!$B$8:$C$32,2,0)</f>
        <v>0001</v>
      </c>
      <c r="B14" s="6" t="str">
        <f>VLOOKUP(PRODUCTOS[[#This Row],[País]],[1]PAISES!$B$4:$C$11,2,0)</f>
        <v>01</v>
      </c>
      <c r="C14" s="7" t="s">
        <v>92</v>
      </c>
      <c r="D14" s="6" t="s">
        <v>91</v>
      </c>
      <c r="E14" s="6" t="s">
        <v>36</v>
      </c>
      <c r="F14" s="6" t="str">
        <f t="shared" si="0"/>
        <v>0001-01-00025</v>
      </c>
      <c r="G14" s="6" t="s">
        <v>93</v>
      </c>
      <c r="H14" s="6" t="str">
        <f>+VLOOKUP(PRODUCTOS[[#This Row],[id_producto]],[1]PRIORIZACION!$G$11:$N$112,8,0)</f>
        <v>ARCGIS-POWER BI</v>
      </c>
      <c r="I14" s="9" t="s">
        <v>94</v>
      </c>
      <c r="J14" s="11" t="str">
        <f>PRODUCTOS[[#This Row],[Nombre comercial]]</f>
        <v>Emergencias de salud</v>
      </c>
      <c r="K14" s="11" t="s">
        <v>95</v>
      </c>
      <c r="L14" s="11" t="s">
        <v>37</v>
      </c>
      <c r="M14" s="17"/>
      <c r="N14" s="11" t="s">
        <v>50</v>
      </c>
      <c r="O14" s="13"/>
      <c r="P14" s="11" t="s">
        <v>60</v>
      </c>
      <c r="Q14" s="13"/>
      <c r="R14" s="26"/>
      <c r="S14" s="26"/>
      <c r="T14" s="26"/>
      <c r="U14" s="11" t="s">
        <v>166</v>
      </c>
      <c r="V14" s="11" t="s">
        <v>40</v>
      </c>
      <c r="W14" s="11" t="s">
        <v>36</v>
      </c>
      <c r="X14" s="11" t="s">
        <v>175</v>
      </c>
      <c r="Y14" s="11" t="s">
        <v>181</v>
      </c>
      <c r="Z14" s="11">
        <v>2020</v>
      </c>
      <c r="AA14" s="11" t="s">
        <v>41</v>
      </c>
      <c r="AB14" s="11" t="str">
        <f>PRODUCTOS[[#This Row],[Data]]</f>
        <v>DATASALUD</v>
      </c>
      <c r="AC14" s="11" t="str">
        <f>PRODUCTOS[[#This Row],[Tecnología]]</f>
        <v>ARCGIS-POWER BI</v>
      </c>
      <c r="AD14" s="11" t="s">
        <v>188</v>
      </c>
      <c r="AE14" s="11" t="s">
        <v>43</v>
      </c>
      <c r="AF14" s="11" t="s">
        <v>194</v>
      </c>
      <c r="AG14" s="11" t="s">
        <v>44</v>
      </c>
      <c r="AH14" s="11" t="s">
        <v>45</v>
      </c>
      <c r="AI14" s="11" t="s">
        <v>187</v>
      </c>
      <c r="AJ14" s="11">
        <v>1</v>
      </c>
      <c r="AK14" s="11" t="s">
        <v>96</v>
      </c>
    </row>
    <row r="15" spans="1:37" ht="101.5" x14ac:dyDescent="0.35">
      <c r="A15" s="6" t="str">
        <f>+VLOOKUP(D15,'[1]DATA`S'!$B$8:$C$32,2,0)</f>
        <v>0007</v>
      </c>
      <c r="B15" s="6" t="str">
        <f>VLOOKUP(PRODUCTOS[[#This Row],[País]],[1]PAISES!$B$4:$C$11,2,0)</f>
        <v>01</v>
      </c>
      <c r="C15" s="7" t="s">
        <v>99</v>
      </c>
      <c r="D15" s="6" t="s">
        <v>100</v>
      </c>
      <c r="E15" s="6" t="s">
        <v>36</v>
      </c>
      <c r="F15" s="6" t="str">
        <f t="shared" si="0"/>
        <v>0007-01-00029</v>
      </c>
      <c r="G15" s="8" t="s">
        <v>101</v>
      </c>
      <c r="H15" s="6" t="str">
        <f>+VLOOKUP(PRODUCTOS[[#This Row],[id_producto]],[1]PRIORIZACION!$G$11:$N$112,8,0)</f>
        <v>POWER BI</v>
      </c>
      <c r="I15" s="9" t="s">
        <v>102</v>
      </c>
      <c r="J15" s="11" t="str">
        <f>PRODUCTOS[[#This Row],[Nombre comercial]]</f>
        <v>Empresas Registradas en el SII</v>
      </c>
      <c r="K15" s="16" t="s">
        <v>103</v>
      </c>
      <c r="L15" s="11" t="s">
        <v>37</v>
      </c>
      <c r="M15" s="17"/>
      <c r="N15" s="11" t="s">
        <v>50</v>
      </c>
      <c r="O15" s="13"/>
      <c r="P15" s="11" t="s">
        <v>51</v>
      </c>
      <c r="Q15" s="13"/>
      <c r="R15" s="26"/>
      <c r="S15" s="26"/>
      <c r="T15" s="26"/>
      <c r="U15" s="11" t="s">
        <v>104</v>
      </c>
      <c r="V15" s="11" t="s">
        <v>65</v>
      </c>
      <c r="W15" s="11" t="s">
        <v>36</v>
      </c>
      <c r="X15" s="11" t="s">
        <v>175</v>
      </c>
      <c r="Y15" s="11" t="s">
        <v>181</v>
      </c>
      <c r="Z15" s="13"/>
      <c r="AA15" s="11" t="s">
        <v>41</v>
      </c>
      <c r="AB15" s="11" t="str">
        <f>PRODUCTOS[[#This Row],[Data]]</f>
        <v>DATAEMPRESA</v>
      </c>
      <c r="AC15" s="11" t="str">
        <f>PRODUCTOS[[#This Row],[Tecnología]]</f>
        <v>POWER BI</v>
      </c>
      <c r="AD15" s="11" t="s">
        <v>42</v>
      </c>
      <c r="AE15" s="11" t="s">
        <v>43</v>
      </c>
      <c r="AF15" s="13"/>
      <c r="AG15" s="11" t="s">
        <v>44</v>
      </c>
      <c r="AH15" s="11" t="s">
        <v>45</v>
      </c>
      <c r="AI15" s="13" t="s">
        <v>67</v>
      </c>
      <c r="AJ15" s="11">
        <v>1</v>
      </c>
      <c r="AK15" s="11" t="s">
        <v>105</v>
      </c>
    </row>
    <row r="16" spans="1:37" ht="104" x14ac:dyDescent="0.35">
      <c r="A16" s="6" t="str">
        <f>+VLOOKUP(D16,'[1]DATA`S'!$B$8:$C$32,2,0)</f>
        <v>0004</v>
      </c>
      <c r="B16" s="6" t="str">
        <f>VLOOKUP(PRODUCTOS[[#This Row],[País]],[1]PAISES!$B$4:$C$11,2,0)</f>
        <v>02</v>
      </c>
      <c r="C16" s="7" t="s">
        <v>106</v>
      </c>
      <c r="D16" s="6" t="s">
        <v>58</v>
      </c>
      <c r="E16" s="6" t="s">
        <v>97</v>
      </c>
      <c r="F16" s="6" t="str">
        <f t="shared" si="0"/>
        <v>0004-02-00030</v>
      </c>
      <c r="G16" s="6" t="s">
        <v>107</v>
      </c>
      <c r="H16" s="6" t="str">
        <f>+VLOOKUP(PRODUCTOS[[#This Row],[id_producto]],[1]PRIORIZACION!$G$11:$N$112,8,0)</f>
        <v>POWER BI</v>
      </c>
      <c r="I16" s="9" t="s">
        <v>108</v>
      </c>
      <c r="J16" s="11" t="str">
        <f>PRODUCTOS[[#This Row],[Nombre comercial]]</f>
        <v>Métricas e índices para la gestión municipal</v>
      </c>
      <c r="K16" s="11" t="s">
        <v>59</v>
      </c>
      <c r="L16" s="11" t="s">
        <v>37</v>
      </c>
      <c r="M16" s="17"/>
      <c r="N16" s="11" t="s">
        <v>184</v>
      </c>
      <c r="O16" s="13"/>
      <c r="P16" s="11" t="s">
        <v>60</v>
      </c>
      <c r="Q16" s="13"/>
      <c r="R16" s="26"/>
      <c r="S16" s="26"/>
      <c r="T16" s="26"/>
      <c r="U16" s="20" t="s">
        <v>186</v>
      </c>
      <c r="V16" s="11" t="s">
        <v>53</v>
      </c>
      <c r="W16" s="21" t="s">
        <v>97</v>
      </c>
      <c r="X16" s="11" t="s">
        <v>185</v>
      </c>
      <c r="Y16" s="11" t="s">
        <v>109</v>
      </c>
      <c r="Z16" s="11">
        <v>2018</v>
      </c>
      <c r="AA16" s="11" t="s">
        <v>41</v>
      </c>
      <c r="AB16" s="11" t="str">
        <f>PRODUCTOS[[#This Row],[Data]]</f>
        <v>DATAMUNICIPIO</v>
      </c>
      <c r="AC16" s="11" t="str">
        <f>PRODUCTOS[[#This Row],[Tecnología]]</f>
        <v>POWER BI</v>
      </c>
      <c r="AD16" s="11" t="s">
        <v>42</v>
      </c>
      <c r="AE16" s="11" t="s">
        <v>43</v>
      </c>
      <c r="AF16" s="13"/>
      <c r="AG16" s="11" t="s">
        <v>44</v>
      </c>
      <c r="AH16" s="13"/>
      <c r="AI16" s="13"/>
      <c r="AJ16" s="11">
        <v>1</v>
      </c>
      <c r="AK16" s="11" t="s">
        <v>110</v>
      </c>
    </row>
    <row r="17" spans="1:37" ht="77.5" customHeight="1" x14ac:dyDescent="0.35">
      <c r="A17" s="6" t="str">
        <f>+VLOOKUP(D17,'[1]DATA`S'!$B$8:$C$32,2,0)</f>
        <v>0012</v>
      </c>
      <c r="B17" s="6" t="str">
        <f>VLOOKUP(PRODUCTOS[[#This Row],[País]],[1]PAISES!$B$4:$C$11,2,0)</f>
        <v>01</v>
      </c>
      <c r="C17" s="7" t="s">
        <v>111</v>
      </c>
      <c r="D17" s="6" t="s">
        <v>35</v>
      </c>
      <c r="E17" s="6" t="s">
        <v>36</v>
      </c>
      <c r="F17" s="6" t="str">
        <f t="shared" si="0"/>
        <v>0012-01-00032</v>
      </c>
      <c r="G17" s="6" t="s">
        <v>112</v>
      </c>
      <c r="H17" s="6" t="str">
        <f>+VLOOKUP(PRODUCTOS[[#This Row],[id_producto]],[1]PRIORIZACION!$G$11:$N$112,8,0)</f>
        <v>POWER BI</v>
      </c>
      <c r="I17" s="14" t="s">
        <v>113</v>
      </c>
      <c r="J17" s="11" t="str">
        <f>PRODUCTOS[[#This Row],[Nombre comercial]]</f>
        <v>Mapa de Femicidios en Chile (2020)</v>
      </c>
      <c r="K17" s="11" t="s">
        <v>57</v>
      </c>
      <c r="L17" s="11" t="s">
        <v>37</v>
      </c>
      <c r="M17" s="27">
        <v>0</v>
      </c>
      <c r="N17" s="11" t="s">
        <v>114</v>
      </c>
      <c r="O17" s="11" t="s">
        <v>114</v>
      </c>
      <c r="P17" s="11" t="s">
        <v>114</v>
      </c>
      <c r="Q17" s="11" t="s">
        <v>114</v>
      </c>
      <c r="R17" s="26"/>
      <c r="S17" s="11" t="s">
        <v>114</v>
      </c>
      <c r="T17" s="11" t="s">
        <v>114</v>
      </c>
      <c r="U17" s="11" t="s">
        <v>115</v>
      </c>
      <c r="V17" s="11" t="s">
        <v>53</v>
      </c>
      <c r="W17" s="11" t="s">
        <v>36</v>
      </c>
      <c r="X17" s="11" t="s">
        <v>114</v>
      </c>
      <c r="Y17" s="11" t="s">
        <v>114</v>
      </c>
      <c r="Z17" s="11">
        <v>2020</v>
      </c>
      <c r="AA17" s="11" t="s">
        <v>41</v>
      </c>
      <c r="AB17" s="11" t="str">
        <f>PRODUCTOS[[#This Row],[Data]]</f>
        <v>DATARIESGO</v>
      </c>
      <c r="AC17" s="11" t="str">
        <f>PRODUCTOS[[#This Row],[Tecnología]]</f>
        <v>POWER BI</v>
      </c>
      <c r="AD17" s="11" t="s">
        <v>42</v>
      </c>
      <c r="AE17" s="11" t="s">
        <v>43</v>
      </c>
      <c r="AF17" s="11" t="s">
        <v>39</v>
      </c>
      <c r="AG17" s="11" t="s">
        <v>44</v>
      </c>
      <c r="AH17" s="11" t="s">
        <v>45</v>
      </c>
      <c r="AI17" s="11" t="s">
        <v>116</v>
      </c>
      <c r="AJ17" s="11">
        <v>1</v>
      </c>
      <c r="AK17" s="11" t="s">
        <v>46</v>
      </c>
    </row>
    <row r="18" spans="1:37" ht="65" x14ac:dyDescent="0.35">
      <c r="A18" s="6" t="str">
        <f>+VLOOKUP(D18,'[1]DATA`S'!$B$8:$C$32,2,0)</f>
        <v>0003</v>
      </c>
      <c r="B18" s="6" t="str">
        <f>VLOOKUP(PRODUCTOS[[#This Row],[País]],[1]PAISES!$B$4:$C$11,2,0)</f>
        <v>01</v>
      </c>
      <c r="C18" s="7" t="s">
        <v>117</v>
      </c>
      <c r="D18" s="6" t="s">
        <v>118</v>
      </c>
      <c r="E18" s="6" t="s">
        <v>36</v>
      </c>
      <c r="F18" s="6" t="str">
        <f t="shared" si="0"/>
        <v>0003-01-00033</v>
      </c>
      <c r="G18" s="6" t="s">
        <v>119</v>
      </c>
      <c r="H18" s="6" t="str">
        <f>+VLOOKUP(PRODUCTOS[[#This Row],[id_producto]],[1]PRIORIZACION!$G$11:$N$112,8,0)</f>
        <v>POWER BI</v>
      </c>
      <c r="I18" s="10"/>
      <c r="J18" s="11" t="str">
        <f>PRODUCTOS[[#This Row],[Nombre comercial]]</f>
        <v>AGROSTAT - Producción Agrícola</v>
      </c>
      <c r="K18" s="11" t="s">
        <v>120</v>
      </c>
      <c r="L18" s="11" t="s">
        <v>60</v>
      </c>
      <c r="M18" s="17"/>
      <c r="N18" s="11" t="s">
        <v>121</v>
      </c>
      <c r="O18" s="13"/>
      <c r="P18" s="11" t="s">
        <v>37</v>
      </c>
      <c r="Q18" s="13"/>
      <c r="R18" s="26"/>
      <c r="S18" s="26"/>
      <c r="T18" s="26"/>
      <c r="U18" s="11" t="s">
        <v>167</v>
      </c>
      <c r="V18" s="11"/>
      <c r="W18" s="13"/>
      <c r="X18" s="13"/>
      <c r="Y18" s="13"/>
      <c r="Z18" s="13"/>
      <c r="AA18" s="11" t="s">
        <v>41</v>
      </c>
      <c r="AB18" s="11" t="str">
        <f>PRODUCTOS[[#This Row],[Data]]</f>
        <v>DATAAGRO</v>
      </c>
      <c r="AC18" s="11" t="str">
        <f>PRODUCTOS[[#This Row],[Tecnología]]</f>
        <v>POWER BI</v>
      </c>
      <c r="AD18" s="11" t="s">
        <v>42</v>
      </c>
      <c r="AE18" s="11" t="s">
        <v>43</v>
      </c>
      <c r="AF18" s="13"/>
      <c r="AG18" s="11" t="s">
        <v>44</v>
      </c>
      <c r="AH18" s="11" t="s">
        <v>45</v>
      </c>
      <c r="AI18" s="11" t="s">
        <v>38</v>
      </c>
      <c r="AJ18" s="11">
        <v>1</v>
      </c>
      <c r="AK18" s="11" t="s">
        <v>122</v>
      </c>
    </row>
    <row r="19" spans="1:37" ht="104" x14ac:dyDescent="0.35">
      <c r="A19" s="6" t="str">
        <f>+VLOOKUP(D19,'[1]DATA`S'!$B$8:$C$32,2,0)</f>
        <v>0009</v>
      </c>
      <c r="B19" s="6" t="str">
        <f>VLOOKUP(PRODUCTOS[[#This Row],[País]],[1]PAISES!$B$4:$C$11,2,0)</f>
        <v>01</v>
      </c>
      <c r="C19" s="7" t="s">
        <v>123</v>
      </c>
      <c r="D19" s="6" t="s">
        <v>124</v>
      </c>
      <c r="E19" s="6" t="s">
        <v>36</v>
      </c>
      <c r="F19" s="6" t="str">
        <f t="shared" si="0"/>
        <v>0009-01-00038</v>
      </c>
      <c r="G19" s="6" t="s">
        <v>125</v>
      </c>
      <c r="H19" s="6" t="str">
        <f>+VLOOKUP(PRODUCTOS[[#This Row],[id_producto]],[1]PRIORIZACION!$G$11:$N$112,8,0)</f>
        <v>ARCGISONLINE</v>
      </c>
      <c r="I19" s="22" t="s">
        <v>193</v>
      </c>
      <c r="J19" s="11" t="str">
        <f>PRODUCTOS[[#This Row],[Nombre comercial]]</f>
        <v>Índice de Calidad de Vida Urbana - Comparación 2017-2018-2019</v>
      </c>
      <c r="K19" s="11" t="s">
        <v>59</v>
      </c>
      <c r="L19" s="11" t="s">
        <v>37</v>
      </c>
      <c r="M19" s="17"/>
      <c r="N19" s="11" t="s">
        <v>114</v>
      </c>
      <c r="O19" s="11" t="s">
        <v>114</v>
      </c>
      <c r="P19" s="11" t="s">
        <v>114</v>
      </c>
      <c r="Q19" s="11" t="s">
        <v>114</v>
      </c>
      <c r="R19" s="26"/>
      <c r="S19" s="11" t="s">
        <v>114</v>
      </c>
      <c r="T19" s="11" t="s">
        <v>114</v>
      </c>
      <c r="U19" s="11" t="s">
        <v>168</v>
      </c>
      <c r="V19" s="11"/>
      <c r="W19" s="11" t="s">
        <v>126</v>
      </c>
      <c r="X19" s="11" t="s">
        <v>114</v>
      </c>
      <c r="Y19" s="11" t="s">
        <v>114</v>
      </c>
      <c r="Z19" s="11" t="s">
        <v>127</v>
      </c>
      <c r="AA19" s="11" t="s">
        <v>41</v>
      </c>
      <c r="AB19" s="11" t="str">
        <f>PRODUCTOS[[#This Row],[Data]]</f>
        <v>DATAVIVIENDA</v>
      </c>
      <c r="AC19" s="11" t="str">
        <f>PRODUCTOS[[#This Row],[Tecnología]]</f>
        <v>ARCGISONLINE</v>
      </c>
      <c r="AD19" s="11" t="s">
        <v>128</v>
      </c>
      <c r="AE19" s="11" t="s">
        <v>43</v>
      </c>
      <c r="AF19" s="13"/>
      <c r="AG19" s="11" t="s">
        <v>44</v>
      </c>
      <c r="AH19" s="20" t="s">
        <v>45</v>
      </c>
      <c r="AI19" s="11" t="s">
        <v>38</v>
      </c>
      <c r="AJ19" s="11">
        <v>1</v>
      </c>
      <c r="AK19" s="11" t="s">
        <v>129</v>
      </c>
    </row>
    <row r="20" spans="1:37" ht="104" x14ac:dyDescent="0.35">
      <c r="A20" s="6" t="str">
        <f>+VLOOKUP(D20,'[1]DATA`S'!$B$8:$C$32,2,0)</f>
        <v>0005</v>
      </c>
      <c r="B20" s="6" t="str">
        <f>VLOOKUP(PRODUCTOS[[#This Row],[País]],[1]PAISES!$B$4:$C$11,2,0)</f>
        <v>00</v>
      </c>
      <c r="C20" s="7" t="s">
        <v>130</v>
      </c>
      <c r="D20" s="6" t="s">
        <v>131</v>
      </c>
      <c r="E20" s="6" t="s">
        <v>203</v>
      </c>
      <c r="F20" s="6" t="str">
        <f t="shared" si="0"/>
        <v>0005-00-00040</v>
      </c>
      <c r="G20" s="8" t="s">
        <v>132</v>
      </c>
      <c r="H20" s="6" t="e">
        <f>+VLOOKUP(PRODUCTOS[[#This Row],[id_producto]],[1]PRIORIZACION!$G$11:$N$112,8,0)</f>
        <v>#N/A</v>
      </c>
      <c r="I20" s="9" t="s">
        <v>133</v>
      </c>
      <c r="J20" s="11" t="str">
        <f>PRODUCTOS[[#This Row],[Nombre comercial]]</f>
        <v>Salvaguardas de la Cooperación Internacional</v>
      </c>
      <c r="K20" s="11"/>
      <c r="L20" s="11" t="s">
        <v>203</v>
      </c>
      <c r="M20" s="17"/>
      <c r="N20" s="11" t="s">
        <v>114</v>
      </c>
      <c r="O20" s="11" t="s">
        <v>114</v>
      </c>
      <c r="P20" s="11" t="s">
        <v>114</v>
      </c>
      <c r="Q20" s="11" t="s">
        <v>114</v>
      </c>
      <c r="R20" s="26"/>
      <c r="S20" s="11" t="s">
        <v>114</v>
      </c>
      <c r="T20" s="11" t="s">
        <v>114</v>
      </c>
      <c r="U20" s="11" t="s">
        <v>204</v>
      </c>
      <c r="V20" s="11" t="s">
        <v>40</v>
      </c>
      <c r="W20" s="11" t="s">
        <v>203</v>
      </c>
      <c r="X20" s="11" t="s">
        <v>114</v>
      </c>
      <c r="Y20" s="11" t="s">
        <v>114</v>
      </c>
      <c r="Z20" s="11">
        <v>2020</v>
      </c>
      <c r="AA20" s="11" t="s">
        <v>41</v>
      </c>
      <c r="AB20" s="11" t="str">
        <f>PRODUCTOS[[#This Row],[Data]]</f>
        <v>DATASALVAGUARDAS</v>
      </c>
      <c r="AC20" s="11" t="e">
        <f>PRODUCTOS[[#This Row],[Tecnología]]</f>
        <v>#N/A</v>
      </c>
      <c r="AD20" s="11" t="s">
        <v>85</v>
      </c>
      <c r="AE20" s="11" t="s">
        <v>43</v>
      </c>
      <c r="AF20" s="13"/>
      <c r="AG20" s="11" t="s">
        <v>44</v>
      </c>
      <c r="AH20" s="11" t="s">
        <v>45</v>
      </c>
      <c r="AI20" s="11" t="s">
        <v>206</v>
      </c>
      <c r="AJ20" s="11">
        <v>1</v>
      </c>
      <c r="AK20" s="11" t="s">
        <v>205</v>
      </c>
    </row>
    <row r="21" spans="1:37" ht="65.5" customHeight="1" x14ac:dyDescent="0.35">
      <c r="A21" s="6" t="str">
        <f>+VLOOKUP(D21,'[1]DATA`S'!$B$8:$C$33,2,0)</f>
        <v>0009</v>
      </c>
      <c r="B21" s="6" t="str">
        <f>VLOOKUP(PRODUCTOS[[#This Row],[País]],[1]PAISES!$B$4:$C$11,2,0)</f>
        <v>01</v>
      </c>
      <c r="C21" s="7" t="s">
        <v>134</v>
      </c>
      <c r="D21" s="6" t="s">
        <v>124</v>
      </c>
      <c r="E21" s="6" t="s">
        <v>36</v>
      </c>
      <c r="F21" s="6" t="str">
        <f>A21&amp;"-"&amp;B21&amp;"-"&amp;C21</f>
        <v>0009-01-00041</v>
      </c>
      <c r="G21" s="6" t="s">
        <v>135</v>
      </c>
      <c r="H21" s="6" t="str">
        <f>+VLOOKUP(PRODUCTOS[[#This Row],[id_producto]],[1]PRIORIZACION!$G$11:$N$112,8,0)</f>
        <v>ARCGISONLINE</v>
      </c>
      <c r="I21" s="10"/>
      <c r="J21" s="11" t="str">
        <f>PRODUCTOS[[#This Row],[Nombre comercial]]</f>
        <v>Índice de Calidad de Vida Urbana - Detalle 2018</v>
      </c>
      <c r="K21" s="11" t="s">
        <v>59</v>
      </c>
      <c r="L21" s="11" t="s">
        <v>60</v>
      </c>
      <c r="M21" s="17"/>
      <c r="N21" s="11" t="s">
        <v>114</v>
      </c>
      <c r="O21" s="11" t="s">
        <v>114</v>
      </c>
      <c r="P21" s="11" t="s">
        <v>114</v>
      </c>
      <c r="Q21" s="11" t="s">
        <v>114</v>
      </c>
      <c r="R21" s="26"/>
      <c r="S21" s="11" t="s">
        <v>114</v>
      </c>
      <c r="T21" s="11" t="s">
        <v>114</v>
      </c>
      <c r="U21" s="11" t="s">
        <v>209</v>
      </c>
      <c r="V21" s="11"/>
      <c r="W21" s="11" t="s">
        <v>126</v>
      </c>
      <c r="X21" s="11" t="s">
        <v>114</v>
      </c>
      <c r="Y21" s="11" t="s">
        <v>114</v>
      </c>
      <c r="Z21" s="11">
        <v>2018</v>
      </c>
      <c r="AA21" s="11" t="s">
        <v>41</v>
      </c>
      <c r="AB21" s="11" t="str">
        <f>PRODUCTOS[[#This Row],[Data]]</f>
        <v>DATAVIVIENDA</v>
      </c>
      <c r="AC21" s="11" t="str">
        <f>PRODUCTOS[[#This Row],[Tecnología]]</f>
        <v>ARCGISONLINE</v>
      </c>
      <c r="AD21" s="11" t="s">
        <v>128</v>
      </c>
      <c r="AE21" s="11" t="s">
        <v>43</v>
      </c>
      <c r="AF21" s="13"/>
      <c r="AG21" s="11" t="s">
        <v>44</v>
      </c>
      <c r="AH21" s="20" t="s">
        <v>45</v>
      </c>
      <c r="AI21" s="11" t="s">
        <v>38</v>
      </c>
      <c r="AJ21" s="11">
        <v>1</v>
      </c>
      <c r="AK21" s="11" t="s">
        <v>129</v>
      </c>
    </row>
    <row r="22" spans="1:37" ht="61.5" customHeight="1" x14ac:dyDescent="0.35">
      <c r="A22" s="6" t="str">
        <f>+VLOOKUP(D22,'[1]DATA`S'!$B$8:$C$33,2,0)</f>
        <v>0009</v>
      </c>
      <c r="B22" s="6" t="str">
        <f>VLOOKUP(PRODUCTOS[[#This Row],[País]],[1]PAISES!$B$4:$C$11,2,0)</f>
        <v>01</v>
      </c>
      <c r="C22" s="7" t="s">
        <v>136</v>
      </c>
      <c r="D22" s="6" t="s">
        <v>124</v>
      </c>
      <c r="E22" s="6" t="s">
        <v>36</v>
      </c>
      <c r="F22" s="6" t="str">
        <f>A22&amp;"-"&amp;B22&amp;"-"&amp;C22</f>
        <v>0009-01-00042</v>
      </c>
      <c r="G22" s="6" t="s">
        <v>137</v>
      </c>
      <c r="H22" s="6" t="str">
        <f>+VLOOKUP(PRODUCTOS[[#This Row],[id_producto]],[1]PRIORIZACION!$G$11:$N$112,8,0)</f>
        <v>ARCGISONLINE</v>
      </c>
      <c r="I22" s="10"/>
      <c r="J22" s="11" t="str">
        <f>PRODUCTOS[[#This Row],[Nombre comercial]]</f>
        <v>Índice de Calidad de Vida Urbana - Detalle 2019</v>
      </c>
      <c r="K22" s="11" t="s">
        <v>59</v>
      </c>
      <c r="L22" s="11" t="s">
        <v>60</v>
      </c>
      <c r="M22" s="17"/>
      <c r="N22" s="11" t="s">
        <v>114</v>
      </c>
      <c r="O22" s="11" t="s">
        <v>114</v>
      </c>
      <c r="P22" s="11" t="s">
        <v>114</v>
      </c>
      <c r="Q22" s="11" t="s">
        <v>114</v>
      </c>
      <c r="R22" s="26"/>
      <c r="S22" s="11" t="s">
        <v>114</v>
      </c>
      <c r="T22" s="11" t="s">
        <v>114</v>
      </c>
      <c r="U22" s="11" t="s">
        <v>210</v>
      </c>
      <c r="V22" s="11"/>
      <c r="W22" s="11" t="s">
        <v>126</v>
      </c>
      <c r="X22" s="11" t="s">
        <v>114</v>
      </c>
      <c r="Y22" s="11" t="s">
        <v>114</v>
      </c>
      <c r="Z22" s="11">
        <v>2019</v>
      </c>
      <c r="AA22" s="11" t="s">
        <v>41</v>
      </c>
      <c r="AB22" s="11" t="str">
        <f>PRODUCTOS[[#This Row],[Data]]</f>
        <v>DATAVIVIENDA</v>
      </c>
      <c r="AC22" s="11" t="str">
        <f>PRODUCTOS[[#This Row],[Tecnología]]</f>
        <v>ARCGISONLINE</v>
      </c>
      <c r="AD22" s="11" t="s">
        <v>128</v>
      </c>
      <c r="AE22" s="11" t="s">
        <v>43</v>
      </c>
      <c r="AF22" s="13"/>
      <c r="AG22" s="11" t="s">
        <v>44</v>
      </c>
      <c r="AH22" s="20" t="s">
        <v>45</v>
      </c>
      <c r="AI22" s="11" t="s">
        <v>38</v>
      </c>
      <c r="AJ22" s="11">
        <v>1</v>
      </c>
      <c r="AK22" s="11" t="s">
        <v>129</v>
      </c>
    </row>
    <row r="23" spans="1:37" ht="78" x14ac:dyDescent="0.35">
      <c r="A23" s="6" t="str">
        <f>+VLOOKUP(D23,'[1]DATA`S'!$B$8:$C$33,2,0)</f>
        <v>0001</v>
      </c>
      <c r="B23" s="6" t="str">
        <f>VLOOKUP(PRODUCTOS[[#This Row],[País]],[1]PAISES!$B$4:$C$11,2,0)</f>
        <v>05</v>
      </c>
      <c r="C23" s="7" t="s">
        <v>138</v>
      </c>
      <c r="D23" s="6" t="s">
        <v>91</v>
      </c>
      <c r="E23" s="6" t="s">
        <v>139</v>
      </c>
      <c r="F23" s="6" t="str">
        <f t="shared" ref="F23:F24" si="1">A23&amp;"-"&amp;B23&amp;"-"&amp;C23</f>
        <v>0001-05-00043</v>
      </c>
      <c r="G23" s="6" t="s">
        <v>140</v>
      </c>
      <c r="H23" s="6">
        <f>+VLOOKUP(PRODUCTOS[[#This Row],[id_producto]],[1]PRIORIZACION!$G$11:$N$112,8,0)</f>
        <v>0</v>
      </c>
      <c r="I23" s="25" t="s">
        <v>191</v>
      </c>
      <c r="J23" s="11" t="str">
        <f>PRODUCTOS[[#This Row],[Nombre comercial]]</f>
        <v>Avance del COVID-19</v>
      </c>
      <c r="K23" s="11"/>
      <c r="L23" s="11" t="s">
        <v>37</v>
      </c>
      <c r="M23" s="12">
        <v>0</v>
      </c>
      <c r="N23" s="11" t="s">
        <v>114</v>
      </c>
      <c r="O23" s="11" t="s">
        <v>114</v>
      </c>
      <c r="P23" s="11" t="s">
        <v>114</v>
      </c>
      <c r="Q23" s="11" t="s">
        <v>114</v>
      </c>
      <c r="R23" s="26"/>
      <c r="S23" s="11" t="s">
        <v>114</v>
      </c>
      <c r="T23" s="11" t="s">
        <v>114</v>
      </c>
      <c r="U23" s="11" t="s">
        <v>198</v>
      </c>
      <c r="V23" s="11" t="s">
        <v>40</v>
      </c>
      <c r="W23" s="11" t="s">
        <v>139</v>
      </c>
      <c r="X23" s="11" t="s">
        <v>114</v>
      </c>
      <c r="Y23" s="11" t="s">
        <v>114</v>
      </c>
      <c r="Z23" s="11">
        <v>2020</v>
      </c>
      <c r="AA23" s="11" t="s">
        <v>41</v>
      </c>
      <c r="AB23" s="11" t="str">
        <f>PRODUCTOS[[#This Row],[Data]]</f>
        <v>DATASALUD</v>
      </c>
      <c r="AC23" s="11">
        <f>PRODUCTOS[[#This Row],[Tecnología]]</f>
        <v>0</v>
      </c>
      <c r="AD23" s="11" t="s">
        <v>197</v>
      </c>
      <c r="AE23" s="11" t="s">
        <v>43</v>
      </c>
      <c r="AF23" s="20" t="s">
        <v>194</v>
      </c>
      <c r="AG23" s="11" t="s">
        <v>44</v>
      </c>
      <c r="AH23" s="20" t="s">
        <v>45</v>
      </c>
      <c r="AI23" s="13"/>
      <c r="AJ23" s="11">
        <v>1</v>
      </c>
      <c r="AK23" s="11" t="s">
        <v>202</v>
      </c>
    </row>
    <row r="24" spans="1:37" ht="78" x14ac:dyDescent="0.35">
      <c r="A24" s="6" t="str">
        <f>+VLOOKUP(D24,'[1]DATA`S'!$B$8:$C$33,2,0)</f>
        <v>0001</v>
      </c>
      <c r="B24" s="6" t="str">
        <f>VLOOKUP(PRODUCTOS[[#This Row],[País]],[1]PAISES!$B$4:$C$11,2,0)</f>
        <v>04</v>
      </c>
      <c r="C24" s="7" t="s">
        <v>142</v>
      </c>
      <c r="D24" s="6" t="s">
        <v>91</v>
      </c>
      <c r="E24" s="6" t="s">
        <v>98</v>
      </c>
      <c r="F24" s="6" t="str">
        <f t="shared" si="1"/>
        <v>0001-04-00044</v>
      </c>
      <c r="G24" s="6" t="s">
        <v>140</v>
      </c>
      <c r="H24" s="6">
        <f>+VLOOKUP(PRODUCTOS[[#This Row],[id_producto]],[1]PRIORIZACION!$G$11:$N$112,8,0)</f>
        <v>0</v>
      </c>
      <c r="I24" s="22" t="s">
        <v>189</v>
      </c>
      <c r="J24" s="11" t="str">
        <f>PRODUCTOS[[#This Row],[Nombre comercial]]</f>
        <v>Avance del COVID-19</v>
      </c>
      <c r="K24" s="11"/>
      <c r="L24" s="11" t="s">
        <v>37</v>
      </c>
      <c r="M24" s="12">
        <v>0</v>
      </c>
      <c r="N24" s="11" t="s">
        <v>114</v>
      </c>
      <c r="O24" s="11" t="s">
        <v>114</v>
      </c>
      <c r="P24" s="11" t="s">
        <v>114</v>
      </c>
      <c r="Q24" s="11" t="s">
        <v>114</v>
      </c>
      <c r="R24" s="26"/>
      <c r="S24" s="11" t="s">
        <v>114</v>
      </c>
      <c r="T24" s="11" t="s">
        <v>114</v>
      </c>
      <c r="U24" s="11" t="s">
        <v>199</v>
      </c>
      <c r="V24" s="11" t="s">
        <v>40</v>
      </c>
      <c r="W24" s="11" t="s">
        <v>98</v>
      </c>
      <c r="X24" s="11" t="s">
        <v>114</v>
      </c>
      <c r="Y24" s="11" t="s">
        <v>114</v>
      </c>
      <c r="Z24" s="11">
        <v>2020</v>
      </c>
      <c r="AA24" s="11" t="s">
        <v>41</v>
      </c>
      <c r="AB24" s="11" t="str">
        <f>PRODUCTOS[[#This Row],[Data]]</f>
        <v>DATASALUD</v>
      </c>
      <c r="AC24" s="11">
        <f>PRODUCTOS[[#This Row],[Tecnología]]</f>
        <v>0</v>
      </c>
      <c r="AD24" s="11" t="s">
        <v>197</v>
      </c>
      <c r="AE24" s="11" t="s">
        <v>43</v>
      </c>
      <c r="AF24" s="20" t="s">
        <v>195</v>
      </c>
      <c r="AG24" s="11" t="s">
        <v>44</v>
      </c>
      <c r="AH24" s="20" t="s">
        <v>45</v>
      </c>
      <c r="AI24" s="13"/>
      <c r="AJ24" s="11">
        <v>1</v>
      </c>
      <c r="AK24" s="11" t="s">
        <v>202</v>
      </c>
    </row>
    <row r="25" spans="1:37" ht="70.5" customHeight="1" x14ac:dyDescent="0.35">
      <c r="A25" s="6" t="str">
        <f>+VLOOKUP(D25,'[1]DATA`S'!$B$8:$C$32,2,0)</f>
        <v>0009</v>
      </c>
      <c r="B25" s="6" t="str">
        <f>VLOOKUP(PRODUCTOS[[#This Row],[País]],[1]PAISES!$B$4:$C$11,2,0)</f>
        <v>01</v>
      </c>
      <c r="C25" s="7" t="s">
        <v>143</v>
      </c>
      <c r="D25" s="6" t="s">
        <v>124</v>
      </c>
      <c r="E25" s="6" t="s">
        <v>36</v>
      </c>
      <c r="F25" s="6" t="str">
        <f t="shared" si="0"/>
        <v>0009-01-00051</v>
      </c>
      <c r="G25" s="6" t="s">
        <v>144</v>
      </c>
      <c r="H25" s="6" t="str">
        <f>+VLOOKUP(PRODUCTOS[[#This Row],[id_producto]],[1]PRIORIZACION!$G$11:$N$112,8,0)</f>
        <v>ARCGISONLINE</v>
      </c>
      <c r="I25" s="14" t="s">
        <v>145</v>
      </c>
      <c r="J25" s="11" t="str">
        <f>PRODUCTOS[[#This Row],[Nombre comercial]]</f>
        <v>Índice de Calidad de Vida Urbana - Detalle 2017</v>
      </c>
      <c r="K25" s="11" t="s">
        <v>59</v>
      </c>
      <c r="L25" s="11" t="s">
        <v>60</v>
      </c>
      <c r="M25" s="17"/>
      <c r="N25" s="11" t="s">
        <v>114</v>
      </c>
      <c r="O25" s="11" t="s">
        <v>114</v>
      </c>
      <c r="P25" s="11" t="s">
        <v>114</v>
      </c>
      <c r="Q25" s="11" t="s">
        <v>114</v>
      </c>
      <c r="R25" s="26"/>
      <c r="S25" s="11" t="s">
        <v>114</v>
      </c>
      <c r="T25" s="11" t="s">
        <v>114</v>
      </c>
      <c r="U25" s="11" t="s">
        <v>211</v>
      </c>
      <c r="V25" s="11"/>
      <c r="W25" s="11" t="s">
        <v>126</v>
      </c>
      <c r="X25" s="11" t="s">
        <v>114</v>
      </c>
      <c r="Y25" s="11" t="s">
        <v>114</v>
      </c>
      <c r="Z25" s="11">
        <v>2017</v>
      </c>
      <c r="AA25" s="11" t="s">
        <v>41</v>
      </c>
      <c r="AB25" s="11" t="str">
        <f>PRODUCTOS[[#This Row],[Data]]</f>
        <v>DATAVIVIENDA</v>
      </c>
      <c r="AC25" s="11" t="str">
        <f>PRODUCTOS[[#This Row],[Tecnología]]</f>
        <v>ARCGISONLINE</v>
      </c>
      <c r="AD25" s="11" t="s">
        <v>128</v>
      </c>
      <c r="AE25" s="11" t="s">
        <v>43</v>
      </c>
      <c r="AF25" s="13"/>
      <c r="AG25" s="11" t="s">
        <v>44</v>
      </c>
      <c r="AH25" s="20" t="s">
        <v>45</v>
      </c>
      <c r="AI25" s="11" t="s">
        <v>38</v>
      </c>
      <c r="AJ25" s="11">
        <v>1</v>
      </c>
      <c r="AK25" s="11" t="s">
        <v>129</v>
      </c>
    </row>
    <row r="26" spans="1:37" ht="87" customHeight="1" x14ac:dyDescent="0.35">
      <c r="A26" s="6" t="str">
        <f>+VLOOKUP(D26,'[1]DATA`S'!$B$8:$C$32,2,0)</f>
        <v>0009</v>
      </c>
      <c r="B26" s="6" t="str">
        <f>VLOOKUP(PRODUCTOS[[#This Row],[País]],[1]PAISES!$B$4:$C$11,2,0)</f>
        <v>01</v>
      </c>
      <c r="C26" s="7" t="s">
        <v>146</v>
      </c>
      <c r="D26" s="6" t="s">
        <v>124</v>
      </c>
      <c r="E26" s="6" t="s">
        <v>36</v>
      </c>
      <c r="F26" s="6" t="str">
        <f t="shared" si="0"/>
        <v>0009-01-00052</v>
      </c>
      <c r="G26" s="6" t="s">
        <v>147</v>
      </c>
      <c r="H26" s="6" t="str">
        <f>+VLOOKUP(PRODUCTOS[[#This Row],[id_producto]],[1]PRIORIZACION!$G$11:$N$112,8,0)</f>
        <v>ARCGISONLINE</v>
      </c>
      <c r="I26" s="18" t="s">
        <v>148</v>
      </c>
      <c r="J26" s="11" t="str">
        <f>PRODUCTOS[[#This Row],[Nombre comercial]]</f>
        <v>Calidad de Viviendas Urbanas</v>
      </c>
      <c r="K26" s="11" t="s">
        <v>59</v>
      </c>
      <c r="L26" s="11" t="s">
        <v>60</v>
      </c>
      <c r="M26" s="17"/>
      <c r="N26" s="11" t="s">
        <v>114</v>
      </c>
      <c r="O26" s="11" t="s">
        <v>114</v>
      </c>
      <c r="P26" s="11" t="s">
        <v>114</v>
      </c>
      <c r="Q26" s="11" t="s">
        <v>114</v>
      </c>
      <c r="R26" s="26"/>
      <c r="S26" s="11" t="s">
        <v>114</v>
      </c>
      <c r="T26" s="11" t="s">
        <v>114</v>
      </c>
      <c r="U26" s="11" t="s">
        <v>169</v>
      </c>
      <c r="V26" s="11"/>
      <c r="W26" s="11" t="s">
        <v>126</v>
      </c>
      <c r="X26" s="11" t="s">
        <v>114</v>
      </c>
      <c r="Y26" s="11" t="s">
        <v>114</v>
      </c>
      <c r="Z26" s="13"/>
      <c r="AA26" s="11" t="s">
        <v>41</v>
      </c>
      <c r="AB26" s="11" t="str">
        <f>PRODUCTOS[[#This Row],[Data]]</f>
        <v>DATAVIVIENDA</v>
      </c>
      <c r="AC26" s="11" t="str">
        <f>PRODUCTOS[[#This Row],[Tecnología]]</f>
        <v>ARCGISONLINE</v>
      </c>
      <c r="AD26" s="11" t="s">
        <v>128</v>
      </c>
      <c r="AE26" s="11" t="s">
        <v>43</v>
      </c>
      <c r="AF26" s="13"/>
      <c r="AG26" s="11" t="s">
        <v>44</v>
      </c>
      <c r="AH26" s="11" t="s">
        <v>45</v>
      </c>
      <c r="AI26" s="11" t="s">
        <v>38</v>
      </c>
      <c r="AJ26" s="11">
        <v>1</v>
      </c>
      <c r="AK26" s="11" t="s">
        <v>149</v>
      </c>
    </row>
    <row r="27" spans="1:37" ht="102.5" customHeight="1" x14ac:dyDescent="0.35">
      <c r="A27" s="6" t="str">
        <f>+VLOOKUP(D27,'[1]DATA`S'!$B$8:$C$32,2,0)</f>
        <v>0016</v>
      </c>
      <c r="B27" s="6" t="str">
        <f>VLOOKUP(PRODUCTOS[[#This Row],[País]],[1]PAISES!$B$4:$C$11,2,0)</f>
        <v>01</v>
      </c>
      <c r="C27" s="7" t="s">
        <v>150</v>
      </c>
      <c r="D27" s="6" t="s">
        <v>151</v>
      </c>
      <c r="E27" s="6" t="s">
        <v>36</v>
      </c>
      <c r="F27" s="6" t="str">
        <f t="shared" si="0"/>
        <v>0016-01-00053</v>
      </c>
      <c r="G27" s="6" t="s">
        <v>152</v>
      </c>
      <c r="H27" s="6" t="str">
        <f>+VLOOKUP(PRODUCTOS[[#This Row],[id_producto]],[1]PRIORIZACION!$G$11:$N$112,8,0)</f>
        <v>POWER BI</v>
      </c>
      <c r="I27" s="9" t="s">
        <v>153</v>
      </c>
      <c r="J27" s="11" t="str">
        <f>PRODUCTOS[[#This Row],[Nombre comercial]]</f>
        <v>Evolución Delitos de Mayor Connotación Social (2008-2020)</v>
      </c>
      <c r="K27" s="16" t="s">
        <v>154</v>
      </c>
      <c r="L27" s="11" t="s">
        <v>37</v>
      </c>
      <c r="M27" s="17"/>
      <c r="N27" s="11" t="s">
        <v>121</v>
      </c>
      <c r="O27" s="13"/>
      <c r="P27" s="11" t="s">
        <v>114</v>
      </c>
      <c r="Q27" s="11" t="s">
        <v>114</v>
      </c>
      <c r="R27" s="26"/>
      <c r="S27" s="26"/>
      <c r="T27" s="11" t="s">
        <v>114</v>
      </c>
      <c r="U27" s="11" t="s">
        <v>176</v>
      </c>
      <c r="V27" s="13"/>
      <c r="W27" s="11" t="s">
        <v>36</v>
      </c>
      <c r="X27" s="11" t="s">
        <v>175</v>
      </c>
      <c r="Y27" s="11" t="s">
        <v>114</v>
      </c>
      <c r="Z27" s="11" t="s">
        <v>155</v>
      </c>
      <c r="AA27" s="11" t="s">
        <v>41</v>
      </c>
      <c r="AB27" s="11" t="str">
        <f>PRODUCTOS[[#This Row],[Data]]</f>
        <v>DATADELITO</v>
      </c>
      <c r="AC27" s="11" t="str">
        <f>PRODUCTOS[[#This Row],[Tecnología]]</f>
        <v>POWER BI</v>
      </c>
      <c r="AD27" s="11" t="s">
        <v>85</v>
      </c>
      <c r="AE27" s="11" t="s">
        <v>43</v>
      </c>
      <c r="AF27" s="13"/>
      <c r="AG27" s="11" t="s">
        <v>44</v>
      </c>
      <c r="AH27" s="11" t="s">
        <v>45</v>
      </c>
      <c r="AI27" s="11" t="s">
        <v>177</v>
      </c>
      <c r="AJ27" s="11">
        <v>1</v>
      </c>
      <c r="AK27" s="11" t="s">
        <v>178</v>
      </c>
    </row>
    <row r="28" spans="1:37" ht="85" customHeight="1" x14ac:dyDescent="0.35">
      <c r="A28" s="6" t="str">
        <f>+VLOOKUP(D28,'[1]DATA`S'!$B$8:$C$32,2,0)</f>
        <v>0003</v>
      </c>
      <c r="B28" s="6" t="str">
        <f>VLOOKUP(PRODUCTOS[[#This Row],[País]],[1]PAISES!$B$4:$C$11,2,0)</f>
        <v>01</v>
      </c>
      <c r="C28" s="7" t="s">
        <v>156</v>
      </c>
      <c r="D28" s="6" t="s">
        <v>118</v>
      </c>
      <c r="E28" s="6" t="s">
        <v>36</v>
      </c>
      <c r="F28" s="6" t="str">
        <f t="shared" si="0"/>
        <v>0003-01-00061</v>
      </c>
      <c r="G28" s="6" t="s">
        <v>157</v>
      </c>
      <c r="H28" s="6" t="str">
        <f>+VLOOKUP(PRODUCTOS[[#This Row],[id_producto]],[1]PRIORIZACION!$G$11:$N$112,8,0)</f>
        <v>GEE</v>
      </c>
      <c r="I28" s="10"/>
      <c r="J28" s="11" t="str">
        <f>PRODUCTOS[[#This Row],[Nombre comercial]]</f>
        <v>AGROGEOMÁTICA - Monitoreo Humedad</v>
      </c>
      <c r="K28" s="11" t="s">
        <v>165</v>
      </c>
      <c r="L28" s="11" t="s">
        <v>60</v>
      </c>
      <c r="M28" s="17"/>
      <c r="N28" s="11" t="s">
        <v>121</v>
      </c>
      <c r="O28" s="13"/>
      <c r="P28" s="11" t="s">
        <v>37</v>
      </c>
      <c r="Q28" s="13"/>
      <c r="R28" s="13"/>
      <c r="S28" s="13"/>
      <c r="T28" s="13"/>
      <c r="U28" s="11" t="s">
        <v>170</v>
      </c>
      <c r="V28" s="11"/>
      <c r="W28" s="13"/>
      <c r="X28" s="13"/>
      <c r="Y28" s="13"/>
      <c r="Z28" s="13"/>
      <c r="AA28" s="11" t="s">
        <v>41</v>
      </c>
      <c r="AB28" s="11" t="str">
        <f>PRODUCTOS[[#This Row],[Data]]</f>
        <v>DATAAGRO</v>
      </c>
      <c r="AC28" s="11" t="str">
        <f>PRODUCTOS[[#This Row],[Tecnología]]</f>
        <v>GEE</v>
      </c>
      <c r="AD28" s="11" t="s">
        <v>55</v>
      </c>
      <c r="AE28" s="11" t="s">
        <v>158</v>
      </c>
      <c r="AF28" s="13"/>
      <c r="AG28" s="11" t="s">
        <v>44</v>
      </c>
      <c r="AH28" s="11" t="s">
        <v>45</v>
      </c>
      <c r="AI28" s="11" t="s">
        <v>38</v>
      </c>
      <c r="AJ28" s="11">
        <v>1</v>
      </c>
      <c r="AK28" s="11" t="s">
        <v>159</v>
      </c>
    </row>
    <row r="29" spans="1:37" ht="78" x14ac:dyDescent="0.35">
      <c r="A29" s="6" t="str">
        <f>+VLOOKUP(D29,'[1]DATA`S'!$B$8:$C$33,2,0)</f>
        <v>0001</v>
      </c>
      <c r="B29" s="6" t="str">
        <f>VLOOKUP(PRODUCTOS[[#This Row],[País]],[1]PAISES!$B$4:$C$11,2,0)</f>
        <v>01</v>
      </c>
      <c r="C29" s="7" t="s">
        <v>160</v>
      </c>
      <c r="D29" s="6" t="s">
        <v>91</v>
      </c>
      <c r="E29" s="6" t="s">
        <v>36</v>
      </c>
      <c r="F29" s="6" t="str">
        <f t="shared" ref="F29" si="2">A29&amp;"-"&amp;B29&amp;"-"&amp;C29</f>
        <v>0001-01-00068</v>
      </c>
      <c r="G29" s="6" t="s">
        <v>140</v>
      </c>
      <c r="H29" s="6">
        <f>+VLOOKUP(PRODUCTOS[[#This Row],[id_producto]],[1]PRIORIZACION!$G$11:$N$112,8,0)</f>
        <v>0</v>
      </c>
      <c r="I29" s="22" t="s">
        <v>192</v>
      </c>
      <c r="J29" s="11" t="str">
        <f>PRODUCTOS[[#This Row],[Nombre comercial]]</f>
        <v>Avance del COVID-19</v>
      </c>
      <c r="K29" s="11"/>
      <c r="L29" s="11" t="s">
        <v>37</v>
      </c>
      <c r="M29" s="12">
        <v>0</v>
      </c>
      <c r="N29" s="11" t="s">
        <v>114</v>
      </c>
      <c r="O29" s="11" t="s">
        <v>114</v>
      </c>
      <c r="P29" s="11" t="s">
        <v>114</v>
      </c>
      <c r="Q29" s="11" t="s">
        <v>114</v>
      </c>
      <c r="R29" s="26"/>
      <c r="S29" s="11" t="s">
        <v>114</v>
      </c>
      <c r="T29" s="11" t="s">
        <v>114</v>
      </c>
      <c r="U29" s="11" t="s">
        <v>201</v>
      </c>
      <c r="V29" s="11" t="s">
        <v>40</v>
      </c>
      <c r="W29" s="11" t="s">
        <v>36</v>
      </c>
      <c r="X29" s="11" t="s">
        <v>114</v>
      </c>
      <c r="Y29" s="11" t="s">
        <v>114</v>
      </c>
      <c r="Z29" s="11">
        <v>2020</v>
      </c>
      <c r="AA29" s="11" t="s">
        <v>41</v>
      </c>
      <c r="AB29" s="11" t="str">
        <f>PRODUCTOS[[#This Row],[Data]]</f>
        <v>DATASALUD</v>
      </c>
      <c r="AC29" s="11">
        <f>PRODUCTOS[[#This Row],[Tecnología]]</f>
        <v>0</v>
      </c>
      <c r="AD29" s="11" t="s">
        <v>197</v>
      </c>
      <c r="AE29" s="11" t="s">
        <v>43</v>
      </c>
      <c r="AF29" s="20" t="s">
        <v>194</v>
      </c>
      <c r="AG29" s="11" t="s">
        <v>44</v>
      </c>
      <c r="AH29" s="20" t="s">
        <v>45</v>
      </c>
      <c r="AI29" s="13"/>
      <c r="AJ29" s="11">
        <v>1</v>
      </c>
      <c r="AK29" s="11" t="s">
        <v>141</v>
      </c>
    </row>
    <row r="30" spans="1:37" ht="32.5" customHeight="1" x14ac:dyDescent="0.35">
      <c r="A30" s="6" t="str">
        <f>+VLOOKUP(D30,'[1]DATA`S'!$B$8:$C$33,2,0)</f>
        <v>0004</v>
      </c>
      <c r="B30" s="6" t="str">
        <f>VLOOKUP(PRODUCTOS[[#This Row],[País]],[1]PAISES!$B$4:$C$11,2,0)</f>
        <v>01</v>
      </c>
      <c r="C30" s="7" t="s">
        <v>161</v>
      </c>
      <c r="D30" s="6" t="s">
        <v>58</v>
      </c>
      <c r="E30" s="6" t="s">
        <v>36</v>
      </c>
      <c r="F30" s="6" t="str">
        <f t="shared" ref="F30:F31" si="3">A30&amp;"-"&amp;B30&amp;"-"&amp;C30</f>
        <v>0004-01-00070</v>
      </c>
      <c r="G30" s="6" t="s">
        <v>162</v>
      </c>
      <c r="H30" s="6">
        <f>+VLOOKUP(PRODUCTOS[[#This Row],[id_producto]],[1]PRIORIZACION!$G$11:$N$112,8,0)</f>
        <v>0</v>
      </c>
      <c r="I30" s="10"/>
      <c r="J30" s="11" t="str">
        <f>PRODUCTOS[[#This Row],[Nombre comercial]]</f>
        <v>Hogar y Vivienda - Índice Socio Material Territorial</v>
      </c>
      <c r="K30" s="11" t="s">
        <v>59</v>
      </c>
      <c r="L30" s="11"/>
      <c r="M30" s="12"/>
      <c r="N30" s="11"/>
      <c r="O30" s="11"/>
      <c r="P30" s="11"/>
      <c r="Q30" s="11"/>
      <c r="R30" s="11"/>
      <c r="S30" s="11"/>
      <c r="T30" s="11"/>
      <c r="U30" s="13"/>
      <c r="V30" s="11"/>
      <c r="W30" s="11"/>
      <c r="X30" s="11"/>
      <c r="Y30" s="11"/>
      <c r="Z30" s="13" t="s">
        <v>163</v>
      </c>
      <c r="AA30" s="11" t="s">
        <v>41</v>
      </c>
      <c r="AB30" s="11" t="str">
        <f>PRODUCTOS[[#This Row],[Data]]</f>
        <v>DATAMUNICIPIO</v>
      </c>
      <c r="AC30" s="11">
        <f>PRODUCTOS[[#This Row],[Tecnología]]</f>
        <v>0</v>
      </c>
      <c r="AD30" s="11"/>
      <c r="AE30" s="11"/>
      <c r="AF30" s="11"/>
      <c r="AG30" s="11"/>
      <c r="AH30" s="11"/>
      <c r="AI30" s="11"/>
      <c r="AJ30" s="11"/>
      <c r="AK30" s="11"/>
    </row>
    <row r="31" spans="1:37" ht="78" x14ac:dyDescent="0.35">
      <c r="A31" s="6" t="str">
        <f>+VLOOKUP(D31,'[1]DATA`S'!$B$8:$C$33,2,0)</f>
        <v>0001</v>
      </c>
      <c r="B31" s="6" t="str">
        <f>VLOOKUP(PRODUCTOS[[#This Row],[País]],[1]PAISES!$B$4:$C$11,2,0)</f>
        <v>02</v>
      </c>
      <c r="C31" s="7" t="s">
        <v>164</v>
      </c>
      <c r="D31" s="6" t="s">
        <v>91</v>
      </c>
      <c r="E31" s="6" t="s">
        <v>97</v>
      </c>
      <c r="F31" s="6" t="str">
        <f t="shared" si="3"/>
        <v>0001-02-00083</v>
      </c>
      <c r="G31" s="6" t="s">
        <v>140</v>
      </c>
      <c r="H31" s="6">
        <f>+VLOOKUP(PRODUCTOS[[#This Row],[id_producto]],[1]PRIORIZACION!$G$11:$N$112,8,0)</f>
        <v>0</v>
      </c>
      <c r="I31" s="22" t="s">
        <v>190</v>
      </c>
      <c r="J31" s="11" t="str">
        <f>PRODUCTOS[[#This Row],[Nombre comercial]]</f>
        <v>Avance del COVID-19</v>
      </c>
      <c r="K31" s="10"/>
      <c r="L31" s="21" t="s">
        <v>37</v>
      </c>
      <c r="M31" s="23">
        <v>0</v>
      </c>
      <c r="N31" s="21" t="s">
        <v>114</v>
      </c>
      <c r="O31" s="21" t="s">
        <v>114</v>
      </c>
      <c r="P31" s="11" t="s">
        <v>114</v>
      </c>
      <c r="Q31" s="21" t="s">
        <v>114</v>
      </c>
      <c r="R31" s="28"/>
      <c r="S31" s="21" t="s">
        <v>114</v>
      </c>
      <c r="T31" s="21" t="s">
        <v>114</v>
      </c>
      <c r="U31" s="11" t="s">
        <v>200</v>
      </c>
      <c r="V31" s="21" t="s">
        <v>40</v>
      </c>
      <c r="W31" s="11" t="s">
        <v>97</v>
      </c>
      <c r="X31" s="21" t="s">
        <v>114</v>
      </c>
      <c r="Y31" s="21" t="s">
        <v>114</v>
      </c>
      <c r="Z31" s="11">
        <v>2020</v>
      </c>
      <c r="AA31" s="11" t="s">
        <v>41</v>
      </c>
      <c r="AB31" s="11" t="str">
        <f>PRODUCTOS[[#This Row],[Data]]</f>
        <v>DATASALUD</v>
      </c>
      <c r="AC31" s="11">
        <f>PRODUCTOS[[#This Row],[Tecnología]]</f>
        <v>0</v>
      </c>
      <c r="AD31" s="11" t="s">
        <v>197</v>
      </c>
      <c r="AE31" s="22" t="s">
        <v>43</v>
      </c>
      <c r="AF31" s="24" t="s">
        <v>196</v>
      </c>
      <c r="AG31" s="11" t="s">
        <v>44</v>
      </c>
      <c r="AH31" s="20" t="s">
        <v>45</v>
      </c>
      <c r="AI31" s="19"/>
      <c r="AJ31" s="11">
        <v>1</v>
      </c>
      <c r="AK31" s="11" t="s">
        <v>202</v>
      </c>
    </row>
  </sheetData>
  <hyperlinks>
    <hyperlink ref="I26" r:id="rId1" xr:uid="{9C09CE5F-B0B1-4117-A081-EDEC1CB25658}"/>
    <hyperlink ref="I13" r:id="rId2" xr:uid="{F84284F5-9D40-4771-BEEE-6C7B82553F41}"/>
    <hyperlink ref="I27" r:id="rId3" xr:uid="{15B77B12-C2D6-40BB-9FC3-83B856539C58}"/>
    <hyperlink ref="I10" r:id="rId4" xr:uid="{D6ADAD4B-839E-423F-96AF-7231DFB58BFE}"/>
    <hyperlink ref="I15" r:id="rId5" xr:uid="{0F6A3E55-321C-413A-A19F-FDEC78E792D3}"/>
    <hyperlink ref="I16" r:id="rId6" xr:uid="{555A20F7-BB47-4FA0-9037-A52989DAEA49}"/>
    <hyperlink ref="I14" r:id="rId7" xr:uid="{E6D1A902-7794-44A7-9F3E-30AEB510B698}"/>
    <hyperlink ref="I23" r:id="rId8" xr:uid="{DBDBA366-1295-43C0-8B66-7EFB9CE28DB3}"/>
    <hyperlink ref="I20" r:id="rId9" xr:uid="{C53A4755-9F69-432F-9D5E-2E4D8E046BC2}"/>
    <hyperlink ref="I9" r:id="rId10" xr:uid="{35044F04-7DDE-4D76-82B3-45E89F044111}"/>
  </hyperlinks>
  <pageMargins left="0.7" right="0.7" top="0.75" bottom="0.75" header="0.3" footer="0.3"/>
  <pageSetup orientation="portrait" horizontalDpi="4294967293" verticalDpi="4294967293" r:id="rId11"/>
  <drawing r:id="rId12"/>
  <tableParts count="1">
    <tablePart r:id="rId13"/>
  </tableParts>
  <extLst>
    <ext xmlns:x15="http://schemas.microsoft.com/office/spreadsheetml/2010/11/main" uri="{3A4CF648-6AED-40f4-86FF-DC5316D8AED3}">
      <x14:slicerList xmlns:x14="http://schemas.microsoft.com/office/spreadsheetml/2009/9/main">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2020-11-13T14:23:01Z</dcterms:created>
  <dcterms:modified xsi:type="dcterms:W3CDTF">2020-11-16T14:40:53Z</dcterms:modified>
</cp:coreProperties>
</file>