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audia\Dropbox\MRV_version2\Claudia\Repositorio Web\Co_beneficios\"/>
    </mc:Choice>
  </mc:AlternateContent>
  <xr:revisionPtr revIDLastSave="0" documentId="13_ncr:1_{C0895F9D-3B7A-4A94-BA11-AEC9361723D2}" xr6:coauthVersionLast="45" xr6:coauthVersionMax="45" xr10:uidLastSave="{00000000-0000-0000-0000-000000000000}"/>
  <bookViews>
    <workbookView xWindow="-120" yWindow="-120" windowWidth="20730" windowHeight="11160" activeTab="4" xr2:uid="{99B3A1FA-EB01-4F03-B6D3-B6AEE6B2EE49}"/>
  </bookViews>
  <sheets>
    <sheet name="CONAP" sheetId="6" r:id="rId1"/>
    <sheet name="MARN" sheetId="5" r:id="rId2"/>
    <sheet name="MAGA" sheetId="4" r:id="rId3"/>
    <sheet name="INAB" sheetId="3" r:id="rId4"/>
    <sheet name="MASTER" sheetId="1" r:id="rId5"/>
    <sheet name="TD-FORMULARIO" sheetId="2" r:id="rId6"/>
  </sheets>
  <definedNames>
    <definedName name="DatosExternos_1" localSheetId="3" hidden="1">INAB!$A$1:$O$41</definedName>
    <definedName name="DatosExternos_2" localSheetId="2" hidden="1">MAGA!$A$1:$O$6</definedName>
    <definedName name="DatosExternos_3" localSheetId="1" hidden="1">MARN!$A$1:$O$2</definedName>
    <definedName name="DatosExternos_4" localSheetId="0" hidden="1">CONAP!$A$1:$O$6</definedName>
    <definedName name="SegmentaciónDeDatos_Nivel">#N/A</definedName>
    <definedName name="SegmentaciónDeDatos_Responsable">#N/A</definedName>
  </definedNames>
  <calcPr calcId="191028"/>
  <pivotCaches>
    <pivotCache cacheId="2" r:id="rId7"/>
  </pivotCaches>
  <extLst>
    <ext xmlns:x14="http://schemas.microsoft.com/office/spreadsheetml/2009/9/main" uri="{BBE1A952-AA13-448e-AADC-164F8A28A991}">
      <x14:slicerCaches>
        <x14:slicerCache r:id="rId8"/>
        <x14:slicerCache r:id="rId9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62" i="1" l="1"/>
  <c r="P62" i="1" s="1"/>
  <c r="V46" i="1" l="1"/>
  <c r="V45" i="1"/>
  <c r="V44" i="1"/>
  <c r="V43" i="1"/>
  <c r="V42" i="1"/>
  <c r="U46" i="1"/>
  <c r="U45" i="1"/>
  <c r="U44" i="1"/>
  <c r="U43" i="1"/>
  <c r="U4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2" i="1"/>
  <c r="V52" i="1"/>
  <c r="U52" i="1"/>
  <c r="T52" i="1"/>
  <c r="N52" i="1"/>
  <c r="M52" i="1"/>
  <c r="M48" i="1"/>
  <c r="N48" i="1"/>
  <c r="M49" i="1"/>
  <c r="N49" i="1"/>
  <c r="M50" i="1"/>
  <c r="N50" i="1"/>
  <c r="M51" i="1"/>
  <c r="N51" i="1"/>
  <c r="T48" i="1"/>
  <c r="U48" i="1"/>
  <c r="V48" i="1"/>
  <c r="T49" i="1"/>
  <c r="U49" i="1"/>
  <c r="V49" i="1"/>
  <c r="T50" i="1"/>
  <c r="U50" i="1"/>
  <c r="V50" i="1"/>
  <c r="T51" i="1"/>
  <c r="U51" i="1"/>
  <c r="V51" i="1"/>
  <c r="V47" i="1"/>
  <c r="U47" i="1"/>
  <c r="T47" i="1"/>
  <c r="N47" i="1"/>
  <c r="M47" i="1"/>
  <c r="T43" i="1"/>
  <c r="T44" i="1"/>
  <c r="T45" i="1"/>
  <c r="T46" i="1"/>
  <c r="T4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2" i="1"/>
  <c r="M46" i="1"/>
  <c r="N46" i="1"/>
  <c r="M43" i="1"/>
  <c r="N43" i="1"/>
  <c r="M44" i="1"/>
  <c r="N44" i="1"/>
  <c r="M45" i="1"/>
  <c r="N45" i="1"/>
  <c r="N42" i="1"/>
  <c r="M42" i="1"/>
  <c r="N41" i="1"/>
  <c r="M41" i="1"/>
  <c r="N40" i="1"/>
  <c r="M40" i="1"/>
  <c r="M34" i="1"/>
  <c r="M35" i="1"/>
  <c r="M36" i="1"/>
  <c r="M37" i="1"/>
  <c r="M38" i="1"/>
  <c r="M39" i="1"/>
  <c r="M3" i="1"/>
  <c r="N3" i="1"/>
  <c r="M4" i="1"/>
  <c r="N4" i="1"/>
  <c r="M5" i="1"/>
  <c r="N5" i="1"/>
  <c r="M6" i="1"/>
  <c r="N6" i="1"/>
  <c r="M7" i="1"/>
  <c r="N7" i="1"/>
  <c r="M8" i="1"/>
  <c r="N8" i="1"/>
  <c r="M9" i="1"/>
  <c r="N9" i="1"/>
  <c r="M10" i="1"/>
  <c r="N10" i="1"/>
  <c r="M11" i="1"/>
  <c r="N11" i="1"/>
  <c r="M12" i="1"/>
  <c r="N12" i="1"/>
  <c r="M13" i="1"/>
  <c r="N13" i="1"/>
  <c r="M14" i="1"/>
  <c r="N14" i="1"/>
  <c r="M15" i="1"/>
  <c r="N15" i="1"/>
  <c r="M16" i="1"/>
  <c r="N16" i="1"/>
  <c r="M17" i="1"/>
  <c r="N17" i="1"/>
  <c r="M18" i="1"/>
  <c r="N18" i="1"/>
  <c r="M19" i="1"/>
  <c r="N19" i="1"/>
  <c r="M20" i="1"/>
  <c r="N20" i="1"/>
  <c r="M21" i="1"/>
  <c r="N21" i="1"/>
  <c r="M22" i="1"/>
  <c r="N22" i="1"/>
  <c r="M23" i="1"/>
  <c r="N23" i="1"/>
  <c r="M24" i="1"/>
  <c r="N24" i="1"/>
  <c r="M25" i="1"/>
  <c r="N25" i="1"/>
  <c r="M26" i="1"/>
  <c r="N26" i="1"/>
  <c r="M27" i="1"/>
  <c r="N27" i="1"/>
  <c r="M28" i="1"/>
  <c r="N28" i="1"/>
  <c r="M29" i="1"/>
  <c r="N29" i="1"/>
  <c r="M30" i="1"/>
  <c r="N30" i="1"/>
  <c r="M31" i="1"/>
  <c r="N31" i="1"/>
  <c r="M32" i="1"/>
  <c r="N32" i="1"/>
  <c r="M33" i="1"/>
  <c r="N33" i="1"/>
  <c r="N2" i="1"/>
  <c r="M2" i="1"/>
  <c r="M56" i="1" l="1"/>
  <c r="M55" i="1"/>
  <c r="N35" i="1"/>
  <c r="O35" i="1" s="1"/>
  <c r="P35" i="1" s="1"/>
  <c r="N34" i="1"/>
  <c r="O34" i="1" s="1"/>
  <c r="P34" i="1" s="1"/>
  <c r="N37" i="1" l="1"/>
  <c r="O37" i="1" s="1"/>
  <c r="P37" i="1" s="1"/>
  <c r="N39" i="1"/>
  <c r="O39" i="1" s="1"/>
  <c r="P39" i="1" s="1"/>
  <c r="N38" i="1"/>
  <c r="O38" i="1" s="1"/>
  <c r="P38" i="1" s="1"/>
  <c r="N36" i="1"/>
  <c r="O36" i="1" s="1"/>
  <c r="P36" i="1" s="1"/>
  <c r="N65" i="1" l="1"/>
  <c r="M65" i="1"/>
  <c r="N64" i="1"/>
  <c r="M64" i="1"/>
  <c r="N62" i="1"/>
  <c r="M62" i="1"/>
  <c r="N63" i="1"/>
  <c r="M63" i="1"/>
  <c r="N61" i="1"/>
  <c r="M61" i="1"/>
  <c r="N60" i="1"/>
  <c r="M60" i="1"/>
  <c r="N59" i="1"/>
  <c r="M59" i="1"/>
  <c r="N54" i="1"/>
  <c r="M54" i="1"/>
  <c r="N58" i="1"/>
  <c r="M58" i="1"/>
  <c r="N57" i="1"/>
  <c r="M57" i="1"/>
  <c r="N56" i="1"/>
  <c r="N53" i="1"/>
  <c r="M53" i="1"/>
  <c r="N55" i="1"/>
  <c r="O65" i="1" l="1"/>
  <c r="P65" i="1" s="1"/>
  <c r="O64" i="1"/>
  <c r="P64" i="1" s="1"/>
  <c r="O63" i="1"/>
  <c r="P63" i="1" s="1"/>
  <c r="O61" i="1"/>
  <c r="P61" i="1" s="1"/>
  <c r="O60" i="1"/>
  <c r="P60" i="1" s="1"/>
  <c r="O59" i="1"/>
  <c r="P59" i="1" s="1"/>
  <c r="O58" i="1"/>
  <c r="P58" i="1" s="1"/>
  <c r="O57" i="1"/>
  <c r="P57" i="1" s="1"/>
  <c r="O56" i="1"/>
  <c r="P56" i="1" s="1"/>
  <c r="O55" i="1"/>
  <c r="P55" i="1" s="1"/>
  <c r="O54" i="1"/>
  <c r="P54" i="1" s="1"/>
  <c r="O53" i="1"/>
  <c r="P53" i="1" s="1"/>
  <c r="O52" i="1"/>
  <c r="P52" i="1" s="1"/>
  <c r="O51" i="1"/>
  <c r="P51" i="1" s="1"/>
  <c r="O50" i="1"/>
  <c r="P50" i="1" s="1"/>
  <c r="O49" i="1"/>
  <c r="P49" i="1" s="1"/>
  <c r="O48" i="1"/>
  <c r="P48" i="1" s="1"/>
  <c r="O47" i="1"/>
  <c r="P47" i="1" s="1"/>
  <c r="O46" i="1"/>
  <c r="P46" i="1" s="1"/>
  <c r="O45" i="1"/>
  <c r="P45" i="1" s="1"/>
  <c r="O44" i="1"/>
  <c r="P44" i="1" s="1"/>
  <c r="O43" i="1"/>
  <c r="P43" i="1" s="1"/>
  <c r="O42" i="1"/>
  <c r="P42" i="1" s="1"/>
  <c r="O41" i="1"/>
  <c r="P41" i="1" s="1"/>
  <c r="O40" i="1"/>
  <c r="P40" i="1" s="1"/>
  <c r="O33" i="1"/>
  <c r="P33" i="1" s="1"/>
  <c r="O32" i="1"/>
  <c r="P32" i="1" s="1"/>
  <c r="O31" i="1"/>
  <c r="P31" i="1" s="1"/>
  <c r="O30" i="1"/>
  <c r="P30" i="1" s="1"/>
  <c r="O29" i="1"/>
  <c r="P29" i="1" s="1"/>
  <c r="O28" i="1"/>
  <c r="P28" i="1" s="1"/>
  <c r="O27" i="1"/>
  <c r="P27" i="1" s="1"/>
  <c r="O26" i="1"/>
  <c r="P26" i="1" s="1"/>
  <c r="O25" i="1"/>
  <c r="P25" i="1" s="1"/>
  <c r="O24" i="1"/>
  <c r="P24" i="1" s="1"/>
  <c r="O23" i="1"/>
  <c r="P23" i="1" s="1"/>
  <c r="O22" i="1"/>
  <c r="P22" i="1" s="1"/>
  <c r="O21" i="1"/>
  <c r="P21" i="1" s="1"/>
  <c r="O20" i="1"/>
  <c r="P20" i="1" s="1"/>
  <c r="O19" i="1"/>
  <c r="P19" i="1" s="1"/>
  <c r="O18" i="1"/>
  <c r="P18" i="1" s="1"/>
  <c r="O17" i="1"/>
  <c r="P17" i="1" s="1"/>
  <c r="O16" i="1"/>
  <c r="P16" i="1" s="1"/>
  <c r="O15" i="1"/>
  <c r="P15" i="1" s="1"/>
  <c r="O14" i="1"/>
  <c r="P14" i="1" s="1"/>
  <c r="O13" i="1"/>
  <c r="P13" i="1" s="1"/>
  <c r="O12" i="1"/>
  <c r="P12" i="1" s="1"/>
  <c r="O11" i="1"/>
  <c r="P11" i="1" s="1"/>
  <c r="O10" i="1"/>
  <c r="P10" i="1" s="1"/>
  <c r="O9" i="1"/>
  <c r="P9" i="1" s="1"/>
  <c r="O8" i="1"/>
  <c r="P8" i="1" s="1"/>
  <c r="O7" i="1"/>
  <c r="P7" i="1" s="1"/>
  <c r="O6" i="1"/>
  <c r="P6" i="1" s="1"/>
  <c r="O5" i="1"/>
  <c r="P5" i="1" s="1"/>
  <c r="O4" i="1"/>
  <c r="P4" i="1" s="1"/>
  <c r="O3" i="1"/>
  <c r="P3" i="1" s="1"/>
  <c r="O2" i="1"/>
  <c r="P2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4B6553B-F2AA-4222-A42F-EF927EFC82F0}" keepAlive="1" name="Consulta - CONAP (2)" description="Conexión a la consulta 'CONAP (2)' en el libro." type="5" refreshedVersion="6" background="1" saveData="1">
    <dbPr connection="Provider=Microsoft.Mashup.OleDb.1;Data Source=$Workbook$;Location=&quot;CONAP (2)&quot;;Extended Properties=&quot;&quot;" command="SELECT * FROM [CONAP (2)]"/>
  </connection>
  <connection id="2" xr16:uid="{E06AD7CA-759F-4BE0-A18C-25A767A212B4}" keepAlive="1" name="Consulta - INAB (2)" description="Conexión a la consulta 'INAB (2)' en el libro." type="5" refreshedVersion="6" background="1" saveData="1">
    <dbPr connection="Provider=Microsoft.Mashup.OleDb.1;Data Source=$Workbook$;Location=&quot;INAB (2)&quot;;Extended Properties=&quot;&quot;" command="SELECT * FROM [INAB (2)]"/>
  </connection>
  <connection id="3" xr16:uid="{87C49458-8BC3-4DF4-B982-D9B90C195953}" keepAlive="1" name="Consulta - MAGA" description="Conexión a la consulta 'MAGA' en el libro." type="5" refreshedVersion="6" background="1" saveData="1">
    <dbPr connection="Provider=Microsoft.Mashup.OleDb.1;Data Source=$Workbook$;Location=MAGA;Extended Properties=&quot;&quot;" command="SELECT * FROM [MAGA]"/>
  </connection>
  <connection id="4" xr16:uid="{36EFEC0A-CF40-4BEE-943E-E6D4FE88A97D}" keepAlive="1" name="Consulta - MARN" description="Conexión a la consulta 'MARN' en el libro." type="5" refreshedVersion="6" background="1" saveData="1">
    <dbPr connection="Provider=Microsoft.Mashup.OleDb.1;Data Source=$Workbook$;Location=MARN;Extended Properties=&quot;&quot;" command="SELECT * FROM [MARN]"/>
  </connection>
</connections>
</file>

<file path=xl/sharedStrings.xml><?xml version="1.0" encoding="utf-8"?>
<sst xmlns="http://schemas.openxmlformats.org/spreadsheetml/2006/main" count="1625" uniqueCount="434">
  <si>
    <t>Clave Ind Actor</t>
  </si>
  <si>
    <t>Id Indicador</t>
  </si>
  <si>
    <t xml:space="preserve">Responsable </t>
  </si>
  <si>
    <t>Variable Base</t>
  </si>
  <si>
    <t>Unidad V. Base</t>
  </si>
  <si>
    <t>Valor Base</t>
  </si>
  <si>
    <t>Variable Específica</t>
  </si>
  <si>
    <t>Unidad V. Específica</t>
  </si>
  <si>
    <t>Evaluación</t>
  </si>
  <si>
    <t>DIA</t>
  </si>
  <si>
    <t>MES</t>
  </si>
  <si>
    <t>AÑO</t>
  </si>
  <si>
    <t>Fecha de la evaluación</t>
  </si>
  <si>
    <t>Comentario</t>
  </si>
  <si>
    <t>Medio Verificación</t>
  </si>
  <si>
    <t>COB-24CONAP</t>
  </si>
  <si>
    <t>COB-24</t>
  </si>
  <si>
    <t>CONAP</t>
  </si>
  <si>
    <t>Número jornales por extracción y manejo en concesiones forestales [Año 1]</t>
  </si>
  <si>
    <t>JORNALES</t>
  </si>
  <si>
    <t>Número jornales por extracción y manejo en concesiones forestales [Año 2]</t>
  </si>
  <si>
    <t>Información de CONAP en SIFGUA no se actualiza desde 2010. Memorias anuales no presentan información desagregada para los indicadores priorizados</t>
  </si>
  <si>
    <t>COB-34CONAP</t>
  </si>
  <si>
    <t>COB-34</t>
  </si>
  <si>
    <t>Personas con asistencia técnica (restauración y manejo sostenible de bosques en AP) [Año 1]</t>
  </si>
  <si>
    <t>PERSONAS</t>
  </si>
  <si>
    <t>Personas con asistencia técnica (restauración y manejo sostenible de bosques en AP) [Año 2]</t>
  </si>
  <si>
    <t>COB-35CONAP</t>
  </si>
  <si>
    <t>COB-35</t>
  </si>
  <si>
    <t>Personas con asistencia técnica (diversidad biológica) [Año 1]</t>
  </si>
  <si>
    <t>Personas con asistencia técnica (diversidad biológica) [Año 2]</t>
  </si>
  <si>
    <t>COB-50CONAP</t>
  </si>
  <si>
    <t>COB-50</t>
  </si>
  <si>
    <t>Volumen autorizado (m3) para aprovechamiento [Año 1] en AP</t>
  </si>
  <si>
    <t>METROS CÚBICOS</t>
  </si>
  <si>
    <t>COB-51CONAP</t>
  </si>
  <si>
    <t>COB-51</t>
  </si>
  <si>
    <t>Número de especies de flora y fauna en áreas protegidas [Año 1]</t>
  </si>
  <si>
    <t>ESPECIES</t>
  </si>
  <si>
    <t>Número de especies de flora y fauna en áreas protegidas [Año 2]</t>
  </si>
  <si>
    <t>COB-49MARN</t>
  </si>
  <si>
    <t>COB-49</t>
  </si>
  <si>
    <t>MARN</t>
  </si>
  <si>
    <t>Número de mujeres en Juntas Directiva de Comités de Cuencas y Microcuentas [Año 1]</t>
  </si>
  <si>
    <t>MUJERES</t>
  </si>
  <si>
    <t>Número de mujeres en Juntas Directiva de Comités de Cuencas y Microcuentas [Año 2]</t>
  </si>
  <si>
    <t>30/6/2020</t>
  </si>
  <si>
    <t>No existe información pública para este indicador</t>
  </si>
  <si>
    <t>COB-36MAGA</t>
  </si>
  <si>
    <t>COB-36</t>
  </si>
  <si>
    <t>MAGA</t>
  </si>
  <si>
    <t>Personas  con asistencia técnica (captacion agua de lluvia) [Año 1]</t>
  </si>
  <si>
    <t>Personas  con asistencia técnica (captacion agua de lluvia) [Año 2]</t>
  </si>
  <si>
    <t>https://www.maga.gob.gt/download/memoria19.pdf</t>
  </si>
  <si>
    <t>COB-37MAGA</t>
  </si>
  <si>
    <t>COB-37</t>
  </si>
  <si>
    <t>Personas  con asistencia técnica (conservación de suelo) [Año 1]</t>
  </si>
  <si>
    <t>Personas  con asistencia técnica (conservación de suelo) [Año 2]</t>
  </si>
  <si>
    <t>COB-38MAGA</t>
  </si>
  <si>
    <t>COB-38</t>
  </si>
  <si>
    <t>Personas con asistencia técnica (SAF) [Año 1]</t>
  </si>
  <si>
    <t>Personas con asistencia técnica (SAF) [Año 2]</t>
  </si>
  <si>
    <t>COB-39MAGA</t>
  </si>
  <si>
    <t>COB-39</t>
  </si>
  <si>
    <t>Personas  con asistencia técnica (seguridad alimentaria) [Año 1]</t>
  </si>
  <si>
    <t>Personas  con asistencia técnica (seguridad alimentaria) [Año 2]</t>
  </si>
  <si>
    <t>COB-47MAGA</t>
  </si>
  <si>
    <t>COB-47</t>
  </si>
  <si>
    <t>Número de Centros de_x005F_x000D_
Aprendizaje para el Desarrollo Rural (CADER)   conformados [Año 1]</t>
  </si>
  <si>
    <t>CADER</t>
  </si>
  <si>
    <t>Número de AMERS que incluyen prestación de servicios vinculados a SAF [Año 2]</t>
  </si>
  <si>
    <t>COB-01INAB</t>
  </si>
  <si>
    <t>COB-01</t>
  </si>
  <si>
    <t>INAB</t>
  </si>
  <si>
    <t>Número de proyectos modalidad M.B.N. Protección PINPEP [Año 1]</t>
  </si>
  <si>
    <t>PROYECTOS</t>
  </si>
  <si>
    <t>Número de proyectos modalidad M.B.N. Protección PINPEP [Año 2]</t>
  </si>
  <si>
    <t>http://www.sifgua.org.gt/Pinpep.aspx</t>
  </si>
  <si>
    <t>COB-02INAB</t>
  </si>
  <si>
    <t>COB-02</t>
  </si>
  <si>
    <t>Superficie (ha) modalidad M.B.N. Protección PINPEP [Año 1]</t>
  </si>
  <si>
    <t>HECTÁREAS</t>
  </si>
  <si>
    <t>Superficie (ha) modalidad M.B.N. Protección PINPEP [Año 2]</t>
  </si>
  <si>
    <t>COB-03INAB</t>
  </si>
  <si>
    <t>COB-03</t>
  </si>
  <si>
    <t>Número de proyectos modalidad M.B.N. Protección PROBOSQUE [Año 1]</t>
  </si>
  <si>
    <t>Número de proyectos modalidad M.B.N. Protección PROBOSQUE [Año 2]</t>
  </si>
  <si>
    <t>www.sifgua.org.gt/Probosque.aspx</t>
  </si>
  <si>
    <t>COB-04INAB</t>
  </si>
  <si>
    <t>COB-04</t>
  </si>
  <si>
    <t>Superficie (ha) (proyectos nuevos) modalidad M.B.N. Protección PROBOSQUE [Año 1]</t>
  </si>
  <si>
    <t>Superficie (ha) (proyectos nuevos) modalidad M.B.N. Protección PROBOSQUE [Año 2]</t>
  </si>
  <si>
    <t>COB-05INAB</t>
  </si>
  <si>
    <t>COB-05</t>
  </si>
  <si>
    <t>Superficie (ha) (proyectos de mantenimiento) modalidad  M.B.N. Protección PROBOSQUE [Año 1]</t>
  </si>
  <si>
    <t>Superficie (ha) modalidad (proyectos de mantenimiento) M.B.N. Protección PROBOSQUE [Año 2]</t>
  </si>
  <si>
    <t>COB-06INAB</t>
  </si>
  <si>
    <t>COB-06</t>
  </si>
  <si>
    <t>Número de proyectos modalidad Sistema Agroforestal PINPEP [Año 1]</t>
  </si>
  <si>
    <t>Número de proyectos modalidad Sistema Agroforestal PINPEP [Año 2]</t>
  </si>
  <si>
    <t>COB-07INAB</t>
  </si>
  <si>
    <t>COB-07</t>
  </si>
  <si>
    <t>Superficie (ha) modalidad Sistema Agroforestal PINPEP [Año 1]</t>
  </si>
  <si>
    <t>Superficie (ha) modalidad Sistema Agroforestal PINPEP [Año 2]</t>
  </si>
  <si>
    <t>COB-08INAB</t>
  </si>
  <si>
    <t>COB-08</t>
  </si>
  <si>
    <t>Superficie (ha) de proyectos nuevos modalidad Sistema Agroforestal PROBOSQUE [Año 1]</t>
  </si>
  <si>
    <t>Superficie (ha) de proyectos nuevos modalidad Sistema Agroforestal PROBOSQUE [Año 2]</t>
  </si>
  <si>
    <t>COB-09INAB</t>
  </si>
  <si>
    <t>COB-09</t>
  </si>
  <si>
    <t>Superficie (ha) de proyectos de mantenimiento modalidad Sistema Agroforestal PROBOSQUE [Año 1]</t>
  </si>
  <si>
    <t>Superficie (ha) de proyectos de mantenimiento modalidad Sistema Agroforestal PROBOSQUE [Año 2]</t>
  </si>
  <si>
    <t>COB-10INAB</t>
  </si>
  <si>
    <t>COB-10</t>
  </si>
  <si>
    <t>Número de proyectos de mantenimiento modalidad Sistema Agroforestal PROBOSQUE [Año 1]</t>
  </si>
  <si>
    <t>Número de proyectos de mantenimiento modalidad Sistema Agroforestal PROBOSQUE [Año 2]</t>
  </si>
  <si>
    <t>COB-11INAB</t>
  </si>
  <si>
    <t>COB-11</t>
  </si>
  <si>
    <t>Incremento en área (ha) recuperada por compromisos de repoblación en licencias vigentes [Año1]</t>
  </si>
  <si>
    <t>http://www.sifgua.org.gt/ManejoSeis.aspx</t>
  </si>
  <si>
    <t>COB-12INAB</t>
  </si>
  <si>
    <t>COB-12</t>
  </si>
  <si>
    <t>Superficie (ha) (proyectos nuevos) modalidad Restauración PROBOSQUE [Año 1]</t>
  </si>
  <si>
    <t>Superficie (ha) (proyectos nuevos) modalidad Restauración PROBOSQUE [Año 2]</t>
  </si>
  <si>
    <t>COB-13INAB</t>
  </si>
  <si>
    <t>COB-13</t>
  </si>
  <si>
    <t>Superficie (ha) (proyectos de mantenimiento) modalidad Restauración PROBOSQUE [Año 1]</t>
  </si>
  <si>
    <t>Superficie (ha) (proyectos de mantenimiento) modalidad Restauración PROBOSQUE [Año 2]</t>
  </si>
  <si>
    <t>COB-14INAB</t>
  </si>
  <si>
    <t>COB-14</t>
  </si>
  <si>
    <t>Número de proyectos modalidad Plantación Forestal PINPEP [Año 1]</t>
  </si>
  <si>
    <t>Número de proyectos modalidad Plantación Forestal PINPEP [Año 2]</t>
  </si>
  <si>
    <t>COB-15INAB</t>
  </si>
  <si>
    <t>COB-15</t>
  </si>
  <si>
    <t>Superficie (ha) modalidad Plantación Forestal PINPEP [Año 1]</t>
  </si>
  <si>
    <t>COB-16INAB</t>
  </si>
  <si>
    <t>COB-16</t>
  </si>
  <si>
    <t>Número de proyectos modalidad M.B.N Producción PINPEP [Año 1]</t>
  </si>
  <si>
    <t>Número de proyectos modalidad M.B.N Producción PINPEP [Año 2]</t>
  </si>
  <si>
    <t>COB-17INAB</t>
  </si>
  <si>
    <t>COB-17</t>
  </si>
  <si>
    <t>Superficie (ha) modalidad M.B.N. Producción PINPEP [Año 1]</t>
  </si>
  <si>
    <t>Superficie (ha) modalidad M.B.N. Producción PINPEP [Año 2]</t>
  </si>
  <si>
    <t>COB-18INAB</t>
  </si>
  <si>
    <t>COB-18</t>
  </si>
  <si>
    <t>Superficie (ha) (proyectos nuevos) modalidad Plantación Forestal PROBOSQUE [Año 1]</t>
  </si>
  <si>
    <t>Superficie (ha) (proyectos nuevos) modalidad Plantación Forestal PROBOSQUE [Año 2]</t>
  </si>
  <si>
    <t>COB-19INAB</t>
  </si>
  <si>
    <t>COB-19</t>
  </si>
  <si>
    <t>Superficie (ha) (proyectos de mantenimiento) modalidad Plantación Forestal PROBOSQUE [Año 1]</t>
  </si>
  <si>
    <t>Superficie (ha) (proyectos de mantenimiento) modalidad Plantación Forestal PROBOSQUE [Año 2]</t>
  </si>
  <si>
    <t>COB-20INAB</t>
  </si>
  <si>
    <t>COB-20</t>
  </si>
  <si>
    <t>Superficie (ha) de proyectos nuevo modalidad M.B.N Producción PROBOSQUE [Año 1]</t>
  </si>
  <si>
    <t>Superficie (ha) de proyectos nuevo modalidad M.B.N Producción PROBOSQUE [Año 2]</t>
  </si>
  <si>
    <t>COB-21INAB</t>
  </si>
  <si>
    <t>COB-21</t>
  </si>
  <si>
    <t>Superficie (ha) de proyectos de mantenimiento modalidad M.B.N Producción PROBOSQUE [Año 1]</t>
  </si>
  <si>
    <t>Superficie (ha) de proyectos de mantenimiento modalidad M.B.N Producción PROBOSQUE [Año 2]</t>
  </si>
  <si>
    <t>COB-22INAB</t>
  </si>
  <si>
    <t>COB-22</t>
  </si>
  <si>
    <t>Número de centros de acopio y depósitos de productos forestales registrados y activos en RNF [Año 1]</t>
  </si>
  <si>
    <t>CENTROS DE ACOPIO/DEPÓSITOS</t>
  </si>
  <si>
    <t>Número de centros de acopio y depósitos de productos forestales registrados y activos en RNF [Año 2]</t>
  </si>
  <si>
    <t>http://www.sifgua.org.gt/OfertayDemandaPF.aspx</t>
  </si>
  <si>
    <t>COB-23INAB</t>
  </si>
  <si>
    <t>COB-23</t>
  </si>
  <si>
    <t>Número de industrial forestales y productoras forestales no maderables registradas y activas en el RNF [Año 1]</t>
  </si>
  <si>
    <t>INDUSTRIAS FORESTALES</t>
  </si>
  <si>
    <t>Número de industrial forestales y productoras forestales no maderables registradas y activas en el RNF [Año 2]</t>
  </si>
  <si>
    <t>COB-25INAB</t>
  </si>
  <si>
    <t>COB-25</t>
  </si>
  <si>
    <t>Monto total (Q.) PINPEP [año 1]</t>
  </si>
  <si>
    <t>QUETZALES</t>
  </si>
  <si>
    <t>Monto total (Q.) PINPEP [año 2]</t>
  </si>
  <si>
    <t>COB-26INAB</t>
  </si>
  <si>
    <t>COB-26</t>
  </si>
  <si>
    <t>Número jornales totales PINPEP [año 1]</t>
  </si>
  <si>
    <t>Número jornales totales PINPEP [año 2]</t>
  </si>
  <si>
    <t>COB-27INAB</t>
  </si>
  <si>
    <t>COB-27</t>
  </si>
  <si>
    <t>Monto total (Q.) nuevos proyectos PROBOSQUE [año 1]</t>
  </si>
  <si>
    <t>Monto total (Q.) nuevos proyectos PROBOSQUE [año 2]</t>
  </si>
  <si>
    <t>COB-28INAB</t>
  </si>
  <si>
    <t>COB-28</t>
  </si>
  <si>
    <t>Número jornales de proyectos nuevos PROBOSQUE [año 1]</t>
  </si>
  <si>
    <t>Número jornales de proyectos nuevos PROBOSQUE [año 2]</t>
  </si>
  <si>
    <t>COB-29INAB</t>
  </si>
  <si>
    <t>COB-29</t>
  </si>
  <si>
    <t>Número de beneficiarios PINPEP [ año 1]</t>
  </si>
  <si>
    <t>BENEFICIARIOS</t>
  </si>
  <si>
    <t>Número de beneficiarios PINPEP [ año 2]</t>
  </si>
  <si>
    <t>COB-30INAB</t>
  </si>
  <si>
    <t>COB-30</t>
  </si>
  <si>
    <t>Número de beneficiarios nuevos PROBOSQUE [ año 1]</t>
  </si>
  <si>
    <t>Número de beneficiarios nuevos PROBOSQUE [ año 2]</t>
  </si>
  <si>
    <t>COB-31INAB</t>
  </si>
  <si>
    <t>COB-31</t>
  </si>
  <si>
    <t>Monto total (Q.) proyectos de mantenimineto PROBOSQUE [año 1]</t>
  </si>
  <si>
    <t>Monto total (Q.) proyectos de mantenimiento PROBOSQUE [año 2]</t>
  </si>
  <si>
    <t>COB-32INAB</t>
  </si>
  <si>
    <t>COB-32</t>
  </si>
  <si>
    <t>Número de beneficiarios de proyectos de mantenimiento de PROBOSQUE [ año 1]</t>
  </si>
  <si>
    <t>Número de beneficiarios de proyectos de mantenimiento de PROBOSQUE [ año 2]</t>
  </si>
  <si>
    <t>COB-33INAB</t>
  </si>
  <si>
    <t>COB-33</t>
  </si>
  <si>
    <t>Número jornales totales en proyectos de mantenimiento PROBOSQUE [año 1]</t>
  </si>
  <si>
    <t>Número jornales totales en proyectos de mantenimiento PROBOSQUE [año 2]</t>
  </si>
  <si>
    <t>COB-40INAB</t>
  </si>
  <si>
    <t>COB-40</t>
  </si>
  <si>
    <t>Número de beneficiarios de comunidades locales beneficiarias directas PINPEP [Año]</t>
  </si>
  <si>
    <t>Número de beneficiarios totales directos PINPEP [Año]</t>
  </si>
  <si>
    <t>No se cuenta con datos públicos de beneficiarios degragregados por comunidades locales y pueblos indígenas para PINPEP</t>
  </si>
  <si>
    <t>COB-41INAB</t>
  </si>
  <si>
    <t>COB-41</t>
  </si>
  <si>
    <t>Número de beneficiarios de comunidades locales beneficiarias directas PROBOSQUE [Año]</t>
  </si>
  <si>
    <t>Número de beneficiarios totales directos PROBOSQUE [Año]</t>
  </si>
  <si>
    <t>COB-42INAB</t>
  </si>
  <si>
    <t>COB-42</t>
  </si>
  <si>
    <t>Número de beneficiarios de pueblos indígenas beneficiarios directos PINPEP [Año]</t>
  </si>
  <si>
    <t>COB-43INAB</t>
  </si>
  <si>
    <t>COB-43</t>
  </si>
  <si>
    <t>Número de beneficiarios de pueblos indígenas beneficiarios directos PROBOSQUE [Año]</t>
  </si>
  <si>
    <t>COB-44INAB</t>
  </si>
  <si>
    <t>COB-44</t>
  </si>
  <si>
    <t>Número de mujeres beneficiarias directas PINPEP [Año ]</t>
  </si>
  <si>
    <t>COB-45INAB</t>
  </si>
  <si>
    <t>COB-45</t>
  </si>
  <si>
    <t>Número de mujeres beneficiarias directas PROBOSQUE [Año ]</t>
  </si>
  <si>
    <t>COB-46INAB</t>
  </si>
  <si>
    <t>COB-46</t>
  </si>
  <si>
    <t>Número de OFGM habilitadas para prestación de servicios forestales [Año 1]</t>
  </si>
  <si>
    <t>OFM</t>
  </si>
  <si>
    <t>Número de OFGM habilitadas para prestación de servicios forestales [Año 2]</t>
  </si>
  <si>
    <t>No se cuenta con datos públicos de OFM habilitadas anualmente, sin embargo se tomó del reporte anual 2019 que indica que 294 Oficinas de Gestión Forestal Municipal eran de seguimiento y se integraron 6 nuevas municipalidades.</t>
  </si>
  <si>
    <t>http://portal.inab.gob.gt/images/memoria_de_labores/Memoria%20de%20Labores%202019.pdf</t>
  </si>
  <si>
    <t>COB-48INAB</t>
  </si>
  <si>
    <t>COB-48</t>
  </si>
  <si>
    <t>Número de políticas municipales desarrolladas [Año 1]</t>
  </si>
  <si>
    <t>Políticas</t>
  </si>
  <si>
    <t>No se cuenta con datos público Políticas forestales si nembargo en el reporte anual del 2019 se reportan 6 política desarrolladas. El reporte anual del 2018 no contiene información respecto a este indicador</t>
  </si>
  <si>
    <t>Tipo de beneficio</t>
  </si>
  <si>
    <t>Categoría</t>
  </si>
  <si>
    <t xml:space="preserve">Periodicidad </t>
  </si>
  <si>
    <t>Indicador</t>
  </si>
  <si>
    <t>Responsable</t>
  </si>
  <si>
    <t>Consolidación</t>
  </si>
  <si>
    <t>Nivel</t>
  </si>
  <si>
    <t>Indica-Micro</t>
  </si>
  <si>
    <t>Meta</t>
  </si>
  <si>
    <t>Año 1</t>
  </si>
  <si>
    <t>Año 2</t>
  </si>
  <si>
    <t>Resultado</t>
  </si>
  <si>
    <t>Estado</t>
  </si>
  <si>
    <t>Vista</t>
  </si>
  <si>
    <t>Análisis</t>
  </si>
  <si>
    <t>Ambiental</t>
  </si>
  <si>
    <t>Conservación y uso sostenible de la Diversidad Biológica</t>
  </si>
  <si>
    <t>anual</t>
  </si>
  <si>
    <t>Aumento anual (%) de proyectos modalidad M.B.N Protección del PINPEP.</t>
  </si>
  <si>
    <t>Microindicadores</t>
  </si>
  <si>
    <t>Otros</t>
  </si>
  <si>
    <t>Aumento anual  del 0% de proyectos modalidad M.B.N Protección del PINPEP</t>
  </si>
  <si>
    <t>Aumento anual (%) de superficie (ha) de proyecto modalidad MBN Protección del PINPEP</t>
  </si>
  <si>
    <t>ICOB-01</t>
  </si>
  <si>
    <t>Aumento anual  del 0% de superficie (ha) de proyecto modalidad MBN Protección del PINPEP</t>
  </si>
  <si>
    <t>Aumento anual (%) de proyectos modalidad M.B.N Protección del PROBOSQUE</t>
  </si>
  <si>
    <t>Aumento anual  del 0% de proyectos modalidad M.B.N Protección del PROBOSQUE</t>
  </si>
  <si>
    <t>Aumento anual (%) de superficie (ha) de proyectos nuevos modalidad MBN Protección de PROBOSQUE</t>
  </si>
  <si>
    <t>Aumento anual  del 0% de superficie (ha) de proyectos nuevos modalidad MBN Protección de PROBOSQU</t>
  </si>
  <si>
    <t>Aumento anual (%) de superficie (ha) de proyectos de mantenimiento modalidad MBN Protección de PROBOSQUE</t>
  </si>
  <si>
    <t>Aumento anual  del 0% de superficie (ha) de proyecto de mantenimiento modalidad MBN Protección de</t>
  </si>
  <si>
    <t>Mejoramiento de los Recursos hídricos y edáficos</t>
  </si>
  <si>
    <t>Aumento anual (%) de proyectos modalidad Sistema Agroforestal del PINPEP</t>
  </si>
  <si>
    <t>Aumento anual  del 0% de proyectos modalidad Sistema Agroforestal del PINPEP</t>
  </si>
  <si>
    <t>Aumento anual (%) de superficie (ha) de modalidad Sistema Agroforestal del PINPEP</t>
  </si>
  <si>
    <t>Superficie (ha) modalidad Sistema Agroforestal [Año 2]</t>
  </si>
  <si>
    <t>ICOB-03</t>
  </si>
  <si>
    <t>Aumento anual  del 0% de superficie (ha) de modalidad Sistema Agroforestal del PINPEP</t>
  </si>
  <si>
    <t>Aumento anual (%) de superficie (ha) de nuevos proyectos de modalidad Sistema Agroforestal del PROBOSQUE</t>
  </si>
  <si>
    <t>Aumento anual  del 0% de superficie (ha) de nuevos proyectos de modalidad Sistema Agroforestal de</t>
  </si>
  <si>
    <t>Aumento anual (%) de superficie (ha) de  proyectos de mantenimiento modalidad Sistema Agroforestal del PROBOSQUE</t>
  </si>
  <si>
    <t>Aumento anual  del 0% de superficie (ha) de  proyectos de mantenimiento modalidad Sistema Agrofor</t>
  </si>
  <si>
    <t>Aumento anual (%)  de proyectos de mantenimiento de modalidad Sistema Agroforestal del PROBOSQUE</t>
  </si>
  <si>
    <t>Aumento anual  del 0%  de proyectos de mantenimiento de modalidad Sistema Agroforestal del PROBOS</t>
  </si>
  <si>
    <t>Aumento anual (%) area recuperada por compromisos de repoblación en licencia vigentes</t>
  </si>
  <si>
    <t>Areas (ha)  recuperadas por compromisos de repoblación [Año 1]</t>
  </si>
  <si>
    <t>Areas (ha)  recuperadas por compromisos de repoblación [Año 2]</t>
  </si>
  <si>
    <t>Aumento anual  del 0% de proyectos modalidad Restauración del PROBOSQUE</t>
  </si>
  <si>
    <t>Aumento anual (%) de superficie (ha) de proyectos nuevos de modalidad Restauración del PROBOSQUE</t>
  </si>
  <si>
    <t>Aumento anual  del 0% de superficie (ha) de proyectos nuevos de modalidad Restauración del PROBOS</t>
  </si>
  <si>
    <t>Aumento anual (%) de superficie (ha) de proyectos de mantenimiento modalidad Restauración del PROBOSQUE</t>
  </si>
  <si>
    <t>Aumento anual  del 0% de superficie (ha) de proyectos de mantenimiento modalidad Restauración del</t>
  </si>
  <si>
    <t>Provisión de producto maderables y no maderables</t>
  </si>
  <si>
    <t>Aumento anual (%) de proyectos modalidad Plantación Forestal del PINPEP</t>
  </si>
  <si>
    <t>Aumento anual  del 0% de proyectos modalidad Plantación Forestal del PINPEP</t>
  </si>
  <si>
    <t>Aumento anual (%) de superficie (ha) de modalidad Plantación Forestal del PINPEP</t>
  </si>
  <si>
    <t>ICOB-04</t>
  </si>
  <si>
    <t>Aumento anual  del 0% de superficie (ha) de modalidad Plantación Forestal del PINPEP</t>
  </si>
  <si>
    <t>Aumento anual (%) de proyectos modalidad MBN para Producción del PINPEP</t>
  </si>
  <si>
    <t>Aumento anual  del 0% de proyectos modalidad MBN para Producción del PINPEP</t>
  </si>
  <si>
    <t>Aumento anual (%) de superficie (ha) de modalidad MBN para Producción del PINPEP</t>
  </si>
  <si>
    <t>Aumento anual  del 0% de superficie (ha) de modalidad MBN para Producción del PINPEP</t>
  </si>
  <si>
    <t>Aumento anual (%) de superficie (ha) de proyectos nuevos  de modalidad Plantación Forestal del PROBOSQUE</t>
  </si>
  <si>
    <t>ICOB-05</t>
  </si>
  <si>
    <t>Aumento anual  del 0% de superficie (ha) de proyectos nuevos  de modalidad Plantación Forestal de</t>
  </si>
  <si>
    <t>Aumento anual (%) de superficie (ha) de proyectos de mantenimiento de superficie (ha) de modalidad Plantación Forestal del PROBOSQUE</t>
  </si>
  <si>
    <t>Aumento anual  del 0% de proyectos de mantenimiento de superficie (ha) de modalidad Plantación Fo</t>
  </si>
  <si>
    <t>Aumento anual (%) de superficie (ha) de proyectos nuevos modalidad MBN para Producción del PROBOSQUE</t>
  </si>
  <si>
    <t>Aumento anual  del 0% de superficie (ha) de proyectos nuevos modalidad MBN para Producción del PR</t>
  </si>
  <si>
    <t>null</t>
  </si>
  <si>
    <t>Aumento anual (%) de superficie (ha) de proyectos de mantenimiento modalidad MBN para Producción del PROBOSQUE</t>
  </si>
  <si>
    <t>Aumento anual  del 0% de superficie (ha) de proyectos de mantenimiento modalidad MBN para Producc</t>
  </si>
  <si>
    <t>Incremento anual de centros de acopio y depósitvos de productos forestales registrados y activos en RNF</t>
  </si>
  <si>
    <t>Incremento anu del 0% e centros de acopio y depósitvos de productos forestales registrados y acti</t>
  </si>
  <si>
    <t>Incremento anual de industria forestal y productoras forestales no maderables registradas y activas en el RNF</t>
  </si>
  <si>
    <t>Incremento anu del 0% e industria forestal y productoras forestales no maderables registradas y a</t>
  </si>
  <si>
    <t>Socio-económico</t>
  </si>
  <si>
    <t>Mejorar los medios de vida</t>
  </si>
  <si>
    <t>Incremento anual en monto (Q.) generado anualmente por el PINPEP</t>
  </si>
  <si>
    <t>ICOB-07</t>
  </si>
  <si>
    <t>Incremento anu del 0% n monto (Q.) generado anualmente por el PINPEP</t>
  </si>
  <si>
    <t>Incremento anual en el número de jornales generados anualmente por el PINPEP</t>
  </si>
  <si>
    <t>ICOB-08</t>
  </si>
  <si>
    <t>Incremento anu del 0% n el número de jornales generados anualmente por el PINPEP</t>
  </si>
  <si>
    <t>Incremento anual en monto (Q.) generado anualmente por nuevos proyectos  del PROBOSQUE</t>
  </si>
  <si>
    <t>Incremento anu del 0% n monto (Q.) generado anualmente por nuevos proyectos  del PROBOSQUE</t>
  </si>
  <si>
    <t>Incremento anual en el número de jornales generados por proyectos nuevos anualmente por el PROBOSQUE</t>
  </si>
  <si>
    <t>Incremento anu del 0% n el número de jornales generados por proyectos nuevos anualmente por el PR</t>
  </si>
  <si>
    <t>Incremento anual en el número de beneficiarios de PINPEP</t>
  </si>
  <si>
    <t>ICOB-09</t>
  </si>
  <si>
    <t>Incremento anu del 0% n el número de beneficiarios de PINPEP</t>
  </si>
  <si>
    <t>Incremento anual en el número de beneficiarios nuevos de PROBOSQUE</t>
  </si>
  <si>
    <t>Incremento anu del 0% n el número de beneficiarios nuevos de PROBOSQUE</t>
  </si>
  <si>
    <t>Incremento anual en monto (Q.) generado anualmente en proyectos de mantenimiento de PROBOSQUE</t>
  </si>
  <si>
    <t>Incremento anu del 0% n monto (Q.) generado anualmente en proyectos de mantenimiento de PROBOSQUE</t>
  </si>
  <si>
    <t>Incremento anual de beneficiarios en mantenimiento por PROBOSQUE</t>
  </si>
  <si>
    <t>Incremento anu del 0% e beneficiarios en mantenimiento por PROBOSQUE</t>
  </si>
  <si>
    <t>Incremento anual en el número de jornales generado por mantenimiento de proyectos de PROBOSQUE</t>
  </si>
  <si>
    <t>Incremento anu del 0% n el número de jornales generado por mantenimiento de proyectos de PROBOSQU</t>
  </si>
  <si>
    <t>Inclusión de  sectores vulnerables (pueblos indígenas, comunidades locales, mujéres y jóvenes)</t>
  </si>
  <si>
    <t>Participación de jóvenes (menores de 30 años) como beneficiarios directos de incentivos forestales PINPEP mayor al 15%</t>
  </si>
  <si>
    <t>Número de jóvenes (menores a 30 años) como beneficiarios directos PINPEP [Año]</t>
  </si>
  <si>
    <t>ICOB-11</t>
  </si>
  <si>
    <t>Participación  del 0% omunidades locales como beneficiaras directas de incentivos forestales PINP</t>
  </si>
  <si>
    <t>Participación de jóvenes (menores de 30 años) como beneficiarios directos de incentivos forestales PROBOSQUE mayor al 15%</t>
  </si>
  <si>
    <t>Número de jóvenes (menores a 30 años) como beneficiarios directos PROBOSQUE [Año]</t>
  </si>
  <si>
    <t>Participación  del 0% omunidades locales como beneficiaras directas de incentivos forestales PROB</t>
  </si>
  <si>
    <t>Participación de pueblos indígenas como beneficiarios directos de incentivos forestales PINPEP mayor al  30%</t>
  </si>
  <si>
    <t>Participación  del 0% ueblos indígenas como beneficiarios directos de incentivos forestales PINPE</t>
  </si>
  <si>
    <t>Participación de pueblos indígenas como beneficiarios directos de incentivos forestales PROBOSQUE mayor al  30%</t>
  </si>
  <si>
    <t>Participación  del 0% ueblos indígenas como beneficiarios directos de incentivos forestales PROBO</t>
  </si>
  <si>
    <t>Participación de mujeres como beneficiaras directas de incentivos forestales PINPEP mayor al 35%.</t>
  </si>
  <si>
    <t xml:space="preserve">Participación  del 0% ujeres como beneficiaras directas de incentivos forestales PINPEP mayor al </t>
  </si>
  <si>
    <t>Participación de mujeres como beneficiaras directas de incentivos forestales PROBOSQUE mayor al 25%.</t>
  </si>
  <si>
    <t xml:space="preserve">Participación  del 0% ujeres como beneficiaras directas de incentivos forestales PROBOSQUE mayor </t>
  </si>
  <si>
    <t>Fortalecimiento de Gobernanza Local</t>
  </si>
  <si>
    <t>Incremento anual en número de OFM habilitadas con servicios forestales</t>
  </si>
  <si>
    <t>Número de OFM habilitadas para prestación de servicios forestales [Año 1]</t>
  </si>
  <si>
    <t>Número de OFM habilitadas para prestación de servicios forestales [Año 2]</t>
  </si>
  <si>
    <t>ICOB-13</t>
  </si>
  <si>
    <t>Incremento anu del 0% n número de OFM habilitadas con servicios forestales</t>
  </si>
  <si>
    <t>Incremento anual en número de OFC aperturadas que faciliten el acceso a servicios forestales.</t>
  </si>
  <si>
    <t>Número de OFMC habilitadas para prestación de servicios forestales [Año 1]</t>
  </si>
  <si>
    <t>Número de OFMC habilitadas para prestación de servicios forestales [Año 2]</t>
  </si>
  <si>
    <t>Incremento anu del 0% n número de OFC aperturadas que faciliten el acceso a servicios forestales.</t>
  </si>
  <si>
    <t>OFC</t>
  </si>
  <si>
    <t>Incremento anual en número de jornales por la actividades de extracción y manejo de la madera en las concesiones forestales de CONAP</t>
  </si>
  <si>
    <t>Incremento anu del 0% n número de jornales por la actividades de extracción y manejo de la madera</t>
  </si>
  <si>
    <t>Fortalecimiento de capacidades</t>
  </si>
  <si>
    <t>Incremento anual (%) en número de personas con asistencia técnica  en restauración y manejo de bosques sostenible.</t>
  </si>
  <si>
    <t>ICOB-10</t>
  </si>
  <si>
    <t>Incremento anu del 0% %) en número de personas con asistencia técnica  en restauración y manejo d</t>
  </si>
  <si>
    <t>Incremento anual (%) en número de personas con asistencia técnica  en  diversidad biológica.</t>
  </si>
  <si>
    <t>Incremento anu del 0% %) en número de personas con asistencia técnica  en  diversidad biológica.</t>
  </si>
  <si>
    <t>Incremento en volumen autorizado anual de aprovechamiento de productos forestales en Areas protegidas (concesiones y fincas privadas)</t>
  </si>
  <si>
    <t>ICOB-06</t>
  </si>
  <si>
    <t>Incremento en  del 0% men autorizado anual de aprovechamiento de productos forestales en Areas pr</t>
  </si>
  <si>
    <t>Incremento de número de especies de flora y fauna en áreas protegidas quinquenalmente.</t>
  </si>
  <si>
    <t>ICOB-02</t>
  </si>
  <si>
    <t>Incremento de  del 0% ro de especies de flora y fauna en áreas protegidas quinquenalmente.</t>
  </si>
  <si>
    <t>Incremento anual en número personas con asistencia técnica en captación de agua de lluvia</t>
  </si>
  <si>
    <t>Incremento anu del 0% n número personas con asistencia técnica en captación de agua de lluvia</t>
  </si>
  <si>
    <t>Incremento anual en número personas con asistencia técnica en  conservación de suelos</t>
  </si>
  <si>
    <t>Incremento anu del 0% n número personas con asistencia técnica en  conservación de suelos</t>
  </si>
  <si>
    <t>Incremento anual en número personas con asistencia técnica en sistemas agroforestales</t>
  </si>
  <si>
    <t>Incremento anu del 0% n número personas con asistencia técnica en sistemas agroforestales</t>
  </si>
  <si>
    <t>Incremento anual en número personas con asistencia técnica en seguridad alimentaria.</t>
  </si>
  <si>
    <t>Incremento anu del 0% n número personas con asistencia técnica en seguridad alimentaria.</t>
  </si>
  <si>
    <t xml:space="preserve">Incremento anual  de Centros de Aprendizaje Para el Desarrollo Rural (CADERS) </t>
  </si>
  <si>
    <t>Número de CADERS  [Año 1]</t>
  </si>
  <si>
    <t>Número de CADERS  [Año 2]</t>
  </si>
  <si>
    <t>Incremento anu del 0% de AMERS que faciliten el acceso a los incentivos forestales modalidad SAF</t>
  </si>
  <si>
    <t>AMERS</t>
  </si>
  <si>
    <t xml:space="preserve">Incremento anual en número de mujeres en Juntas directivas de Comités de Cuencas y Microcuencas </t>
  </si>
  <si>
    <t>ICOB-12</t>
  </si>
  <si>
    <t>Incremento anu del 0% n número de mujeres en Juntas directivas de Comités de Cuencas y Microcuenc</t>
  </si>
  <si>
    <t>Indicadores</t>
  </si>
  <si>
    <t>NA</t>
  </si>
  <si>
    <t>Aumento anual  del -5.79501915708812% de proyectos modalidad MBN para Producción del PINPEP</t>
  </si>
  <si>
    <t>Volumen autorizado (m3) para aprovechamiento [Año 1]</t>
  </si>
  <si>
    <t>Aumento anual (%) de superficie (ha) de bosque bajo protección (PINPEP Y PROBOSQUE)</t>
  </si>
  <si>
    <t>Superficie (ha) de bosque bajo protección (PINPEP y PROBOSQUE) [Año 1]</t>
  </si>
  <si>
    <t>Superficie (ha) de bosque bajo protección (PINPEP y PROBOSQUE) [Año 2]</t>
  </si>
  <si>
    <t>Mejoramiento del Recursos hídrico y edáfico</t>
  </si>
  <si>
    <t>Aumento anual (%) de superficie (ha) restaurada (tierras de cultivo mediante SAF  y tierras forestales mediante restauración)</t>
  </si>
  <si>
    <t>Superficie (ha) restaurada (tierras de cultivo mediante SAF y tierras forestales mediante restauración) [Año 1]</t>
  </si>
  <si>
    <t>Superficie (ha) restaurada (tierras de cultivo mediante SAF y tierras forestales mediante restauración) [Año 2]</t>
  </si>
  <si>
    <t>Aumento anual (%) de superficie (ha) para producción (incluye plantación forestal y MBN para producción (PINPEP Y PROBOSQUE)</t>
  </si>
  <si>
    <t>Superficie (ha) modalidad M.B.N. Producción PROBOSQUE [Año 1]</t>
  </si>
  <si>
    <t>Superficie (ha) modalidad M.B.N. Producción PROBOSQUE [Año 2]</t>
  </si>
  <si>
    <t>Incremento anual de empresas forestales registradas y activas en RNF (centros de acopio y depósitos de productos forestales  e industria forestal y productoras no maderables)</t>
  </si>
  <si>
    <t>Número de empresas forestales registradas y activas en el RNF (centros de acopio y depósitos de productos forestales e industria forestal y productoras no maderables [Año 1]</t>
  </si>
  <si>
    <t>Número de empresas forestales registradas y activas en el RNF (centros de acopio y depósitos de productos forestales e industria forestal y productoras no maderables [Año 2]</t>
  </si>
  <si>
    <t>EMPRESAS FORESTALES</t>
  </si>
  <si>
    <t>Incremento anual en monto (Q) generado anualmente por incentivos forestales</t>
  </si>
  <si>
    <t>Monto total (Q.)  proyectos de incentivos forestales [año 1]</t>
  </si>
  <si>
    <t>Monto total (Q.)  proyectos de incentivos forestales PINPEP y PROBOSQUE [año 2]</t>
  </si>
  <si>
    <t>Incremento anual (%) en el número de jornales generados anualmente por incentivos forestales y concesiones forestales</t>
  </si>
  <si>
    <t>Número jornales totales  de incentivos forestales y concesiones forestales [año 1]</t>
  </si>
  <si>
    <t>Número jornales totales  de incentivos forestales y concesiones forestales [año 2]</t>
  </si>
  <si>
    <t>Incremento anual (%) en número de beneficiarios de incentivos forestales</t>
  </si>
  <si>
    <t>Número de beneficiarios de incentivos forestales [ año 1]</t>
  </si>
  <si>
    <t>Número de beneficiariosbeneficiarios[ año 2]</t>
  </si>
  <si>
    <t>Participación de sectores vulnerables (comunidades locales, mujeres y pueblos indígenas) como beneficiarios directos de incentivos forestales de al menos un 40%.</t>
  </si>
  <si>
    <t>Número de beneficiarios de sectores vulnerables de PINPEP y PROBOSQUE [Año]</t>
  </si>
  <si>
    <t>Número de beneficiarios directos totales PINPEP y PROBOSQUE [Año]</t>
  </si>
  <si>
    <t>UNIDADES MUNICIPALES Y COMUNALES</t>
  </si>
  <si>
    <t>Incremento anual en número personas con asistencia técnica en  manejo de bosque sotenible, diversidad biológica, captación de agua de lluvia, conservación de suelos, sistemas agroforestales agroforestería y seguridad alimentaria</t>
  </si>
  <si>
    <t>Personas capacitadas con asistencia técnica (restauración y manejo del bosque sostenible, diversidad biológica, captación agua de lluvia, conservación de suelos, SAf y seguridad alimentaria) [Año 1]</t>
  </si>
  <si>
    <t>Personas capacitadas con asistencia técnica (restauración y manejo del bosque sostenible, diversidad biológica, captación agua de lluvia, conservación de suelos, SAf y seguridad alimentaria) [Año 2]</t>
  </si>
  <si>
    <t>Incremento de unidades a nivel municipal y comunal de INAB y MAGA que presenten servicio forestales, agroforestales y silvopastoriles</t>
  </si>
  <si>
    <t>Número de oficinas municipales y comunales que prestan servicios forestales y agroforestales [Año 1]</t>
  </si>
  <si>
    <t>Número de oficinas municipales y comunales que prestan servicios forestales y agroforestales [Año 2]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</si>
</sst>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0_-;\-* #,##0.000_-;_-* &quot;-&quot;??_-;_-@"/>
  </numFmts>
  <fonts count="16" x14ac:knownFonts="1">
    <font>
      <sz val="11"/>
      <color theme="1"/>
      <name val="Calibri"/>
      <family val="2"/>
      <scheme val="minor"/>
    </font>
    <font>
      <b/>
      <sz val="8"/>
      <color theme="1"/>
      <name val="Calibri"/>
      <family val="2"/>
    </font>
    <font>
      <sz val="11"/>
      <color theme="1"/>
      <name val="Calibri"/>
      <family val="2"/>
    </font>
    <font>
      <sz val="9"/>
      <color theme="1"/>
      <name val="Calibri"/>
      <family val="2"/>
    </font>
    <font>
      <sz val="8"/>
      <color theme="1"/>
      <name val="Calibri"/>
      <family val="2"/>
    </font>
    <font>
      <b/>
      <sz val="8"/>
      <color rgb="FF000000"/>
      <name val="Calibri"/>
      <family val="2"/>
    </font>
    <font>
      <sz val="11"/>
      <color rgb="FF000000"/>
      <name val="Calibri"/>
      <family val="2"/>
    </font>
    <font>
      <sz val="9"/>
      <color rgb="FF000000"/>
      <name val="Calibri"/>
      <family val="2"/>
    </font>
    <font>
      <sz val="9"/>
      <color theme="1"/>
      <name val="Arial"/>
      <family val="2"/>
    </font>
    <font>
      <b/>
      <sz val="9"/>
      <color theme="0"/>
      <name val="Calibri"/>
      <family val="2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2">
    <xf numFmtId="0" fontId="0" fillId="0" borderId="0"/>
    <xf numFmtId="9" fontId="12" fillId="0" borderId="0" applyFont="0" applyFill="0" applyBorder="0" applyAlignment="0" applyProtection="0"/>
  </cellStyleXfs>
  <cellXfs count="76">
    <xf numFmtId="0" fontId="0" fillId="0" borderId="0" xfId="0"/>
    <xf numFmtId="0" fontId="1" fillId="3" borderId="0" xfId="0" applyFont="1" applyFill="1" applyAlignment="1">
      <alignment horizontal="center" vertical="top"/>
    </xf>
    <xf numFmtId="0" fontId="2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center" vertical="top"/>
    </xf>
    <xf numFmtId="164" fontId="2" fillId="0" borderId="0" xfId="0" applyNumberFormat="1" applyFont="1" applyAlignment="1">
      <alignment vertical="top"/>
    </xf>
    <xf numFmtId="0" fontId="4" fillId="0" borderId="0" xfId="0" applyFont="1" applyAlignment="1">
      <alignment horizontal="left" vertical="top" wrapText="1"/>
    </xf>
    <xf numFmtId="0" fontId="5" fillId="4" borderId="0" xfId="0" applyFont="1" applyFill="1" applyAlignment="1">
      <alignment horizontal="center" vertical="top"/>
    </xf>
    <xf numFmtId="0" fontId="5" fillId="3" borderId="0" xfId="0" applyFont="1" applyFill="1" applyAlignment="1">
      <alignment horizontal="center" vertical="top"/>
    </xf>
    <xf numFmtId="0" fontId="3" fillId="5" borderId="0" xfId="0" applyFont="1" applyFill="1" applyAlignment="1">
      <alignment horizontal="left" vertical="top" wrapText="1"/>
    </xf>
    <xf numFmtId="0" fontId="6" fillId="0" borderId="0" xfId="0" applyFont="1" applyAlignment="1">
      <alignment horizontal="center" vertical="top"/>
    </xf>
    <xf numFmtId="0" fontId="2" fillId="6" borderId="0" xfId="0" applyFont="1" applyFill="1" applyAlignment="1">
      <alignment horizontal="left" vertical="top"/>
    </xf>
    <xf numFmtId="0" fontId="3" fillId="6" borderId="0" xfId="0" applyFont="1" applyFill="1" applyAlignment="1">
      <alignment horizontal="left" vertical="top" wrapText="1"/>
    </xf>
    <xf numFmtId="0" fontId="2" fillId="6" borderId="0" xfId="0" applyFont="1" applyFill="1" applyAlignment="1">
      <alignment horizontal="center" vertical="top"/>
    </xf>
    <xf numFmtId="0" fontId="7" fillId="6" borderId="0" xfId="0" applyFont="1" applyFill="1" applyAlignment="1">
      <alignment horizontal="left" vertical="top" wrapText="1"/>
    </xf>
    <xf numFmtId="0" fontId="2" fillId="6" borderId="0" xfId="0" applyFont="1" applyFill="1" applyAlignment="1">
      <alignment vertical="top"/>
    </xf>
    <xf numFmtId="0" fontId="5" fillId="6" borderId="0" xfId="0" applyFont="1" applyFill="1" applyAlignment="1">
      <alignment horizontal="center" vertical="top"/>
    </xf>
    <xf numFmtId="164" fontId="0" fillId="6" borderId="0" xfId="0" applyNumberFormat="1" applyFill="1" applyAlignment="1">
      <alignment vertical="top"/>
    </xf>
    <xf numFmtId="0" fontId="4" fillId="6" borderId="0" xfId="0" applyFont="1" applyFill="1" applyAlignment="1">
      <alignment horizontal="left" vertical="top" wrapText="1"/>
    </xf>
    <xf numFmtId="0" fontId="9" fillId="2" borderId="1" xfId="0" applyFont="1" applyFill="1" applyBorder="1" applyAlignment="1">
      <alignment horizontal="left" vertical="top" wrapText="1"/>
    </xf>
    <xf numFmtId="0" fontId="9" fillId="2" borderId="2" xfId="0" applyFont="1" applyFill="1" applyBorder="1" applyAlignment="1">
      <alignment horizontal="left" vertical="top" wrapText="1"/>
    </xf>
    <xf numFmtId="0" fontId="9" fillId="2" borderId="3" xfId="0" applyFont="1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0" fillId="0" borderId="0" xfId="0" applyAlignment="1">
      <alignment horizontal="center" vertical="top" wrapText="1"/>
    </xf>
    <xf numFmtId="0" fontId="10" fillId="0" borderId="0" xfId="0" applyFont="1" applyAlignment="1">
      <alignment horizontal="center" vertical="top" wrapText="1"/>
    </xf>
    <xf numFmtId="0" fontId="11" fillId="0" borderId="0" xfId="0" applyFont="1" applyAlignment="1">
      <alignment horizontal="center" vertical="top" wrapText="1"/>
    </xf>
    <xf numFmtId="0" fontId="0" fillId="0" borderId="0" xfId="0" applyAlignment="1">
      <alignment vertical="top"/>
    </xf>
    <xf numFmtId="0" fontId="0" fillId="0" borderId="0" xfId="0" pivotButton="1" applyAlignment="1">
      <alignment horizontal="center" vertical="top" wrapText="1"/>
    </xf>
    <xf numFmtId="0" fontId="0" fillId="0" borderId="0" xfId="0" applyAlignment="1">
      <alignment horizontal="center" vertical="top"/>
    </xf>
    <xf numFmtId="0" fontId="11" fillId="0" borderId="0" xfId="0" applyFont="1" applyAlignment="1">
      <alignment horizontal="center" wrapText="1"/>
    </xf>
    <xf numFmtId="0" fontId="3" fillId="0" borderId="0" xfId="0" applyFont="1" applyAlignment="1">
      <alignment horizontal="center" vertical="top"/>
    </xf>
    <xf numFmtId="0" fontId="7" fillId="6" borderId="0" xfId="0" applyFont="1" applyFill="1" applyAlignment="1">
      <alignment horizontal="center" vertical="top"/>
    </xf>
    <xf numFmtId="9" fontId="1" fillId="0" borderId="0" xfId="1" applyFont="1" applyAlignment="1">
      <alignment horizontal="center" vertical="top"/>
    </xf>
    <xf numFmtId="9" fontId="5" fillId="4" borderId="0" xfId="1" applyFont="1" applyFill="1" applyAlignment="1">
      <alignment horizontal="center" vertical="top"/>
    </xf>
    <xf numFmtId="9" fontId="5" fillId="6" borderId="0" xfId="1" applyFont="1" applyFill="1" applyAlignment="1">
      <alignment horizontal="center" vertical="top"/>
    </xf>
    <xf numFmtId="0" fontId="0" fillId="6" borderId="0" xfId="0" applyFill="1" applyAlignment="1">
      <alignment vertical="top"/>
    </xf>
    <xf numFmtId="0" fontId="2" fillId="7" borderId="0" xfId="0" applyFont="1" applyFill="1" applyAlignment="1">
      <alignment vertical="top"/>
    </xf>
    <xf numFmtId="0" fontId="5" fillId="7" borderId="0" xfId="0" applyFont="1" applyFill="1" applyAlignment="1">
      <alignment horizontal="center" vertical="top"/>
    </xf>
    <xf numFmtId="0" fontId="0" fillId="7" borderId="0" xfId="0" applyFill="1" applyAlignment="1">
      <alignment vertical="top"/>
    </xf>
    <xf numFmtId="164" fontId="2" fillId="7" borderId="0" xfId="0" applyNumberFormat="1" applyFont="1" applyFill="1" applyAlignment="1">
      <alignment vertical="top"/>
    </xf>
    <xf numFmtId="0" fontId="4" fillId="7" borderId="0" xfId="0" applyFont="1" applyFill="1" applyAlignment="1">
      <alignment horizontal="left" vertical="top" wrapText="1"/>
    </xf>
    <xf numFmtId="9" fontId="5" fillId="7" borderId="0" xfId="1" applyFont="1" applyFill="1" applyAlignment="1">
      <alignment horizontal="center" vertical="top"/>
    </xf>
    <xf numFmtId="0" fontId="0" fillId="0" borderId="0" xfId="0" applyNumberFormat="1"/>
    <xf numFmtId="14" fontId="0" fillId="0" borderId="0" xfId="0" applyNumberFormat="1"/>
    <xf numFmtId="0" fontId="4" fillId="0" borderId="0" xfId="0" applyFont="1" applyAlignment="1">
      <alignment vertical="top" wrapText="1"/>
    </xf>
    <xf numFmtId="0" fontId="13" fillId="6" borderId="0" xfId="0" applyFont="1" applyFill="1" applyAlignment="1">
      <alignment horizontal="left" vertical="top" wrapText="1"/>
    </xf>
    <xf numFmtId="0" fontId="4" fillId="6" borderId="0" xfId="0" applyFont="1" applyFill="1" applyAlignment="1">
      <alignment wrapText="1"/>
    </xf>
    <xf numFmtId="0" fontId="14" fillId="6" borderId="0" xfId="0" applyFont="1" applyFill="1" applyAlignment="1">
      <alignment wrapText="1"/>
    </xf>
    <xf numFmtId="14" fontId="2" fillId="0" borderId="0" xfId="0" applyNumberFormat="1" applyFont="1" applyAlignment="1">
      <alignment vertical="top"/>
    </xf>
    <xf numFmtId="14" fontId="3" fillId="6" borderId="0" xfId="0" applyNumberFormat="1" applyFont="1" applyFill="1" applyAlignment="1">
      <alignment horizontal="center"/>
    </xf>
    <xf numFmtId="14" fontId="8" fillId="6" borderId="0" xfId="0" applyNumberFormat="1" applyFont="1" applyFill="1" applyAlignment="1">
      <alignment horizontal="center"/>
    </xf>
    <xf numFmtId="14" fontId="0" fillId="6" borderId="0" xfId="0" applyNumberFormat="1" applyFill="1" applyAlignment="1">
      <alignment horizontal="center"/>
    </xf>
    <xf numFmtId="0" fontId="2" fillId="8" borderId="0" xfId="0" applyFont="1" applyFill="1" applyAlignment="1">
      <alignment vertical="top"/>
    </xf>
    <xf numFmtId="164" fontId="2" fillId="8" borderId="0" xfId="0" applyNumberFormat="1" applyFont="1" applyFill="1" applyAlignment="1">
      <alignment vertical="top"/>
    </xf>
    <xf numFmtId="0" fontId="4" fillId="8" borderId="0" xfId="0" applyFont="1" applyFill="1" applyAlignment="1">
      <alignment horizontal="left" vertical="top" wrapText="1"/>
    </xf>
    <xf numFmtId="14" fontId="2" fillId="8" borderId="0" xfId="0" applyNumberFormat="1" applyFont="1" applyFill="1" applyAlignment="1">
      <alignment vertical="top"/>
    </xf>
    <xf numFmtId="0" fontId="4" fillId="8" borderId="0" xfId="0" applyFont="1" applyFill="1" applyAlignment="1">
      <alignment vertical="top" wrapText="1"/>
    </xf>
    <xf numFmtId="0" fontId="2" fillId="9" borderId="0" xfId="0" applyFont="1" applyFill="1" applyAlignment="1">
      <alignment vertical="top"/>
    </xf>
    <xf numFmtId="164" fontId="2" fillId="9" borderId="0" xfId="0" applyNumberFormat="1" applyFont="1" applyFill="1" applyAlignment="1">
      <alignment vertical="top"/>
    </xf>
    <xf numFmtId="0" fontId="4" fillId="9" borderId="0" xfId="0" applyFont="1" applyFill="1" applyAlignment="1">
      <alignment horizontal="left" vertical="top" wrapText="1"/>
    </xf>
    <xf numFmtId="0" fontId="2" fillId="5" borderId="0" xfId="0" applyFont="1" applyFill="1" applyAlignment="1">
      <alignment vertical="top"/>
    </xf>
    <xf numFmtId="164" fontId="2" fillId="5" borderId="0" xfId="0" applyNumberFormat="1" applyFont="1" applyFill="1" applyAlignment="1">
      <alignment vertical="top"/>
    </xf>
    <xf numFmtId="0" fontId="4" fillId="5" borderId="0" xfId="0" applyFont="1" applyFill="1" applyAlignment="1">
      <alignment horizontal="left" vertical="top" wrapText="1"/>
    </xf>
    <xf numFmtId="0" fontId="3" fillId="8" borderId="0" xfId="0" applyFont="1" applyFill="1" applyAlignment="1">
      <alignment horizontal="left" vertical="top" wrapText="1"/>
    </xf>
    <xf numFmtId="0" fontId="3" fillId="9" borderId="0" xfId="0" applyFont="1" applyFill="1" applyAlignment="1">
      <alignment horizontal="left" vertical="top" wrapText="1"/>
    </xf>
    <xf numFmtId="0" fontId="8" fillId="6" borderId="0" xfId="0" applyFont="1" applyFill="1" applyAlignment="1">
      <alignment horizontal="left" vertical="top" wrapText="1"/>
    </xf>
    <xf numFmtId="0" fontId="10" fillId="6" borderId="0" xfId="0" applyFont="1" applyFill="1" applyAlignment="1">
      <alignment horizontal="left" wrapText="1"/>
    </xf>
    <xf numFmtId="0" fontId="15" fillId="4" borderId="0" xfId="0" applyFont="1" applyFill="1" applyAlignment="1">
      <alignment horizontal="center" vertical="top"/>
    </xf>
    <xf numFmtId="0" fontId="3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center" vertical="top"/>
    </xf>
    <xf numFmtId="9" fontId="5" fillId="0" borderId="0" xfId="1" applyFont="1" applyFill="1" applyAlignment="1">
      <alignment horizontal="center" vertical="top"/>
    </xf>
    <xf numFmtId="0" fontId="1" fillId="0" borderId="0" xfId="0" applyFont="1" applyFill="1" applyAlignment="1">
      <alignment horizontal="center" vertical="top"/>
    </xf>
    <xf numFmtId="9" fontId="1" fillId="0" borderId="0" xfId="1" applyFont="1" applyFill="1" applyAlignment="1">
      <alignment horizontal="center" vertical="top"/>
    </xf>
  </cellXfs>
  <cellStyles count="2">
    <cellStyle name="Normal" xfId="0" builtinId="0"/>
    <cellStyle name="Porcentaje" xfId="1" builtinId="5"/>
  </cellStyles>
  <dxfs count="429">
    <dxf>
      <alignment vertical="top"/>
    </dxf>
    <dxf>
      <alignment wrapText="1"/>
    </dxf>
    <dxf>
      <alignment vertical="top"/>
    </dxf>
    <dxf>
      <alignment horizontal="center"/>
    </dxf>
    <dxf>
      <alignment vertical="top"/>
    </dxf>
    <dxf>
      <alignment vertical="top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wrapText="1"/>
    </dxf>
    <dxf>
      <alignment vertical="top"/>
    </dxf>
    <dxf>
      <alignment horizontal="left"/>
    </dxf>
    <dxf>
      <alignment wrapText="1"/>
    </dxf>
    <dxf>
      <alignment vertical="top"/>
    </dxf>
    <dxf>
      <alignment horizontal="left"/>
    </dxf>
    <dxf>
      <alignment wrapText="1"/>
    </dxf>
    <dxf>
      <font>
        <b/>
      </font>
    </dxf>
    <dxf>
      <font>
        <sz val="9"/>
      </font>
    </dxf>
    <dxf>
      <alignment horizontal="center"/>
    </dxf>
    <dxf>
      <font>
        <sz val="9"/>
      </font>
    </dxf>
    <dxf>
      <alignment horizontal="center"/>
    </dxf>
    <dxf>
      <font>
        <sz val="9"/>
      </font>
    </dxf>
    <dxf>
      <font>
        <sz val="9"/>
      </font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font>
        <strike val="0"/>
        <outline val="0"/>
        <shadow val="0"/>
        <u val="none"/>
        <vertAlign val="baseline"/>
        <sz val="8"/>
        <color theme="1"/>
      </font>
      <numFmt numFmtId="0" formatCode="General"/>
      <fill>
        <patternFill patternType="none">
          <fgColor indexed="64"/>
          <bgColor auto="1"/>
        </patternFill>
      </fill>
      <alignment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</font>
      <numFmt numFmtId="0" formatCode="General"/>
      <fill>
        <patternFill patternType="none">
          <fgColor indexed="64"/>
          <bgColor auto="1"/>
        </patternFill>
      </fill>
      <alignment horizontal="left" textRotation="0" wrapText="1" indent="0" justifyLastLine="0" shrinkToFit="0" readingOrder="0"/>
    </dxf>
    <dxf>
      <numFmt numFmtId="165" formatCode="m/d/yyyy"/>
      <fill>
        <patternFill patternType="none">
          <fgColor indexed="64"/>
          <bgColor auto="1"/>
        </patternFill>
      </fill>
      <alignment horizont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family val="2"/>
        <scheme val="none"/>
      </font>
      <fill>
        <patternFill patternType="solid">
          <fgColor indexed="64"/>
          <bgColor theme="5" tint="0.79998168889431442"/>
        </patternFill>
      </fill>
      <alignment horizontal="center" vertical="top" textRotation="0" wrapText="0" indent="0" justifyLastLine="0" shrinkToFit="0" readingOrder="0"/>
    </dxf>
    <dxf>
      <font>
        <b/>
        <sz val="8"/>
        <color rgb="FF000000"/>
        <name val="Calibri"/>
        <family val="2"/>
      </font>
      <fill>
        <patternFill patternType="solid">
          <fgColor indexed="64"/>
          <bgColor theme="5" tint="0.79998168889431442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fill>
        <patternFill patternType="solid">
          <fgColor indexed="64"/>
          <bgColor theme="5" tint="0.79998168889431442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indexed="64"/>
          <bgColor theme="5" tint="0.79998168889431442"/>
        </patternFill>
      </fill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indexed="64"/>
          <bgColor theme="5" tint="0.79998168889431442"/>
        </patternFill>
      </fill>
      <alignment horizontal="center" vertical="top" textRotation="0" wrapText="0" indent="0" justifyLastLine="0" shrinkToFit="0" readingOrder="0"/>
    </dxf>
    <dxf>
      <font>
        <sz val="9"/>
        <color rgb="FF000000"/>
        <name val="Calibri"/>
        <family val="2"/>
      </font>
      <fill>
        <patternFill patternType="solid">
          <fgColor indexed="64"/>
          <bgColor theme="5" tint="0.79998168889431442"/>
        </patternFill>
      </fill>
      <alignment horizontal="left" vertical="top" textRotation="0" wrapText="1" indent="0" justifyLastLine="0" shrinkToFit="0" readingOrder="0"/>
    </dxf>
    <dxf>
      <font>
        <sz val="9"/>
        <color rgb="FF000000"/>
        <name val="Calibri"/>
        <family val="2"/>
      </font>
      <fill>
        <patternFill patternType="solid">
          <fgColor indexed="64"/>
          <bgColor theme="5" tint="0.79998168889431442"/>
        </patternFill>
      </fill>
      <alignment horizontal="left" vertical="top" textRotation="0" wrapText="1" indent="0" justifyLastLine="0" shrinkToFit="0" readingOrder="0"/>
    </dxf>
    <dxf>
      <font>
        <sz val="9"/>
        <name val="Calibri"/>
        <family val="2"/>
      </font>
      <fill>
        <patternFill patternType="solid">
          <fgColor indexed="64"/>
          <bgColor theme="5" tint="0.79998168889431442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indexed="64"/>
          <bgColor theme="5" tint="0.79998168889431442"/>
        </patternFill>
      </fill>
      <alignment horizontal="center" vertical="top" textRotation="0" wrapText="0" indent="0" justifyLastLine="0" shrinkToFit="0" readingOrder="0"/>
    </dxf>
    <dxf>
      <font>
        <sz val="9"/>
        <name val="Calibri"/>
        <family val="2"/>
      </font>
      <fill>
        <patternFill patternType="solid">
          <fgColor indexed="64"/>
          <bgColor theme="5" tint="0.79998168889431442"/>
        </patternFill>
      </fill>
      <alignment horizontal="left" vertical="top" textRotation="0" wrapText="1" indent="0" justifyLastLine="0" shrinkToFit="0" readingOrder="0"/>
    </dxf>
    <dxf>
      <font>
        <name val="Calibri"/>
        <family val="2"/>
      </font>
      <fill>
        <patternFill patternType="solid">
          <fgColor indexed="64"/>
          <bgColor theme="5" tint="0.79998168889431442"/>
        </patternFill>
      </fill>
      <alignment horizontal="left" vertical="top" textRotation="0" wrapText="0" indent="0" justifyLastLine="0" shrinkToFit="0" readingOrder="0"/>
    </dxf>
    <dxf>
      <font>
        <b/>
        <sz val="8"/>
        <color rgb="FF000000"/>
        <name val="Calibri"/>
        <family val="2"/>
      </font>
      <fill>
        <patternFill patternType="solid">
          <fgColor indexed="64"/>
          <bgColor rgb="FFFFC000"/>
        </patternFill>
      </fill>
      <alignment horizontal="center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none"/>
      </font>
      <fill>
        <patternFill patternType="solid">
          <fgColor theme="1"/>
          <bgColor theme="1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165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5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microsoft.com/office/2007/relationships/slicerCache" Target="slicerCaches/slicerCache2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99060</xdr:colOff>
      <xdr:row>0</xdr:row>
      <xdr:rowOff>1</xdr:rowOff>
    </xdr:from>
    <xdr:to>
      <xdr:col>2</xdr:col>
      <xdr:colOff>2110740</xdr:colOff>
      <xdr:row>3</xdr:row>
      <xdr:rowOff>121921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Responsable">
              <a:extLst>
                <a:ext uri="{FF2B5EF4-FFF2-40B4-BE49-F238E27FC236}">
                  <a16:creationId xmlns:a16="http://schemas.microsoft.com/office/drawing/2014/main" id="{14FAB44F-0392-4841-AFB9-93AE3791A56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sponsabl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9060" y="1"/>
              <a:ext cx="3329940" cy="9677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4</xdr:col>
      <xdr:colOff>266700</xdr:colOff>
      <xdr:row>0</xdr:row>
      <xdr:rowOff>0</xdr:rowOff>
    </xdr:from>
    <xdr:to>
      <xdr:col>4</xdr:col>
      <xdr:colOff>2095500</xdr:colOff>
      <xdr:row>3</xdr:row>
      <xdr:rowOff>121920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Nivel">
              <a:extLst>
                <a:ext uri="{FF2B5EF4-FFF2-40B4-BE49-F238E27FC236}">
                  <a16:creationId xmlns:a16="http://schemas.microsoft.com/office/drawing/2014/main" id="{19693D80-668B-4C78-A982-0AFCED2C9FC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ivel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356860" y="0"/>
              <a:ext cx="1828800" cy="9677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uatemala" refreshedDate="44012.76705023148" createdVersion="6" refreshedVersion="6" minRefreshableVersion="3" recordCount="64" xr:uid="{028E513B-D14F-4F3A-8705-83B117A7E760}">
  <cacheSource type="worksheet">
    <worksheetSource name="MASTER"/>
  </cacheSource>
  <cacheFields count="22">
    <cacheField name="Id Indicador" numFmtId="0">
      <sharedItems count="64">
        <s v="COB-01"/>
        <s v="COB-02"/>
        <s v="COB-03"/>
        <s v="COB-04"/>
        <s v="COB-05"/>
        <s v="COB-06"/>
        <s v="COB-07"/>
        <s v="COB-08"/>
        <s v="COB-09"/>
        <s v="COB-10"/>
        <s v="COB-11"/>
        <s v="COB-12"/>
        <s v="COB-13"/>
        <s v="COB-14"/>
        <s v="COB-15"/>
        <s v="COB-16"/>
        <s v="COB-17"/>
        <s v="COB-18"/>
        <s v="COB-19"/>
        <s v="COB-20"/>
        <s v="COB-21"/>
        <s v="COB-22"/>
        <s v="COB-23"/>
        <s v="COB-25"/>
        <s v="COB-26"/>
        <s v="COB-27"/>
        <s v="COB-28"/>
        <s v="COB-29"/>
        <s v="COB-30"/>
        <s v="COB-31"/>
        <s v="COB-32"/>
        <s v="COB-33"/>
        <s v="COB-40"/>
        <s v="COB-41"/>
        <s v="COB-42"/>
        <s v="COB-43"/>
        <s v="COB-44"/>
        <s v="COB-45"/>
        <s v="COB-46"/>
        <s v="COB-48"/>
        <s v="COB-24"/>
        <s v="COB-34"/>
        <s v="COB-35"/>
        <s v="COB-50"/>
        <s v="COB-51"/>
        <s v="COB-36"/>
        <s v="COB-37"/>
        <s v="COB-38"/>
        <s v="COB-39"/>
        <s v="COB-47"/>
        <s v="COB-49"/>
        <s v="ICOB-02"/>
        <s v="ICOB-06"/>
        <s v="ICOB-01"/>
        <s v="ICOB-03"/>
        <s v="ICOB-04"/>
        <s v="ICOB-05"/>
        <s v="ICOB-07"/>
        <s v="ICOB-08"/>
        <s v="ICOB-09"/>
        <s v="ICOB-11"/>
        <s v="ICOB-10"/>
        <s v="ICOB-12"/>
        <s v="ICOB-13"/>
      </sharedItems>
    </cacheField>
    <cacheField name="Tipo de beneficio" numFmtId="0">
      <sharedItems/>
    </cacheField>
    <cacheField name="Categoría" numFmtId="0">
      <sharedItems/>
    </cacheField>
    <cacheField name="Periodicidad " numFmtId="0">
      <sharedItems/>
    </cacheField>
    <cacheField name="Indicador" numFmtId="0">
      <sharedItems/>
    </cacheField>
    <cacheField name="Variable Base" numFmtId="0">
      <sharedItems count="80">
        <s v="Número de proyectos modalidad M.B.N. Protección PINPEP [Año 1]"/>
        <s v="Superficie (ha) modalidad M.B.N. Protección PINPEP [Año 1]"/>
        <s v="Número de proyectos modalidad M.B.N. Protección PROBOSQUE [Año 1]"/>
        <s v="Superficie (ha) (proyectos nuevos) modalidad M.B.N. Protección PROBOSQUE [Año 1]"/>
        <s v="Superficie (ha) (proyectos de mantenimiento) modalidad  M.B.N. Protección PROBOSQUE [Año 1]"/>
        <s v="Número de proyectos modalidad Sistema Agroforestal PINPEP [Año 1]"/>
        <s v="Superficie (ha) modalidad Sistema Agroforestal PINPEP [Año 1]"/>
        <s v="Superficie (ha) de proyectos nuevos modalidad Sistema Agroforestal PROBOSQUE [Año 1]"/>
        <s v="Superficie (ha) de proyectos de mantenimiento modalidad Sistema Agroforestal PROBOSQUE [Año 1]"/>
        <s v="Número de proyectos de mantenimiento modalidad Sistema Agroforestal PROBOSQUE [Año 1]"/>
        <s v="Areas (ha)  recuperadas por compromisos de repoblación [Año 1]"/>
        <s v="Superficie (ha) (proyectos nuevos) modalidad Restauración PROBOSQUE [Año 1]"/>
        <s v="Superficie (ha) (proyectos de mantenimiento) modalidad Restauración PROBOSQUE [Año 1]"/>
        <s v="Número de proyectos modalidad Plantación Forestal PINPEP [Año 1]"/>
        <s v="Superficie (ha) modalidad Plantación Forestal PINPEP [Año 1]"/>
        <s v="Número de proyectos modalidad M.B.N Producción PINPEP [Año 1]"/>
        <s v="Superficie (ha) modalidad M.B.N. Producción PINPEP [Año 1]"/>
        <s v="Superficie (ha) (proyectos nuevos) modalidad Plantación Forestal PROBOSQUE [Año 1]"/>
        <s v="Superficie (ha) (proyectos de mantenimiento) modalidad Plantación Forestal PROBOSQUE [Año 1]"/>
        <s v="Superficie (ha) de proyectos nuevo modalidad M.B.N Producción PROBOSQUE [Año 1]"/>
        <s v="Superficie (ha) de proyectos de mantenimiento modalidad M.B.N Producción PROBOSQUE [Año 1]"/>
        <s v="Número de centros de acopio y depósitos de productos forestales registrados y activos en RNF [Año 1]"/>
        <s v="Número de industrial forestales y productoras forestales no maderables registradas y activas en el RNF [Año 1]"/>
        <s v="Monto total (Q.) PINPEP [año 1]"/>
        <s v="Número jornales totales PINPEP [año 1]"/>
        <s v="Monto total (Q.) nuevos proyectos PROBOSQUE [año 1]"/>
        <s v="Número jornales de proyectos nuevos PROBOSQUE [año 1]"/>
        <s v="Número de beneficiarios PINPEP [ año 1]"/>
        <s v="Número de beneficiarios nuevos PROBOSQUE [ año 1]"/>
        <s v="Monto total (Q.) proyectos de mantenimineto PROBOSQUE [año 1]"/>
        <s v="Número de beneficiarios de proyectos de mantenimiento de PROBOSQUE [ año 1]"/>
        <s v="Número jornales totales en proyectos de mantenimiento PROBOSQUE [año 1]"/>
        <s v="Número de beneficiarios de comunidades locales beneficiarias directas PINPEP [Año]"/>
        <s v="Número de beneficiarios de comunidades locales beneficiarias directas PROBOSQUE [Año]"/>
        <s v="Número de beneficiarios de pueblos indígenas beneficiarios directos PINPEP [Año]"/>
        <s v="Número de beneficiarios de pueblos indígenas beneficiarios directos PROBOSQUE [Año]"/>
        <s v="Número de mujeres beneficiarias directas PINPEP [Año ]"/>
        <s v="Número de mujeres beneficiarias directas PROBOSQUE [Año ]"/>
        <s v="Número de OFM habilitadas para prestación de servicios forestales [Año 1]"/>
        <s v="Número de OFMC habilitadas para prestación de servicios forestales [Año 1]"/>
        <s v="Número jornales por extracción y manejo en concesiones forestales [Año 1]"/>
        <s v="Personas con asistencia técnica (restauración y manejo sostenible de bosques en AP) [Año 1]"/>
        <s v="Personas con asistencia técnica (diversidad biológica) [Año 1]"/>
        <s v="Volumen autorizado (m3) para aprovechamiento [Año 1] en AP"/>
        <s v="Número de especies de flora y fauna en áreas protegidas [Año 1]"/>
        <s v="Personas  con asistencia técnica (captacion agua de lluvia) [Año 1]"/>
        <s v="Personas  con asistencia técnica (conservación de suelo) [Año 1]"/>
        <s v="Personas con asistencia técnica (SAF) [Año 1]"/>
        <s v="Personas  con asistencia técnica (seguridad alimentaria) [Año 1]"/>
        <s v="Número de CADERS  [Año 1]"/>
        <s v="Número de mujeres en Juntas Directiva de Comités de Cuencas y Microcuentas [Año 1]"/>
        <s v="Volumen autorizado (m3) para aprovechamiento [Año 1]"/>
        <s v="Superficie (ha) de bosque bajo protección (PINPEP y PROBOSQUE) [Año 1]"/>
        <s v="Superficie (ha) restaurada (tierras de cultivo mediante SAF y tierras forestales mediante restauración) [Año 1]"/>
        <s v="Superficie (ha) modalidad M.B.N. Producción PROBOSQUE [Año 1]"/>
        <s v="Número de empresas forestales registradas y activas en el RNF (centros de acopio y depósitos de productos forestales e industria forestal y productoras no maderables [Año 1]"/>
        <s v="Monto total (Q.)  proyectos de incentivos forestales [año 1]"/>
        <s v="Número jornales totales  de incentivos forestales y concesiones forestales [año 1]"/>
        <s v="Número de beneficiarios de incentivos forestales [ año 1]"/>
        <s v="Número de beneficiarios de sectores vulnerables de PINPEP y PROBOSQUE [Año]"/>
        <s v="Personas capacitadas con asistencia técnica (restauración y manejo del bosque sostenible, diversidad biológica, captación agua de lluvia, conservación de suelos, SAf y seguridad alimentaria) [Año 1]"/>
        <s v="Número de oficinas municipales y comunales que prestan servicios forestales y agroforestales [Año 1]"/>
        <s v="Número de mujeres beneficiarias directas PROBOSQUE [Año 1]" u="1"/>
        <s v="Número de beneficiarios de sectores vulnerables de PINPEP y PROBOSQUE [Año 1]" u="1"/>
        <s v="Personas capacitadas con asistencia técnica (conservación de suelo) [Año 1]" u="1"/>
        <s v="Personas capacitadas con asistencia técnica (seguridad alimentaria) [Año 1]" u="1"/>
        <s v="Personas capacitadas con asistencia técnica (captacion agua de lluvia) [Año 1]" u="1"/>
        <s v="Número de proyectos modalidad Sistema Agroforestal PROBOSQUE [Año 1]" u="1"/>
        <s v="Número de jóvenes (menores de 25 años) beneficiarios directos PINPEP [Año 1]" u="1"/>
        <s v="Número de beneficiarios de comunidades locales beneficiarias directas PROBOSQUE [Año 1]" u="1"/>
        <s v="Número de beneficiarios de pueblos indígenas beneficiarios directos PROBOSQUE [Año 1]" u="1"/>
        <s v="Número de beneficiarios de incentivos forestales [Año 1]" u="1"/>
        <s v="Personas capacitadas con asistencia técnica (SAF) [Año 1]" u="1"/>
        <s v="Número de mujeres beneficiarias directas PINPEP [Año 1]" u="1"/>
        <s v="Personas capacitadas con asistencia técnica (diversidad biológica) [Año 1]" u="1"/>
        <s v="Número de proyectos modalidad Restauración PROBOSQUE [Año 1]" u="1"/>
        <s v="Personas capacitadas con asistencia técnica (restauración y manejo sostenible de bosques en AP) [Año 1]" u="1"/>
        <s v="Número de beneficiarios de comunidades locales beneficiarias directas PINPEP [Año 1]" u="1"/>
        <s v="Número de AMERS que incluyen prestación de servicios vinculados a SAF [Año 1]" u="1"/>
        <s v="Número de beneficiarios de pueblos indígenas beneficiarios directos PINPEP [Año 1]" u="1"/>
      </sharedItems>
    </cacheField>
    <cacheField name="Variable Específica" numFmtId="0">
      <sharedItems count="75">
        <s v="Número de proyectos modalidad M.B.N. Protección PINPEP [Año 2]"/>
        <s v="Superficie (ha) modalidad M.B.N. Protección PINPEP [Año 2]"/>
        <s v="Número de proyectos modalidad M.B.N. Protección PROBOSQUE [Año 2]"/>
        <s v="Superficie (ha) (proyectos nuevos) modalidad M.B.N. Protección PROBOSQUE [Año 2]"/>
        <s v="Superficie (ha) modalidad (proyectos de mantenimiento) M.B.N. Protección PROBOSQUE [Año 2]"/>
        <s v="Número de proyectos modalidad Sistema Agroforestal PINPEP [Año 2]"/>
        <s v="Superficie (ha) modalidad Sistema Agroforestal [Año 2]"/>
        <s v="Superficie (ha) de proyectos nuevos modalidad Sistema Agroforestal PROBOSQUE [Año 2]"/>
        <s v="Superficie (ha) de proyectos de mantenimiento modalidad Sistema Agroforestal PROBOSQUE [Año 2]"/>
        <s v="Número de proyectos de mantenimiento modalidad Sistema Agroforestal PROBOSQUE [Año 2]"/>
        <s v="Areas (ha)  recuperadas por compromisos de repoblación [Año 2]"/>
        <s v="Superficie (ha) (proyectos nuevos) modalidad Restauración PROBOSQUE [Año 2]"/>
        <s v="Superficie (ha) (proyectos de mantenimiento) modalidad Restauración PROBOSQUE [Año 2]"/>
        <s v="Número de proyectos modalidad Plantación Forestal PINPEP [Año 2]"/>
        <s v="Superficie (ha) modalidad Plantación Forestal PINPEP [Año 1]"/>
        <s v="Número de proyectos modalidad M.B.N Producción PINPEP [Año 2]"/>
        <s v="Superficie (ha) modalidad M.B.N. Producción PINPEP [Año 2]"/>
        <s v="Superficie (ha) (proyectos nuevos) modalidad Plantación Forestal PROBOSQUE [Año 2]"/>
        <s v="Superficie (ha) (proyectos de mantenimiento) modalidad Plantación Forestal PROBOSQUE [Año 2]"/>
        <s v="Superficie (ha) de proyectos nuevo modalidad M.B.N Producción PROBOSQUE [Año 2]"/>
        <s v="Superficie (ha) de proyectos de mantenimiento modalidad M.B.N Producción PROBOSQUE [Año 2]"/>
        <s v="Número de centros de acopio y depósitos de productos forestales registrados y activos en RNF [Año 2]"/>
        <s v="Número de industrial forestales y productoras forestales no maderables registradas y activas en el RNF [Año 2]"/>
        <s v="Monto total (Q.) PINPEP [año 2]"/>
        <s v="Número jornales totales PINPEP [año 2]"/>
        <s v="Monto total (Q.) nuevos proyectos PROBOSQUE [año 2]"/>
        <s v="Número jornales de proyectos nuevos PROBOSQUE [año 2]"/>
        <s v="Número de beneficiarios PINPEP [ año 2]"/>
        <s v="Número de beneficiarios nuevos PROBOSQUE [ año 2]"/>
        <s v="Monto total (Q.) proyectos de mantenimiento PROBOSQUE [año 2]"/>
        <s v="Número de beneficiarios de proyectos de mantenimiento de PROBOSQUE [ año 2]"/>
        <s v="Número jornales totales en proyectos de mantenimiento PROBOSQUE [año 2]"/>
        <s v="Número de beneficiarios totales directos PINPEP [Año]"/>
        <s v="Número de beneficiarios totales directos PROBOSQUE [Año]"/>
        <s v="Número de OFM habilitadas para prestación de servicios forestales [Año 2]"/>
        <s v="Número de OFMC habilitadas para prestación de servicios forestales [Año 2]"/>
        <s v="Número jornales por extracción y manejo en concesiones forestales [Año 2]"/>
        <s v="Personas con asistencia técnica (restauración y manejo sostenible de bosques en AP) [Año 2]"/>
        <s v="Personas con asistencia técnica (diversidad biológica) [Año 2]"/>
        <s v="Volumen autorizado (m3) para aprovechamiento [Año 1] en AP"/>
        <s v="Número de especies de flora y fauna en áreas protegidas [Año 2]"/>
        <s v="Personas  con asistencia técnica (captacion agua de lluvia) [Año 2]"/>
        <s v="Personas  con asistencia técnica (conservación de suelo) [Año 2]"/>
        <s v="Personas con asistencia técnica (SAF) [Año 2]"/>
        <s v="Personas  con asistencia técnica (seguridad alimentaria) [Año 2]"/>
        <s v="Número de CADERS  [Año 2]"/>
        <s v="Número de mujeres en Juntas Directiva de Comités de Cuencas y Microcuentas [Año 2]"/>
        <s v="Volumen autorizado (m3) para aprovechamiento [Año 1]"/>
        <s v="Superficie (ha) de bosque bajo protección (PINPEP y PROBOSQUE) [Año 2]"/>
        <s v="Superficie (ha) restaurada (tierras de cultivo mediante SAF y tierras forestales mediante restauración) [Año 2]"/>
        <s v="Superficie (ha) modalidad M.B.N. Producción PROBOSQUE [Año 2]"/>
        <s v="Número de empresas forestales registradas y activas en el RNF (centros de acopio y depósitos de productos forestales e industria forestal y productoras no maderables [Año 2]"/>
        <s v="Monto total (Q.)  proyectos de incentivos forestales PINPEP y PROBOSQUE [año 2]"/>
        <s v="Número jornales totales  de incentivos forestales y concesiones forestales [año 2]"/>
        <s v="Número de beneficiariosbeneficiarios[ año 2]"/>
        <s v="Número de beneficiarios directos totales PINPEP y PROBOSQUE [Año]"/>
        <s v="Personas capacitadas con asistencia técnica (restauración y manejo del bosque sostenible, diversidad biológica, captación agua de lluvia, conservación de suelos, SAf y seguridad alimentaria) [Año 2]"/>
        <s v="Número de oficinas municipales y comunales que prestan servicios forestales y agroforestales [Año 2]"/>
        <s v="Personas capacitadas con asistencia técnica (conservación de suelo) [Año 2]" u="1"/>
        <s v="Personas capacitadas con asistencia técnica (seguridad alimentaria) [Año 2]" u="1"/>
        <s v="Personas capacitadas con asistencia técnica (diversidad biológica) [Año 2]" u="1"/>
        <s v="Superficie (ha) modalidad Plantación Forestal PINPEP [Año 2]" u="1"/>
        <s v="Número de mujeres beneficiarias directas PROBOSQUE [Año 2]" u="1"/>
        <s v="Número de beneficiarios directos totales PINPEP y PROBOSQUE [Año 2]" u="1"/>
        <s v="Número de proyectos modalidad Restauración PROBOSQUE [Año 2]" u="1"/>
        <s v="Número de proyectos modalidad Sistema Agroforestal PROBOSQUE [Año 2]" u="1"/>
        <s v="Volumen autorizado (m3) para aprovechamiento [Año 2]" u="1"/>
        <s v="Personas capacitadas con asistencia técnica (SAF) [Año 2]" u="1"/>
        <s v="Número de beneficiarios directos PROBOSQUE [Año 2]" u="1"/>
        <s v="Personas capacitadas con asistencia técnica (restauración y manejo sostenible de bosques en AP) [Año 2]" u="1"/>
        <s v="Número de beneficiarios directos PINPEP [Año 2]" u="1"/>
        <s v="Número de AMERS que incluyen prestación de servicios vinculados a SAF [Año 2]" u="1"/>
        <s v="Personas capacitadas con asistencia técnica (captacion agua de lluvia) [Año 2]" u="1"/>
        <s v="Superficie (ha) modalidad M.B.N. Protección PROBOSQUE [Año 2]" u="1"/>
        <s v="Número de jóvenes (menos de 25 años) beneficiarios directos PINPEP [Año 2]" u="1"/>
      </sharedItems>
    </cacheField>
    <cacheField name="Responsable" numFmtId="0">
      <sharedItems count="6">
        <s v="INAB"/>
        <s v="CONAP"/>
        <s v="MAGA"/>
        <s v="MARN"/>
        <s v="INAB  " u="1"/>
        <s v="MAGA " u="1"/>
      </sharedItems>
    </cacheField>
    <cacheField name="Consolidación" numFmtId="0">
      <sharedItems containsBlank="1"/>
    </cacheField>
    <cacheField name="Nivel" numFmtId="0">
      <sharedItems count="2">
        <s v="Microindicadores"/>
        <s v="Indicadores"/>
      </sharedItems>
    </cacheField>
    <cacheField name="Indica-Micro" numFmtId="0">
      <sharedItems/>
    </cacheField>
    <cacheField name="Meta" numFmtId="9">
      <sharedItems containsSemiMixedTypes="0" containsString="0" containsNumber="1" minValue="0.01" maxValue="0.45"/>
    </cacheField>
    <cacheField name="Año 1" numFmtId="0">
      <sharedItems containsSemiMixedTypes="0" containsString="0" containsNumber="1" containsInteger="1" minValue="0" maxValue="418813893"/>
    </cacheField>
    <cacheField name="Año 2" numFmtId="0">
      <sharedItems containsSemiMixedTypes="0" containsString="0" containsNumber="1" containsInteger="1" minValue="0" maxValue="456561959"/>
    </cacheField>
    <cacheField name="Resultado" numFmtId="164">
      <sharedItems containsSemiMixedTypes="0" containsString="0" containsNumber="1" minValue="-0.89589919689323272" maxValue="11.552447552447552"/>
    </cacheField>
    <cacheField name="Estado" numFmtId="0">
      <sharedItems/>
    </cacheField>
    <cacheField name="Vista" numFmtId="0">
      <sharedItems/>
    </cacheField>
    <cacheField name="Unidad V. Base" numFmtId="0">
      <sharedItems count="16">
        <s v="PROYECTOS"/>
        <s v="HECTÁREAS"/>
        <s v="CENTROS DE ACOPIO/DEPÓSITOS"/>
        <s v="INDUSTRIAS FORESTALES"/>
        <s v="QUETZALES"/>
        <s v="JORNALES"/>
        <s v="BENEFICIARIOS"/>
        <s v="MUJERES"/>
        <s v="OFM"/>
        <s v="OFC"/>
        <s v="PERSONAS"/>
        <s v="METROS CÚBICOS"/>
        <s v="ESPECIES"/>
        <s v="AMERS"/>
        <s v="EMPRESAS FORESTALES"/>
        <s v="UNIDADES MUNICIPALES Y COMUNALES"/>
      </sharedItems>
    </cacheField>
    <cacheField name="Unidad V. Específica" numFmtId="0">
      <sharedItems count="16">
        <s v="PROYECTOS"/>
        <s v="HECTÁREAS"/>
        <s v="CENTROS DE ACOPIO/DEPÓSITOS"/>
        <s v="INDUSTRIAS FORESTALES"/>
        <s v="QUETZALES"/>
        <s v="JORNALES"/>
        <s v="BENEFICIARIOS"/>
        <s v="MUJERES"/>
        <s v="OFM"/>
        <s v="OFC"/>
        <s v="PERSONAS"/>
        <s v="METROS CÚBICOS"/>
        <s v="ESPECIES"/>
        <s v="AMERS"/>
        <s v="EMPRESAS FORESTALES"/>
        <s v="UNIDADES MUNICIPALES Y COMUNALES"/>
      </sharedItems>
    </cacheField>
    <cacheField name="Fecha de la evaluación" numFmtId="0">
      <sharedItems containsDate="1" containsBlank="1" containsMixedTypes="1" minDate="1899-12-30T00:00:00" maxDate="2020-07-01T00:00:00"/>
    </cacheField>
    <cacheField name="Análisis" numFmtId="0">
      <sharedItems containsBlank="1" containsMixedTypes="1" containsNumber="1" containsInteger="1" minValue="0" maxValue="0"/>
    </cacheField>
    <cacheField name="Medio Verificación" numFmtId="0">
      <sharedItems containsBlank="1" containsMixedTypes="1" containsNumber="1" containsInteger="1" minValue="0" maxValue="0"/>
    </cacheField>
  </cacheFields>
  <extLst>
    <ext xmlns:x14="http://schemas.microsoft.com/office/spreadsheetml/2009/9/main" uri="{725AE2AE-9491-48be-B2B4-4EB974FC3084}">
      <x14:pivotCacheDefinition pivotCacheId="79508874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4">
  <r>
    <x v="0"/>
    <s v="Ambiental"/>
    <s v="Conservación y uso sostenible de la Diversidad Biológica"/>
    <s v="anual"/>
    <s v="Aumento anual (%) de proyectos modalidad M.B.N Protección del PINPEP."/>
    <x v="0"/>
    <x v="0"/>
    <x v="0"/>
    <s v="MARN"/>
    <x v="0"/>
    <s v="Otros"/>
    <n v="0.01"/>
    <n v="23821"/>
    <n v="24874"/>
    <n v="4.4204693337811178E-2"/>
    <s v="Logrado"/>
    <s v="Aumento anual  del 0% de proyectos modalidad M.B.N Protección del PINPEP"/>
    <x v="0"/>
    <x v="0"/>
    <d v="2020-06-30T00:00:00"/>
    <s v=""/>
    <s v="http://www.sifgua.org.gt/Pinpep.aspx"/>
  </r>
  <r>
    <x v="1"/>
    <s v="Ambiental"/>
    <s v="Conservación y uso sostenible de la Diversidad Biológica"/>
    <s v="anual"/>
    <s v="Aumento anual (%) de superficie (ha) de proyecto modalidad MBN Protección del PINPEP"/>
    <x v="1"/>
    <x v="1"/>
    <x v="0"/>
    <s v="MARN"/>
    <x v="0"/>
    <s v="ICOB-01"/>
    <n v="0.01"/>
    <n v="92851"/>
    <n v="97768"/>
    <n v="5.2955810922876434E-2"/>
    <s v="Logrado"/>
    <s v="Aumento anual  del 0% de superficie (ha) de proyecto modalidad MBN Protección del PINPEP"/>
    <x v="1"/>
    <x v="1"/>
    <d v="2020-06-30T00:00:00"/>
    <s v=""/>
    <s v="http://www.sifgua.org.gt/Pinpep.aspx"/>
  </r>
  <r>
    <x v="2"/>
    <s v="Ambiental"/>
    <s v="Conservación y uso sostenible de la Diversidad Biológica"/>
    <s v="anual"/>
    <s v="Aumento anual (%) de proyectos modalidad M.B.N Protección del PROBOSQUE"/>
    <x v="2"/>
    <x v="2"/>
    <x v="0"/>
    <s v="MARN"/>
    <x v="0"/>
    <s v="Otros"/>
    <n v="0.01"/>
    <n v="1720"/>
    <n v="1788"/>
    <n v="3.9534883720930232E-2"/>
    <s v="Logrado"/>
    <s v="Aumento anual  del 0% de proyectos modalidad M.B.N Protección del PROBOSQUE"/>
    <x v="0"/>
    <x v="0"/>
    <d v="2020-06-30T00:00:00"/>
    <s v=""/>
    <s v="www.sifgua.org.gt/Probosque.aspx"/>
  </r>
  <r>
    <x v="3"/>
    <s v="Ambiental"/>
    <s v="Conservación y uso sostenible de la Diversidad Biológica"/>
    <s v="anual"/>
    <s v="Aumento anual (%) de superficie (ha) de proyectos nuevos modalidad MBN Protección de PROBOSQUE"/>
    <x v="3"/>
    <x v="3"/>
    <x v="0"/>
    <s v="MARN"/>
    <x v="0"/>
    <s v="ICOB-01"/>
    <n v="0.01"/>
    <n v="20042"/>
    <n v="23104"/>
    <n v="0.15277916375611217"/>
    <s v="Logrado"/>
    <s v="Aumento anual  del 0% de superficie (ha) de proyectos nuevos modalidad MBN Protección de PROBOSQU"/>
    <x v="1"/>
    <x v="1"/>
    <d v="2020-06-30T00:00:00"/>
    <s v=""/>
    <s v="www.sifgua.org.gt/Probosque.aspx"/>
  </r>
  <r>
    <x v="4"/>
    <s v="Ambiental"/>
    <s v="Conservación y uso sostenible de la Diversidad Biológica"/>
    <s v="anual"/>
    <s v="Aumento anual (%) de superficie (ha) de proyectos de mantenimiento modalidad MBN Protección de PROBOSQUE"/>
    <x v="4"/>
    <x v="4"/>
    <x v="0"/>
    <s v="MARN"/>
    <x v="0"/>
    <s v="ICOB-01"/>
    <n v="0.01"/>
    <n v="53082"/>
    <n v="73442"/>
    <n v="0.38355751478844052"/>
    <s v="Logrado"/>
    <s v="Aumento anual  del 0% de superficie (ha) de proyecto de mantenimiento modalidad MBN Protección de"/>
    <x v="1"/>
    <x v="1"/>
    <d v="2020-06-30T00:00:00"/>
    <s v=""/>
    <s v="www.sifgua.org.gt/Probosque.aspx"/>
  </r>
  <r>
    <x v="5"/>
    <s v="Ambiental"/>
    <s v="Mejoramiento de los Recursos hídricos y edáficos"/>
    <s v="anual"/>
    <s v="Aumento anual (%) de proyectos modalidad Sistema Agroforestal del PINPEP"/>
    <x v="5"/>
    <x v="5"/>
    <x v="0"/>
    <s v="MARN"/>
    <x v="0"/>
    <s v="Otros"/>
    <n v="0.01"/>
    <n v="2378"/>
    <n v="1985"/>
    <n v="-0.16526492851135408"/>
    <s v="No Logrado"/>
    <s v="Aumento anual  del 0% de proyectos modalidad Sistema Agroforestal del PINPEP"/>
    <x v="0"/>
    <x v="0"/>
    <d v="2020-06-30T00:00:00"/>
    <s v=""/>
    <s v="http://www.sifgua.org.gt/Pinpep.aspx"/>
  </r>
  <r>
    <x v="6"/>
    <s v="Ambiental"/>
    <s v="Mejoramiento de los Recursos hídricos y edáficos"/>
    <s v="anual"/>
    <s v="Aumento anual (%) de superficie (ha) de modalidad Sistema Agroforestal del PINPEP"/>
    <x v="6"/>
    <x v="6"/>
    <x v="0"/>
    <s v="MARN"/>
    <x v="0"/>
    <s v="ICOB-03"/>
    <n v="0.01"/>
    <n v="6389"/>
    <n v="5399"/>
    <n v="-0.15495382688996714"/>
    <s v="No Logrado"/>
    <s v="Aumento anual  del 0% de superficie (ha) de modalidad Sistema Agroforestal del PINPEP"/>
    <x v="1"/>
    <x v="1"/>
    <d v="2020-06-30T00:00:00"/>
    <s v=""/>
    <s v="http://www.sifgua.org.gt/Pinpep.aspx"/>
  </r>
  <r>
    <x v="7"/>
    <s v="Ambiental"/>
    <s v="Mejoramiento de los Recursos hídricos y edáficos"/>
    <s v="anual"/>
    <s v="Aumento anual (%) de superficie (ha) de nuevos proyectos de modalidad Sistema Agroforestal del PROBOSQUE"/>
    <x v="7"/>
    <x v="7"/>
    <x v="0"/>
    <s v="MARN"/>
    <x v="0"/>
    <s v="ICOB-03"/>
    <n v="0.01"/>
    <n v="639"/>
    <n v="841"/>
    <n v="0.31611893583724571"/>
    <s v="Logrado"/>
    <s v="Aumento anual  del 0% de superficie (ha) de nuevos proyectos de modalidad Sistema Agroforestal de"/>
    <x v="1"/>
    <x v="1"/>
    <d v="2020-06-30T00:00:00"/>
    <s v=""/>
    <s v="www.sifgua.org.gt/Probosque.aspx"/>
  </r>
  <r>
    <x v="8"/>
    <s v="Ambiental"/>
    <s v="Mejoramiento de los Recursos hídricos y edáficos"/>
    <s v="anual"/>
    <s v="Aumento anual (%) de superficie (ha) de  proyectos de mantenimiento modalidad Sistema Agroforestal del PROBOSQUE"/>
    <x v="8"/>
    <x v="8"/>
    <x v="0"/>
    <s v="MARN"/>
    <x v="0"/>
    <s v="ICOB-03"/>
    <n v="0.01"/>
    <n v="143"/>
    <n v="723"/>
    <n v="4.0559440559440558"/>
    <s v="Logrado"/>
    <s v="Aumento anual  del 0% de superficie (ha) de  proyectos de mantenimiento modalidad Sistema Agrofor"/>
    <x v="1"/>
    <x v="1"/>
    <d v="2020-06-30T00:00:00"/>
    <s v=""/>
    <s v="www.sifgua.org.gt/Probosque.aspx"/>
  </r>
  <r>
    <x v="9"/>
    <s v="Ambiental"/>
    <s v="Mejoramiento de los Recursos hídricos y edáficos"/>
    <s v="anual"/>
    <s v="Aumento anual (%)  de proyectos de mantenimiento de modalidad Sistema Agroforestal del PROBOSQUE"/>
    <x v="9"/>
    <x v="9"/>
    <x v="0"/>
    <s v="MARN"/>
    <x v="0"/>
    <s v="Otros"/>
    <n v="0.01"/>
    <n v="8"/>
    <n v="36"/>
    <n v="3.5"/>
    <s v="Logrado"/>
    <s v="Aumento anual  del 0%  de proyectos de mantenimiento de modalidad Sistema Agroforestal del PROBOS"/>
    <x v="0"/>
    <x v="0"/>
    <d v="2020-06-30T00:00:00"/>
    <s v=""/>
    <s v="www.sifgua.org.gt/Probosque.aspx"/>
  </r>
  <r>
    <x v="10"/>
    <s v="Ambiental"/>
    <s v="Mejoramiento de los Recursos hídricos y edáficos"/>
    <s v="anual"/>
    <s v="Aumento anual (%) area recuperada por compromisos de repoblación en licencia vigentes"/>
    <x v="10"/>
    <x v="10"/>
    <x v="0"/>
    <s v="MARN"/>
    <x v="0"/>
    <s v="ICOB-03"/>
    <n v="0.01"/>
    <n v="31700"/>
    <n v="56878"/>
    <n v="0.79425867507886438"/>
    <s v="Logrado"/>
    <s v="Aumento anual  del 0% de proyectos modalidad Restauración del PROBOSQUE"/>
    <x v="0"/>
    <x v="0"/>
    <d v="2020-06-30T00:00:00"/>
    <s v=""/>
    <s v="http://www.sifgua.org.gt/ManejoSeis.aspx"/>
  </r>
  <r>
    <x v="11"/>
    <s v="Ambiental"/>
    <s v="Mejoramiento de los Recursos hídricos y edáficos"/>
    <s v="anual"/>
    <s v="Aumento anual (%) de superficie (ha) de proyectos nuevos de modalidad Restauración del PROBOSQUE"/>
    <x v="11"/>
    <x v="11"/>
    <x v="0"/>
    <s v="MARN"/>
    <x v="0"/>
    <s v="ICOB-03"/>
    <n v="0.01"/>
    <n v="490"/>
    <n v="526"/>
    <n v="7.3469387755102047E-2"/>
    <s v="Logrado"/>
    <s v="Aumento anual  del 0% de superficie (ha) de proyectos nuevos de modalidad Restauración del PROBOS"/>
    <x v="1"/>
    <x v="1"/>
    <d v="2020-06-30T00:00:00"/>
    <s v=""/>
    <s v="www.sifgua.org.gt/Probosque.aspx"/>
  </r>
  <r>
    <x v="12"/>
    <s v="Ambiental"/>
    <s v="Mejoramiento de los Recursos hídricos y edáficos"/>
    <s v="anual"/>
    <s v="Aumento anual (%) de superficie (ha) de proyectos de mantenimiento modalidad Restauración del PROBOSQUE"/>
    <x v="12"/>
    <x v="12"/>
    <x v="0"/>
    <s v="MARN"/>
    <x v="0"/>
    <s v="ICOB-03"/>
    <n v="0.01"/>
    <n v="1556"/>
    <n v="2023"/>
    <n v="0.30012853470437018"/>
    <s v="Logrado"/>
    <s v="Aumento anual  del 0% de superficie (ha) de proyectos de mantenimiento modalidad Restauración del"/>
    <x v="1"/>
    <x v="1"/>
    <d v="2020-06-30T00:00:00"/>
    <s v=""/>
    <s v="www.sifgua.org.gt/Probosque.aspx"/>
  </r>
  <r>
    <x v="13"/>
    <s v="Ambiental"/>
    <s v="Provisión de producto maderables y no maderables"/>
    <s v="anual"/>
    <s v="Aumento anual (%) de proyectos modalidad Plantación Forestal del PINPEP"/>
    <x v="13"/>
    <x v="13"/>
    <x v="0"/>
    <s v="MARN"/>
    <x v="0"/>
    <s v="Otros"/>
    <n v="0.01"/>
    <n v="3235"/>
    <n v="2375"/>
    <n v="-0.26584234930448225"/>
    <s v="No Logrado"/>
    <s v="Aumento anual  del 0% de proyectos modalidad Plantación Forestal del PINPEP"/>
    <x v="0"/>
    <x v="0"/>
    <d v="2020-06-30T00:00:00"/>
    <s v=""/>
    <s v="http://www.sifgua.org.gt/Pinpep.aspx"/>
  </r>
  <r>
    <x v="14"/>
    <s v="Ambiental"/>
    <s v="Provisión de producto maderables y no maderables"/>
    <s v="anual"/>
    <s v="Aumento anual (%) de superficie (ha) de modalidad Plantación Forestal del PINPEP"/>
    <x v="14"/>
    <x v="14"/>
    <x v="0"/>
    <s v="MARN"/>
    <x v="0"/>
    <s v="ICOB-04"/>
    <n v="0.01"/>
    <n v="3543"/>
    <n v="2981"/>
    <n v="-0.15862263618402483"/>
    <s v="No Logrado"/>
    <s v="Aumento anual  del 0% de superficie (ha) de modalidad Plantación Forestal del PINPEP"/>
    <x v="1"/>
    <x v="1"/>
    <d v="2020-06-30T00:00:00"/>
    <s v=""/>
    <s v="http://www.sifgua.org.gt/Pinpep.aspx"/>
  </r>
  <r>
    <x v="15"/>
    <s v="Ambiental"/>
    <s v="Provisión de producto maderables y no maderables"/>
    <s v="anual"/>
    <s v="Aumento anual (%) de proyectos modalidad MBN para Producción del PINPEP"/>
    <x v="15"/>
    <x v="15"/>
    <x v="0"/>
    <s v="MARN"/>
    <x v="0"/>
    <s v="Otros"/>
    <n v="0.01"/>
    <n v="488"/>
    <n v="450"/>
    <n v="-7.7868852459016397E-2"/>
    <s v="No Logrado"/>
    <s v="Aumento anual  del 0% de proyectos modalidad MBN para Producción del PINPEP"/>
    <x v="0"/>
    <x v="0"/>
    <d v="2020-06-30T00:00:00"/>
    <s v=""/>
    <s v="http://www.sifgua.org.gt/Pinpep.aspx"/>
  </r>
  <r>
    <x v="16"/>
    <s v="Ambiental"/>
    <s v="Provisión de producto maderables y no maderables"/>
    <s v="anual"/>
    <s v="Aumento anual (%) de superficie (ha) de modalidad MBN para Producción del PINPEP"/>
    <x v="16"/>
    <x v="16"/>
    <x v="0"/>
    <s v="MARN"/>
    <x v="0"/>
    <s v="ICOB-04"/>
    <n v="0.01"/>
    <n v="2088"/>
    <n v="1967"/>
    <n v="-5.7950191570881229E-2"/>
    <s v="No Logrado"/>
    <s v="Aumento anual  del 0% de superficie (ha) de modalidad MBN para Producción del PINPEP"/>
    <x v="1"/>
    <x v="1"/>
    <d v="2020-06-30T00:00:00"/>
    <s v=""/>
    <s v="http://www.sifgua.org.gt/Pinpep.aspx"/>
  </r>
  <r>
    <x v="17"/>
    <s v="Ambiental"/>
    <s v="Provisión de producto maderables y no maderables"/>
    <s v="anual"/>
    <s v="Aumento anual (%) de superficie (ha) de proyectos nuevos  de modalidad Plantación Forestal del PROBOSQUE"/>
    <x v="17"/>
    <x v="17"/>
    <x v="0"/>
    <s v="MARN"/>
    <x v="0"/>
    <s v="ICOB-05"/>
    <n v="0.01"/>
    <n v="3298"/>
    <n v="2453"/>
    <n v="-0.25621588841722254"/>
    <s v="No Logrado"/>
    <s v="Aumento anual  del 0% de superficie (ha) de proyectos nuevos  de modalidad Plantación Forestal de"/>
    <x v="1"/>
    <x v="1"/>
    <d v="2020-06-30T00:00:00"/>
    <s v=""/>
    <s v="www.sifgua.org.gt/Probosque.aspx"/>
  </r>
  <r>
    <x v="18"/>
    <s v="Ambiental"/>
    <s v="Provisión de producto maderables y no maderables"/>
    <s v="anual"/>
    <s v="Aumento anual (%) de superficie (ha) de proyectos de mantenimiento de superficie (ha) de modalidad Plantación Forestal del PROBOSQUE"/>
    <x v="18"/>
    <x v="18"/>
    <x v="0"/>
    <s v="MARN"/>
    <x v="0"/>
    <s v="ICOB-04"/>
    <n v="0.01"/>
    <n v="13450"/>
    <n v="12078"/>
    <n v="-0.10200743494423792"/>
    <s v="No Logrado"/>
    <s v="Aumento anual  del 0% de proyectos de mantenimiento de superficie (ha) de modalidad Plantación Fo"/>
    <x v="0"/>
    <x v="0"/>
    <d v="2020-06-30T00:00:00"/>
    <s v=""/>
    <s v="www.sifgua.org.gt/Probosque.aspx"/>
  </r>
  <r>
    <x v="19"/>
    <s v="Ambiental"/>
    <s v="Provisión de producto maderables y no maderables"/>
    <s v="anual"/>
    <s v="Aumento anual (%) de superficie (ha) de proyectos nuevos modalidad MBN para Producción del PROBOSQUE"/>
    <x v="19"/>
    <x v="19"/>
    <x v="0"/>
    <s v="MARN"/>
    <x v="0"/>
    <s v="ICOB-05"/>
    <n v="0.01"/>
    <n v="687"/>
    <n v="680"/>
    <n v="-1.0189228529839884E-2"/>
    <s v="No Logrado"/>
    <s v="Aumento anual  del 0% de superficie (ha) de proyectos nuevos modalidad MBN para Producción del PR"/>
    <x v="1"/>
    <x v="1"/>
    <d v="2020-06-30T00:00:00"/>
    <s v=""/>
    <s v="www.sifgua.org.gt/Probosque.aspx"/>
  </r>
  <r>
    <x v="20"/>
    <s v="Ambiental"/>
    <s v="Provisión de producto maderables y no maderables"/>
    <s v="null"/>
    <s v="Aumento anual (%) de superficie (ha) de proyectos de mantenimiento modalidad MBN para Producción del PROBOSQUE"/>
    <x v="20"/>
    <x v="20"/>
    <x v="0"/>
    <s v="MARN"/>
    <x v="0"/>
    <s v="ICOB-04"/>
    <n v="0.01"/>
    <n v="143"/>
    <n v="1795"/>
    <n v="11.552447552447552"/>
    <s v="Logrado"/>
    <s v="Aumento anual  del 0% de superficie (ha) de proyectos de mantenimiento modalidad MBN para Producc"/>
    <x v="1"/>
    <x v="1"/>
    <d v="2020-06-30T00:00:00"/>
    <s v=""/>
    <s v="www.sifgua.org.gt/Probosque.aspx"/>
  </r>
  <r>
    <x v="21"/>
    <s v="Ambiental"/>
    <s v="Provisión de producto maderables y no maderables"/>
    <s v="anual"/>
    <s v="Incremento anual de centros de acopio y depósitvos de productos forestales registrados y activos en RNF"/>
    <x v="21"/>
    <x v="21"/>
    <x v="0"/>
    <s v="MARN"/>
    <x v="0"/>
    <s v="ICOB-05"/>
    <n v="0.01"/>
    <n v="90"/>
    <n v="69"/>
    <n v="-0.23333333333333334"/>
    <s v="No Logrado"/>
    <s v="Incremento anu del 0% e centros de acopio y depósitvos de productos forestales registrados y acti"/>
    <x v="2"/>
    <x v="2"/>
    <d v="2020-06-30T00:00:00"/>
    <s v=""/>
    <s v="http://www.sifgua.org.gt/OfertayDemandaPF.aspx"/>
  </r>
  <r>
    <x v="22"/>
    <s v="Ambiental"/>
    <s v="Provisión de producto maderables y no maderables"/>
    <s v="anual"/>
    <s v="Incremento anual de industria forestal y productoras forestales no maderables registradas y activas en el RNF"/>
    <x v="22"/>
    <x v="22"/>
    <x v="0"/>
    <s v="MARN"/>
    <x v="0"/>
    <s v="ICOB-05"/>
    <n v="0.01"/>
    <n v="112"/>
    <n v="131"/>
    <n v="0.16964285714285715"/>
    <s v="Logrado"/>
    <s v="Incremento anu del 0% e industria forestal y productoras forestales no maderables registradas y a"/>
    <x v="3"/>
    <x v="3"/>
    <d v="2020-06-30T00:00:00"/>
    <s v=""/>
    <s v="http://www.sifgua.org.gt/OfertayDemandaPF.aspx"/>
  </r>
  <r>
    <x v="23"/>
    <s v="Socio-económico"/>
    <s v="Mejorar los medios de vida"/>
    <s v="anual"/>
    <s v="Incremento anual en monto (Q.) generado anualmente por el PINPEP"/>
    <x v="23"/>
    <x v="23"/>
    <x v="0"/>
    <s v="MARN"/>
    <x v="0"/>
    <s v="ICOB-07"/>
    <n v="0.01"/>
    <n v="263800443"/>
    <n v="270302592"/>
    <n v="2.464798362753318E-2"/>
    <s v="Logrado"/>
    <s v="Incremento anu del 0% n monto (Q.) generado anualmente por el PINPEP"/>
    <x v="4"/>
    <x v="4"/>
    <d v="2020-06-30T00:00:00"/>
    <s v=""/>
    <s v="http://www.sifgua.org.gt/Pinpep.aspx"/>
  </r>
  <r>
    <x v="24"/>
    <s v="Socio-económico"/>
    <s v="Mejorar los medios de vida"/>
    <s v="anual"/>
    <s v="Incremento anual en el número de jornales generados anualmente por el PINPEP"/>
    <x v="24"/>
    <x v="24"/>
    <x v="0"/>
    <s v="MARN"/>
    <x v="0"/>
    <s v="ICOB-08"/>
    <n v="0.01"/>
    <n v="3236805"/>
    <n v="336954"/>
    <n v="-0.89589919689323272"/>
    <s v="No Logrado"/>
    <s v="Incremento anu del 0% n el número de jornales generados anualmente por el PINPEP"/>
    <x v="5"/>
    <x v="5"/>
    <d v="2020-06-30T00:00:00"/>
    <s v=""/>
    <s v="http://www.sifgua.org.gt/Pinpep.aspx"/>
  </r>
  <r>
    <x v="25"/>
    <s v="Socio-económico"/>
    <s v="Mejorar los medios de vida"/>
    <s v="anual"/>
    <s v="Incremento anual en monto (Q.) generado anualmente por nuevos proyectos  del PROBOSQUE"/>
    <x v="25"/>
    <x v="25"/>
    <x v="0"/>
    <s v="MARN"/>
    <x v="0"/>
    <s v="ICOB-07"/>
    <n v="0.01"/>
    <n v="56230277"/>
    <n v="55073453"/>
    <n v="-2.0572973524565778E-2"/>
    <s v="No Logrado"/>
    <s v="Incremento anu del 0% n monto (Q.) generado anualmente por nuevos proyectos  del PROBOSQUE"/>
    <x v="4"/>
    <x v="4"/>
    <d v="2020-06-30T00:00:00"/>
    <s v=""/>
    <s v="www.sifgua.org.gt/Probosque.aspx"/>
  </r>
  <r>
    <x v="26"/>
    <s v="Socio-económico"/>
    <s v="Mejorar los medios de vida"/>
    <s v="anual"/>
    <s v="Incremento anual en el número de jornales generados por proyectos nuevos anualmente por el PROBOSQUE"/>
    <x v="26"/>
    <x v="26"/>
    <x v="0"/>
    <s v="MARN"/>
    <x v="0"/>
    <s v="ICOB-08"/>
    <n v="0.01"/>
    <n v="616964"/>
    <n v="597839"/>
    <n v="-3.099856717733936E-2"/>
    <s v="No Logrado"/>
    <s v="Incremento anu del 0% n el número de jornales generados por proyectos nuevos anualmente por el PR"/>
    <x v="5"/>
    <x v="5"/>
    <d v="2020-06-30T00:00:00"/>
    <s v=""/>
    <s v="www.sifgua.org.gt/Probosque.aspx"/>
  </r>
  <r>
    <x v="27"/>
    <s v="Socio-económico"/>
    <s v="Mejorar los medios de vida"/>
    <s v="anual"/>
    <s v="Incremento anual en el número de beneficiarios de PINPEP"/>
    <x v="27"/>
    <x v="27"/>
    <x v="0"/>
    <s v="MARN"/>
    <x v="0"/>
    <s v="ICOB-09"/>
    <n v="0.01"/>
    <n v="61181"/>
    <n v="60787"/>
    <n v="-6.4399078145175792E-3"/>
    <s v="No Logrado"/>
    <s v="Incremento anu del 0% n el número de beneficiarios de PINPEP"/>
    <x v="6"/>
    <x v="6"/>
    <d v="2020-06-30T00:00:00"/>
    <s v=""/>
    <s v="http://www.sifgua.org.gt/Pinpep.aspx"/>
  </r>
  <r>
    <x v="28"/>
    <s v="Socio-económico"/>
    <s v="Mejorar los medios de vida"/>
    <s v="anual"/>
    <s v="Incremento anual en el número de beneficiarios nuevos de PROBOSQUE"/>
    <x v="28"/>
    <x v="28"/>
    <x v="0"/>
    <s v="MARN"/>
    <x v="0"/>
    <s v="ICOB-09"/>
    <n v="0.01"/>
    <n v="17772"/>
    <n v="13200"/>
    <n v="-0.25725860904794057"/>
    <s v="No Logrado"/>
    <s v="Incremento anu del 0% n el número de beneficiarios nuevos de PROBOSQUE"/>
    <x v="6"/>
    <x v="6"/>
    <d v="2020-06-30T00:00:00"/>
    <s v=""/>
    <s v="www.sifgua.org.gt/Probosque.aspx"/>
  </r>
  <r>
    <x v="29"/>
    <s v="Socio-económico"/>
    <s v="Mejorar los medios de vida"/>
    <s v="anual"/>
    <s v="Incremento anual en monto (Q.) generado anualmente en proyectos de mantenimiento de PROBOSQUE"/>
    <x v="29"/>
    <x v="29"/>
    <x v="0"/>
    <s v="MARN"/>
    <x v="0"/>
    <s v="ICOB-07"/>
    <n v="0.01"/>
    <n v="98783173"/>
    <n v="131185914"/>
    <n v="0.32801883170932361"/>
    <s v="Logrado"/>
    <s v="Incremento anu del 0% n monto (Q.) generado anualmente en proyectos de mantenimiento de PROBOSQUE"/>
    <x v="4"/>
    <x v="4"/>
    <d v="2020-06-30T00:00:00"/>
    <s v=""/>
    <s v="www.sifgua.org.gt/Probosque.aspx"/>
  </r>
  <r>
    <x v="30"/>
    <s v="Socio-económico"/>
    <s v="Mejorar los medios de vida"/>
    <s v="anual"/>
    <s v="Incremento anual de beneficiarios en mantenimiento por PROBOSQUE"/>
    <x v="30"/>
    <x v="30"/>
    <x v="0"/>
    <s v="MARN"/>
    <x v="0"/>
    <s v="ICOB-09"/>
    <n v="0.01"/>
    <n v="87207"/>
    <n v="92821"/>
    <n v="6.4375566181613858E-2"/>
    <s v="Logrado"/>
    <s v="Incremento anu del 0% e beneficiarios en mantenimiento por PROBOSQUE"/>
    <x v="6"/>
    <x v="6"/>
    <d v="2020-06-30T00:00:00"/>
    <s v=""/>
    <s v="www.sifgua.org.gt/Probosque.aspx"/>
  </r>
  <r>
    <x v="31"/>
    <s v="Socio-económico"/>
    <s v="Mejorar los medios de vida"/>
    <s v="anual"/>
    <s v="Incremento anual en el número de jornales generado por mantenimiento de proyectos de PROBOSQUE"/>
    <x v="31"/>
    <x v="31"/>
    <x v="0"/>
    <s v="null"/>
    <x v="0"/>
    <s v="ICOB-08"/>
    <n v="0.01"/>
    <n v="1238918"/>
    <n v="1534180"/>
    <n v="0.23832247170514917"/>
    <s v="Logrado"/>
    <s v="Incremento anu del 0% n el número de jornales generado por mantenimiento de proyectos de PROBOSQU"/>
    <x v="6"/>
    <x v="6"/>
    <d v="2020-06-30T00:00:00"/>
    <s v=""/>
    <s v="www.sifgua.org.gt/Probosque.aspx"/>
  </r>
  <r>
    <x v="32"/>
    <s v="Socio-económico"/>
    <s v="Inclusión de  sectores vulnerables (pueblos indígenas, comunidades locales, mujéres y jóvenes)"/>
    <s v="anual"/>
    <s v="Participación de comunidades locales como beneficiaras directas de incentivos forestales PINPEP mayor al 30%"/>
    <x v="32"/>
    <x v="32"/>
    <x v="0"/>
    <s v="MARN"/>
    <x v="0"/>
    <s v="ICOB-11"/>
    <n v="0.3"/>
    <n v="0"/>
    <n v="60787"/>
    <n v="0"/>
    <s v="No Evaluado"/>
    <s v="Participación  del 0% omunidades locales como beneficiaras directas de incentivos forestales PINP"/>
    <x v="6"/>
    <x v="6"/>
    <d v="2020-06-30T00:00:00"/>
    <s v="No se cuenta con datos públicos de beneficiarios degragregados por comunidades locales y pueblos indígenas para PINPEP"/>
    <s v=""/>
  </r>
  <r>
    <x v="33"/>
    <s v="Socio-económico"/>
    <s v="Inclusión de  sectores vulnerables (pueblos indígenas, comunidades locales, mujéres y jóvenes)"/>
    <s v="anual"/>
    <s v="Participación de comunidades locales como beneficiaras directas de incentivos forestales PROBOSQUE mayor al 30%"/>
    <x v="33"/>
    <x v="33"/>
    <x v="0"/>
    <s v="MARN"/>
    <x v="0"/>
    <s v="ICOB-11"/>
    <n v="0.3"/>
    <n v="60"/>
    <n v="13200"/>
    <n v="4.5454545454545452E-3"/>
    <s v="No Logrado"/>
    <s v="Participación  del 0% omunidades locales como beneficiaras directas de incentivos forestales PROB"/>
    <x v="6"/>
    <x v="6"/>
    <d v="2020-06-30T00:00:00"/>
    <s v=""/>
    <s v=""/>
  </r>
  <r>
    <x v="34"/>
    <s v="Socio-económico"/>
    <s v="Inclusión de  sectores vulnerables (pueblos indígenas, comunidades locales, mujéres y jóvenes)"/>
    <s v="anual"/>
    <s v="Participación de pueblos indígenas como beneficiarios directos de incentivos forestales PINPEP mayor al  30%"/>
    <x v="34"/>
    <x v="32"/>
    <x v="0"/>
    <s v="MARN"/>
    <x v="0"/>
    <s v="ICOB-11"/>
    <n v="0.3"/>
    <n v="0"/>
    <n v="60787"/>
    <n v="0"/>
    <s v="No Evaluado"/>
    <s v="Participación  del 0% ueblos indígenas como beneficiarios directos de incentivos forestales PINPE"/>
    <x v="6"/>
    <x v="6"/>
    <d v="2020-06-30T00:00:00"/>
    <s v="No se cuenta con datos públicos de beneficiarios degragregados por comunidades locales y pueblos indígenas para PINPEP"/>
    <s v=""/>
  </r>
  <r>
    <x v="35"/>
    <s v="Socio-económico"/>
    <s v="Inclusión de  sectores vulnerables (pueblos indígenas, comunidades locales, mujéres y jóvenes)"/>
    <s v="anual"/>
    <s v="Participación de pueblos indígenas como beneficiarios directos de incentivos forestales PROBOSQUE mayor al  30%"/>
    <x v="35"/>
    <x v="33"/>
    <x v="0"/>
    <s v="MARN"/>
    <x v="0"/>
    <s v="ICOB-11"/>
    <n v="0.3"/>
    <n v="0"/>
    <n v="13200"/>
    <n v="0"/>
    <s v="No Evaluado"/>
    <s v="Participación  del 0% ueblos indígenas como beneficiarios directos de incentivos forestales PROBO"/>
    <x v="6"/>
    <x v="6"/>
    <d v="2020-06-30T00:00:00"/>
    <s v="No se cuenta con datos públicos de beneficiarios degragregados por comunidades locales y pueblos indígenas para PINPEP"/>
    <s v=""/>
  </r>
  <r>
    <x v="36"/>
    <s v="Socio-económico"/>
    <s v="Inclusión de  sectores vulnerables (pueblos indígenas, comunidades locales, mujéres y jóvenes)"/>
    <s v="anual"/>
    <s v="Participación de mujeres como beneficiaras directas de incentivos forestales PINPEP mayor al 45%."/>
    <x v="36"/>
    <x v="32"/>
    <x v="0"/>
    <s v="MARN"/>
    <x v="0"/>
    <s v="ICOB-11"/>
    <n v="0.45"/>
    <n v="27799"/>
    <n v="60787"/>
    <n v="0.45731817658380902"/>
    <s v="Logrado"/>
    <s v="Participación  del 0% ujeres como beneficiaras directas de incentivos forestales PINPEP mayor al "/>
    <x v="7"/>
    <x v="7"/>
    <d v="2020-06-30T00:00:00"/>
    <s v=""/>
    <s v=""/>
  </r>
  <r>
    <x v="37"/>
    <s v="Socio-económico"/>
    <s v="Inclusión de  sectores vulnerables (pueblos indígenas, comunidades locales, mujéres y jóvenes)"/>
    <s v="anual"/>
    <s v="Participación de mujeres como beneficiaras directas de incentivos forestales PROBOSQUE mayor al 45%."/>
    <x v="37"/>
    <x v="33"/>
    <x v="0"/>
    <s v="MARN"/>
    <x v="0"/>
    <s v="ICOB-11"/>
    <n v="0.45"/>
    <n v="0"/>
    <n v="13200"/>
    <n v="0"/>
    <s v="No Evaluado"/>
    <s v="Participación  del 0% ujeres como beneficiaras directas de incentivos forestales PROBOSQUE mayor "/>
    <x v="7"/>
    <x v="7"/>
    <d v="2020-06-30T00:00:00"/>
    <s v="No se cuenta con datos públicos de beneficiarios degragregados por comunidades locales y pueblos indígenas para PINPEP"/>
    <s v=""/>
  </r>
  <r>
    <x v="38"/>
    <s v="Socio-económico"/>
    <s v="Fortalecimiento de Gobernanza Local"/>
    <s v="anual"/>
    <s v="Incremento anual en número de OFM habilitadas con servicios forestales"/>
    <x v="38"/>
    <x v="34"/>
    <x v="0"/>
    <s v="MARN"/>
    <x v="0"/>
    <s v="ICOB-13"/>
    <n v="0.01"/>
    <n v="294"/>
    <n v="300"/>
    <n v="2.0408163265306121E-2"/>
    <s v="Logrado"/>
    <s v="Incremento anu del 0% n número de OFM habilitadas con servicios forestales"/>
    <x v="8"/>
    <x v="8"/>
    <d v="2020-06-30T00:00:00"/>
    <s v="No se cuenta con datos públicos de OFM habilitadas anualmente, sin embargo se tomó del reporte anual 2019 que indica que 294 Oficinas de Gestión Forestal Municipal eran de seguimiento y se integraron 6 nuevas municipalidades."/>
    <s v="http://portal.inab.gob.gt/images/memoria_de_labores/Memoria%20de%20Labores%202019.pdf"/>
  </r>
  <r>
    <x v="39"/>
    <s v="Socio-económico"/>
    <s v="Fortalecimiento de Gobernanza Local"/>
    <s v="anual"/>
    <s v="Incremento anual en número de OFC aperturadas que faciliten el acceso a servicios forestales."/>
    <x v="39"/>
    <x v="35"/>
    <x v="0"/>
    <s v="MARN"/>
    <x v="0"/>
    <s v="ICOB-13"/>
    <n v="0.01"/>
    <n v="0"/>
    <n v="6"/>
    <n v="0"/>
    <s v="No Evaluado"/>
    <s v="Incremento anu del 0% n número de OFC aperturadas que faciliten el acceso a servicios forestales."/>
    <x v="9"/>
    <x v="9"/>
    <d v="2020-06-30T00:00:00"/>
    <s v="No se cuenta con datos público Políticas forestales si nembargo en el reporte anual del 2019 se reportan 6 política desarrolladas. El reporte anual del 2018 no contiene información respecto a este indicador"/>
    <s v="http://portal.inab.gob.gt/images/memoria_de_labores/Memoria%20de%20Labores%202019.pdf"/>
  </r>
  <r>
    <x v="40"/>
    <s v="Socio-económico"/>
    <s v="Mejorar los medios de vida"/>
    <s v="anual"/>
    <s v="Incremento anual en número de jornales por la actividades de extracción y manejo de la madera en las concesiones forestales de CONAP"/>
    <x v="40"/>
    <x v="36"/>
    <x v="1"/>
    <s v="MARN"/>
    <x v="0"/>
    <s v="ICOB-08"/>
    <n v="0.01"/>
    <n v="25"/>
    <n v="30"/>
    <n v="0.2"/>
    <s v="Logrado"/>
    <s v="Incremento anu del 0% n número de jornales por la actividades de extracción y manejo de la madera"/>
    <x v="5"/>
    <x v="5"/>
    <d v="2020-06-25T00:00:00"/>
    <s v=""/>
    <s v=""/>
  </r>
  <r>
    <x v="41"/>
    <s v="Socio-económico"/>
    <s v="Fortalecimiento de capacidades"/>
    <s v="anual"/>
    <s v="Incremento anual (%) en número de personas con asistencia técnica  en restauración y manejo de bosques sostenible."/>
    <x v="41"/>
    <x v="37"/>
    <x v="1"/>
    <s v="null"/>
    <x v="0"/>
    <s v="ICOB-10"/>
    <n v="0.01"/>
    <n v="0"/>
    <n v="0"/>
    <n v="0"/>
    <s v="No Evaluado"/>
    <s v="Incremento anu del 0% %) en número de personas con asistencia técnica  en restauración y manejo d"/>
    <x v="10"/>
    <x v="10"/>
    <d v="1899-12-30T00:00:00"/>
    <s v=""/>
    <s v=""/>
  </r>
  <r>
    <x v="42"/>
    <s v="Socio-económico"/>
    <s v="Fortalecimiento de capacidades"/>
    <s v="anual"/>
    <s v="Incremento anual (%) en número de personas con asistencia técnica  en  diversidad biológica."/>
    <x v="42"/>
    <x v="38"/>
    <x v="1"/>
    <s v="null"/>
    <x v="0"/>
    <s v="ICOB-10"/>
    <n v="0.01"/>
    <n v="0"/>
    <n v="0"/>
    <n v="0"/>
    <s v="No Evaluado"/>
    <s v="Incremento anu del 0% %) en número de personas con asistencia técnica  en  diversidad biológica."/>
    <x v="10"/>
    <x v="10"/>
    <d v="1899-12-30T00:00:00"/>
    <s v=""/>
    <s v=""/>
  </r>
  <r>
    <x v="43"/>
    <s v="Ambiental"/>
    <s v="Provisión de producto maderables y no maderables"/>
    <s v="anual"/>
    <s v="Incremento en volumen autorizado anual de aprovechamiento de productos forestales en Areas protegidas (concesiones y fincas privadas)"/>
    <x v="43"/>
    <x v="39"/>
    <x v="1"/>
    <s v="MARN"/>
    <x v="0"/>
    <s v="ICOB-06"/>
    <n v="0.01"/>
    <n v="0"/>
    <n v="0"/>
    <n v="0"/>
    <s v="No Evaluado"/>
    <s v="Incremento en  del 0% men autorizado anual de aprovechamiento de productos forestales en Areas pr"/>
    <x v="11"/>
    <x v="11"/>
    <d v="1899-12-30T00:00:00"/>
    <s v=""/>
    <s v=""/>
  </r>
  <r>
    <x v="44"/>
    <s v="Ambiental"/>
    <s v="Conservación y uso sostenible de la Diversidad Biológica"/>
    <s v="anual"/>
    <s v="Incremento de número de especies de flora y fauna en áreas protegidas quinquenalmente."/>
    <x v="44"/>
    <x v="40"/>
    <x v="1"/>
    <s v="MARN"/>
    <x v="0"/>
    <s v="ICOB-02"/>
    <n v="0.01"/>
    <n v="0"/>
    <n v="0"/>
    <n v="0"/>
    <s v="No Evaluado"/>
    <s v="Incremento de  del 0% ro de especies de flora y fauna en áreas protegidas quinquenalmente."/>
    <x v="12"/>
    <x v="12"/>
    <d v="1899-12-30T00:00:00"/>
    <s v=""/>
    <s v=""/>
  </r>
  <r>
    <x v="45"/>
    <s v="Socio-económico"/>
    <s v="Fortalecimiento de capacidades"/>
    <s v="anual"/>
    <s v="Incremento anual en número personas con asistencia técnica en captación de agua de lluvia"/>
    <x v="45"/>
    <x v="41"/>
    <x v="2"/>
    <s v="MARN"/>
    <x v="0"/>
    <s v="ICOB-10"/>
    <n v="0.01"/>
    <n v="141664"/>
    <n v="165806"/>
    <n v="0.17041732550259769"/>
    <s v="Logrado"/>
    <s v="Incremento anu del 0% n número personas con asistencia técnica en captación de agua de lluvia"/>
    <x v="10"/>
    <x v="10"/>
    <s v="30/6/2020"/>
    <n v="0"/>
    <s v="https://www.maga.gob.gt/download/memoria19.pdf"/>
  </r>
  <r>
    <x v="46"/>
    <s v="Socio-económico"/>
    <s v="Fortalecimiento de capacidades"/>
    <s v="anual"/>
    <s v="Incremento anual en número personas con asistencia técnica en  conservación de suelos"/>
    <x v="46"/>
    <x v="42"/>
    <x v="2"/>
    <s v="MARN"/>
    <x v="0"/>
    <s v="ICOB-10"/>
    <n v="0.01"/>
    <n v="141664"/>
    <n v="165806"/>
    <n v="0.17041732550259769"/>
    <s v="Logrado"/>
    <s v="Incremento anu del 0% n número personas con asistencia técnica en  conservación de suelos"/>
    <x v="10"/>
    <x v="10"/>
    <s v="30/6/2020"/>
    <n v="0"/>
    <s v="https://www.maga.gob.gt/download/memoria19.pdf"/>
  </r>
  <r>
    <x v="47"/>
    <s v="Socio-económico"/>
    <s v="Fortalecimiento de capacidades"/>
    <s v="anual"/>
    <s v="Incremento anual en número personas con asistencia técnica en sistemas agroforestales"/>
    <x v="47"/>
    <x v="43"/>
    <x v="2"/>
    <s v="MARN"/>
    <x v="0"/>
    <s v="ICOB-10"/>
    <n v="0.01"/>
    <n v="141664"/>
    <n v="165806"/>
    <n v="0.17041732550259769"/>
    <s v="Logrado"/>
    <s v="Incremento anu del 0% n número personas con asistencia técnica en sistemas agroforestales"/>
    <x v="10"/>
    <x v="10"/>
    <s v="30/6/2020"/>
    <n v="0"/>
    <s v="https://www.maga.gob.gt/download/memoria19.pdf"/>
  </r>
  <r>
    <x v="48"/>
    <s v="Socio-económico"/>
    <s v="Fortalecimiento de capacidades"/>
    <s v="anual"/>
    <s v="Incremento anual en número personas con asistencia técnica en seguridad alimentaria."/>
    <x v="48"/>
    <x v="44"/>
    <x v="2"/>
    <s v="MARN"/>
    <x v="0"/>
    <s v="ICOB-10"/>
    <n v="0.01"/>
    <n v="141664"/>
    <n v="165806"/>
    <n v="0.17041732550259769"/>
    <s v="Logrado"/>
    <s v="Incremento anu del 0% n número personas con asistencia técnica en seguridad alimentaria."/>
    <x v="10"/>
    <x v="10"/>
    <s v="30/6/2020"/>
    <n v="0"/>
    <s v="https://www.maga.gob.gt/download/memoria19.pdf"/>
  </r>
  <r>
    <x v="49"/>
    <s v="Socio-económico"/>
    <s v="Fortalecimiento de Gobernanza Local"/>
    <s v="anual"/>
    <s v="Incremento anual  de Centros de Aprendizaje Para el Desarrollo Rural (CADERS) "/>
    <x v="49"/>
    <x v="45"/>
    <x v="2"/>
    <s v="MARN"/>
    <x v="0"/>
    <s v="ICOB-13"/>
    <n v="0.01"/>
    <n v="0"/>
    <n v="0"/>
    <n v="0"/>
    <s v="No Evaluado"/>
    <s v="Incremento anu del 0% de AMERS que faciliten el acceso a los incentivos forestales modalidad SAF"/>
    <x v="13"/>
    <x v="13"/>
    <s v=""/>
    <s v="No se cuenta con esta información"/>
    <n v="0"/>
  </r>
  <r>
    <x v="50"/>
    <s v="Socio-económico"/>
    <s v="Inclusión de  sectores vulnerables (pueblos indígenas, comunidades locales, mujéres y jóvenes)"/>
    <s v="anual"/>
    <s v="Incremento anual en número de mujeres en Juntas directivas de Comités de Cuencas y Microcuencas "/>
    <x v="50"/>
    <x v="46"/>
    <x v="3"/>
    <s v="MARN"/>
    <x v="0"/>
    <s v="ICOB-12"/>
    <n v="0.01"/>
    <n v="0"/>
    <n v="0"/>
    <n v="0"/>
    <s v="No Evaluado"/>
    <s v="Incremento anu del 0% n número de mujeres en Juntas directivas de Comités de Cuencas y Microcuenc"/>
    <x v="7"/>
    <x v="7"/>
    <s v=""/>
    <n v="0"/>
    <n v="0"/>
  </r>
  <r>
    <x v="51"/>
    <s v="Ambiental"/>
    <s v="Conservación y uso sostenible de la Diversidad Biológica"/>
    <s v="anual"/>
    <s v="Incremento de número de especies de flora y fauna en áreas protegidas quinquenalmente."/>
    <x v="44"/>
    <x v="40"/>
    <x v="1"/>
    <m/>
    <x v="1"/>
    <s v="NA"/>
    <n v="0.01"/>
    <n v="0"/>
    <n v="0"/>
    <n v="0"/>
    <s v="No Evaluado"/>
    <s v="Aumento anual  del -5.79501915708812% de proyectos modalidad MBN para Producción del PINPEP"/>
    <x v="12"/>
    <x v="12"/>
    <m/>
    <m/>
    <m/>
  </r>
  <r>
    <x v="52"/>
    <s v="Ambiental"/>
    <s v="Provisión de producto maderables y no maderables"/>
    <s v="anual"/>
    <s v="Incremento en volumen autorizado anual de aprovechamiento de productos forestales en Areas protegidas (concesiones y fincas privadas)"/>
    <x v="51"/>
    <x v="47"/>
    <x v="1"/>
    <m/>
    <x v="1"/>
    <s v="NA"/>
    <n v="0.01"/>
    <n v="0"/>
    <n v="0"/>
    <n v="0"/>
    <s v="No Evaluado"/>
    <s v="Aumento anual  del -5.79501915708812% de proyectos modalidad MBN para Producción del PINPEP"/>
    <x v="11"/>
    <x v="11"/>
    <m/>
    <m/>
    <m/>
  </r>
  <r>
    <x v="53"/>
    <s v="Ambiental"/>
    <s v="Conservación y uso sostenible de la Diversidad Biológica"/>
    <s v="anual"/>
    <s v="Aumento anual (%) de superficie (ha) de bosque bajo protección (PINPEP Y PROBOSQUE)"/>
    <x v="52"/>
    <x v="48"/>
    <x v="0"/>
    <m/>
    <x v="1"/>
    <s v="NA"/>
    <n v="0.01"/>
    <n v="165975"/>
    <n v="194314"/>
    <n v="0.17074258171411358"/>
    <s v="Logrado"/>
    <s v="Aumento anual  del -5.79501915708812% de proyectos modalidad MBN para Producción del PINPEP"/>
    <x v="1"/>
    <x v="1"/>
    <m/>
    <m/>
    <m/>
  </r>
  <r>
    <x v="54"/>
    <s v="Ambiental"/>
    <s v="Mejoramiento del Recursos hídrico y edáfico"/>
    <s v="anual"/>
    <s v="Aumento anual (%) de superficie (ha) restaurada (tierras de cultivo mediante SAF  y tierras forestales mediante restauración)"/>
    <x v="53"/>
    <x v="49"/>
    <x v="0"/>
    <m/>
    <x v="1"/>
    <s v="NA"/>
    <n v="0.01"/>
    <n v="40917"/>
    <n v="9512"/>
    <n v="-0.767529388762617"/>
    <s v="No Logrado"/>
    <s v="Aumento anual  del -5.79501915708812% de proyectos modalidad MBN para Producción del PINPEP"/>
    <x v="1"/>
    <x v="1"/>
    <m/>
    <m/>
    <m/>
  </r>
  <r>
    <x v="55"/>
    <s v="Ambiental"/>
    <s v="Provisión de producto maderables y no maderables"/>
    <s v="anual"/>
    <s v="Aumento anual (%) de superficie (ha) para producción (incluye plantación forestal y MBN para producción (PINPEP Y PROBOSQUE)"/>
    <x v="54"/>
    <x v="50"/>
    <x v="0"/>
    <m/>
    <x v="1"/>
    <s v="NA"/>
    <n v="0.01"/>
    <n v="19224"/>
    <n v="18821"/>
    <n v="-2.0963379109446525E-2"/>
    <s v="No Logrado"/>
    <s v="Aumento anual  del -5.79501915708812% de proyectos modalidad MBN para Producción del PINPEP"/>
    <x v="1"/>
    <x v="1"/>
    <m/>
    <m/>
    <m/>
  </r>
  <r>
    <x v="56"/>
    <s v="Ambiental"/>
    <s v="Provisión de producto maderables y no maderables"/>
    <s v="anual"/>
    <s v="Incremento anual de empresas forestales registradas y activas en RNF (centros de acopio y depósitos de productos forestales  e industria forestal y productoras no maderables)"/>
    <x v="55"/>
    <x v="51"/>
    <x v="0"/>
    <m/>
    <x v="1"/>
    <s v="NA"/>
    <n v="0.01"/>
    <n v="4187"/>
    <n v="3333"/>
    <n v="-0.20396465249582041"/>
    <s v="No Logrado"/>
    <s v="Aumento anual  del -5.79501915708812% de proyectos modalidad MBN para Producción del PINPEP"/>
    <x v="14"/>
    <x v="14"/>
    <m/>
    <m/>
    <m/>
  </r>
  <r>
    <x v="57"/>
    <s v="Socio-económico"/>
    <s v="Mejorar los medios de vida"/>
    <s v="anual"/>
    <s v="Incremento anual en monto (Q) generado anualmente por incentivos forestales"/>
    <x v="56"/>
    <x v="52"/>
    <x v="0"/>
    <m/>
    <x v="1"/>
    <s v="NA"/>
    <n v="0.01"/>
    <n v="418813893"/>
    <n v="456561959"/>
    <n v="9.013088302684362E-2"/>
    <s v="Logrado"/>
    <s v="Aumento anual  del -5.79501915708812% de proyectos modalidad MBN para Producción del PINPEP"/>
    <x v="4"/>
    <x v="4"/>
    <m/>
    <m/>
    <m/>
  </r>
  <r>
    <x v="58"/>
    <s v="Socio-económico"/>
    <s v="Mejorar los medios de vida"/>
    <s v="anual"/>
    <s v="Incremento anual (%) en el número de jornales generados anualmente por incentivos forestales y concesiones forestales"/>
    <x v="57"/>
    <x v="53"/>
    <x v="0"/>
    <m/>
    <x v="1"/>
    <s v="NA"/>
    <n v="0.01"/>
    <n v="5092712"/>
    <n v="2469003"/>
    <n v="-0.51518896022394356"/>
    <s v="No Logrado"/>
    <s v="Aumento anual  del -5.79501915708812% de proyectos modalidad MBN para Producción del PINPEP"/>
    <x v="5"/>
    <x v="5"/>
    <m/>
    <m/>
    <m/>
  </r>
  <r>
    <x v="59"/>
    <s v="Socio-económico"/>
    <s v="Mejorar los medios de vida"/>
    <s v="anual"/>
    <s v="Incremento anual (%) en número de beneficiarios de incentivos forestales"/>
    <x v="58"/>
    <x v="54"/>
    <x v="0"/>
    <m/>
    <x v="1"/>
    <s v="NA"/>
    <n v="0.01"/>
    <n v="166160"/>
    <n v="166808"/>
    <n v="3.8998555609051516E-3"/>
    <s v="Logrado"/>
    <s v="Aumento anual  del -5.79501915708812% de proyectos modalidad MBN para Producción del PINPEP"/>
    <x v="6"/>
    <x v="6"/>
    <m/>
    <m/>
    <m/>
  </r>
  <r>
    <x v="60"/>
    <s v="Socio-económico"/>
    <s v="Inclusión de  sectores vulnerables (pueblos indígenas, comunidades locales, mujéres y jóvenes)"/>
    <s v="anual"/>
    <s v="Participación de sectores vulnerables (comunidades locales, mujeres y pueblos indígenas) como beneficiarios directos de incentivos forestales de al menos un 40%."/>
    <x v="59"/>
    <x v="55"/>
    <x v="0"/>
    <m/>
    <x v="1"/>
    <s v="NA"/>
    <n v="0.4"/>
    <n v="27859"/>
    <n v="221961"/>
    <n v="0.12551304057920085"/>
    <s v="No Logrado"/>
    <s v="Aumento anual  del -5.79501915708812% de proyectos modalidad MBN para Producción del PINPEP"/>
    <x v="15"/>
    <x v="15"/>
    <m/>
    <m/>
    <m/>
  </r>
  <r>
    <x v="61"/>
    <s v="Socio-económico"/>
    <s v="Fortalecimiento de capacidades"/>
    <s v="anual"/>
    <s v="Incremento anual en número personas con asistencia técnica en  manejo de bosque sotenible, diversidad biológica, captación de agua de lluvia, conservación de suelos, sistemas agroforestales agroforestería y seguridad alimentaria"/>
    <x v="60"/>
    <x v="56"/>
    <x v="2"/>
    <m/>
    <x v="1"/>
    <s v="NA"/>
    <n v="0.01"/>
    <n v="566656"/>
    <n v="663224"/>
    <n v="0.17041732550259769"/>
    <s v="Logrado"/>
    <s v="Aumento anual  del -5.79501915708812% de proyectos modalidad MBN para Producción del PINPEP"/>
    <x v="10"/>
    <x v="10"/>
    <m/>
    <m/>
    <m/>
  </r>
  <r>
    <x v="62"/>
    <s v="Socio-económico"/>
    <s v="Inclusión de  sectores vulnerables (pueblos indígenas, comunidades locales, mujéres y jóvenes)"/>
    <s v="anual"/>
    <s v="Incremento anual en número de mujeres en Juntas directivas de Comités de Cuencas y Microcuencas "/>
    <x v="50"/>
    <x v="46"/>
    <x v="3"/>
    <m/>
    <x v="1"/>
    <s v="NA"/>
    <n v="0.01"/>
    <n v="0"/>
    <n v="0"/>
    <n v="0"/>
    <s v="No Evaluado"/>
    <s v="Aumento anual  del -5.79501915708812% de proyectos modalidad MBN para Producción del PINPEP"/>
    <x v="7"/>
    <x v="7"/>
    <m/>
    <m/>
    <m/>
  </r>
  <r>
    <x v="63"/>
    <s v="Socio-económico"/>
    <s v="Fortalecimiento de Gobernanza Local"/>
    <s v="anual"/>
    <s v="Incremento de unidades a nivel municipal y comunal de INAB y MAGA que presenten servicio forestales, agroforestales y silvopastoriles"/>
    <x v="61"/>
    <x v="57"/>
    <x v="3"/>
    <m/>
    <x v="1"/>
    <s v="NA"/>
    <n v="0.01"/>
    <n v="294"/>
    <n v="306"/>
    <n v="4.0816326530612242E-2"/>
    <s v="Logrado"/>
    <s v="Aumento anual  del -5.79501915708812% de proyectos modalidad MBN para Producción del PINPEP"/>
    <x v="15"/>
    <x v="15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3A6722E-0AD1-432C-9952-0CF59A91F55A}" name="TablaDinámica2" cacheId="2" applyNumberFormats="0" applyBorderFormats="0" applyFontFormats="0" applyPatternFormats="0" applyAlignmentFormats="0" applyWidthHeightFormats="1" dataCaption="Valores" updatedVersion="6" minRefreshableVersion="3" showDrill="0" useAutoFormatting="1" rowGrandTotals="0" colGrandTotals="0" itemPrintTitles="1" createdVersion="6" indent="0" compact="0" compactData="0" multipleFieldFilters="0">
  <location ref="A5:F45" firstHeaderRow="1" firstDataRow="1" firstDataCol="6"/>
  <pivotFields count="22">
    <pivotField axis="axisRow" compact="0" outline="0" showAll="0" defaultSubtotal="0">
      <items count="6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40"/>
        <item x="23"/>
        <item x="24"/>
        <item x="25"/>
        <item x="26"/>
        <item x="27"/>
        <item x="28"/>
        <item x="29"/>
        <item x="30"/>
        <item x="31"/>
        <item x="41"/>
        <item x="42"/>
        <item x="45"/>
        <item x="46"/>
        <item x="47"/>
        <item x="48"/>
        <item x="32"/>
        <item x="33"/>
        <item x="34"/>
        <item x="35"/>
        <item x="36"/>
        <item x="37"/>
        <item x="38"/>
        <item x="49"/>
        <item x="39"/>
        <item x="50"/>
        <item x="43"/>
        <item x="44"/>
        <item x="53"/>
        <item x="51"/>
        <item x="54"/>
        <item x="55"/>
        <item x="56"/>
        <item x="52"/>
        <item x="57"/>
        <item x="58"/>
        <item x="59"/>
        <item x="61"/>
        <item x="60"/>
        <item x="62"/>
        <item x="6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80">
        <item x="56"/>
        <item x="25"/>
        <item x="23"/>
        <item x="29"/>
        <item m="1" x="78"/>
        <item m="1" x="77"/>
        <item m="1" x="69"/>
        <item m="1" x="71"/>
        <item x="30"/>
        <item m="1" x="79"/>
        <item m="1" x="70"/>
        <item m="1" x="63"/>
        <item x="28"/>
        <item x="27"/>
        <item x="21"/>
        <item x="55"/>
        <item x="44"/>
        <item x="22"/>
        <item m="1" x="68"/>
        <item m="1" x="73"/>
        <item m="1" x="62"/>
        <item x="50"/>
        <item x="61"/>
        <item x="15"/>
        <item x="0"/>
        <item x="2"/>
        <item x="13"/>
        <item m="1" x="75"/>
        <item x="5"/>
        <item m="1" x="67"/>
        <item x="26"/>
        <item x="40"/>
        <item x="57"/>
        <item x="31"/>
        <item x="24"/>
        <item m="1" x="66"/>
        <item m="1" x="64"/>
        <item m="1" x="74"/>
        <item x="60"/>
        <item m="1" x="76"/>
        <item m="1" x="72"/>
        <item m="1" x="65"/>
        <item x="4"/>
        <item x="18"/>
        <item x="12"/>
        <item x="3"/>
        <item x="17"/>
        <item x="11"/>
        <item x="52"/>
        <item x="20"/>
        <item x="8"/>
        <item x="19"/>
        <item x="7"/>
        <item x="16"/>
        <item x="54"/>
        <item x="1"/>
        <item x="14"/>
        <item x="6"/>
        <item x="53"/>
        <item x="51"/>
        <item x="9"/>
        <item x="32"/>
        <item x="33"/>
        <item x="34"/>
        <item x="35"/>
        <item x="36"/>
        <item x="37"/>
        <item x="38"/>
        <item x="39"/>
        <item x="41"/>
        <item x="42"/>
        <item x="43"/>
        <item x="45"/>
        <item x="46"/>
        <item x="47"/>
        <item x="48"/>
        <item x="58"/>
        <item x="59"/>
        <item x="10"/>
        <item x="4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75">
        <item x="52"/>
        <item x="25"/>
        <item x="23"/>
        <item x="29"/>
        <item m="1" x="71"/>
        <item x="30"/>
        <item m="1" x="70"/>
        <item m="1" x="68"/>
        <item m="1" x="63"/>
        <item x="28"/>
        <item x="27"/>
        <item x="54"/>
        <item x="21"/>
        <item x="51"/>
        <item x="40"/>
        <item x="22"/>
        <item m="1" x="74"/>
        <item m="1" x="62"/>
        <item x="46"/>
        <item x="57"/>
        <item x="15"/>
        <item x="0"/>
        <item x="2"/>
        <item x="13"/>
        <item m="1" x="64"/>
        <item x="5"/>
        <item m="1" x="65"/>
        <item x="26"/>
        <item x="36"/>
        <item x="53"/>
        <item x="31"/>
        <item x="24"/>
        <item m="1" x="72"/>
        <item m="1" x="58"/>
        <item m="1" x="60"/>
        <item x="56"/>
        <item m="1" x="69"/>
        <item m="1" x="67"/>
        <item m="1" x="59"/>
        <item x="18"/>
        <item x="12"/>
        <item x="17"/>
        <item x="11"/>
        <item x="48"/>
        <item x="20"/>
        <item x="8"/>
        <item x="19"/>
        <item x="7"/>
        <item x="4"/>
        <item x="16"/>
        <item x="50"/>
        <item x="1"/>
        <item m="1" x="73"/>
        <item m="1" x="61"/>
        <item x="6"/>
        <item x="49"/>
        <item m="1" x="66"/>
        <item x="3"/>
        <item x="9"/>
        <item x="14"/>
        <item x="32"/>
        <item x="33"/>
        <item x="34"/>
        <item x="35"/>
        <item x="37"/>
        <item x="38"/>
        <item x="39"/>
        <item x="41"/>
        <item x="42"/>
        <item x="43"/>
        <item x="44"/>
        <item x="47"/>
        <item x="55"/>
        <item x="10"/>
        <item x="4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6">
        <item h="1" x="1"/>
        <item x="0"/>
        <item h="1" m="1" x="4"/>
        <item h="1" x="2"/>
        <item h="1" m="1" x="5"/>
        <item h="1"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2">
        <item h="1"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9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6">
        <item x="13"/>
        <item x="6"/>
        <item x="2"/>
        <item x="14"/>
        <item x="12"/>
        <item x="1"/>
        <item x="3"/>
        <item x="5"/>
        <item x="11"/>
        <item x="7"/>
        <item x="9"/>
        <item x="8"/>
        <item x="10"/>
        <item x="0"/>
        <item x="4"/>
        <item x="1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6">
        <item x="13"/>
        <item x="6"/>
        <item x="2"/>
        <item x="14"/>
        <item x="12"/>
        <item x="1"/>
        <item x="3"/>
        <item x="5"/>
        <item x="11"/>
        <item x="7"/>
        <item x="9"/>
        <item x="8"/>
        <item x="10"/>
        <item x="0"/>
        <item x="4"/>
        <item x="1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6">
    <field x="0"/>
    <field x="7"/>
    <field x="5"/>
    <field x="17"/>
    <field x="6"/>
    <field x="18"/>
  </rowFields>
  <rowItems count="40">
    <i>
      <x/>
      <x v="1"/>
      <x v="24"/>
      <x v="13"/>
      <x v="21"/>
      <x v="13"/>
    </i>
    <i>
      <x v="1"/>
      <x v="1"/>
      <x v="55"/>
      <x v="5"/>
      <x v="51"/>
      <x v="5"/>
    </i>
    <i>
      <x v="2"/>
      <x v="1"/>
      <x v="25"/>
      <x v="13"/>
      <x v="22"/>
      <x v="13"/>
    </i>
    <i>
      <x v="3"/>
      <x v="1"/>
      <x v="45"/>
      <x v="5"/>
      <x v="57"/>
      <x v="5"/>
    </i>
    <i>
      <x v="4"/>
      <x v="1"/>
      <x v="42"/>
      <x v="5"/>
      <x v="48"/>
      <x v="5"/>
    </i>
    <i>
      <x v="5"/>
      <x v="1"/>
      <x v="28"/>
      <x v="13"/>
      <x v="25"/>
      <x v="13"/>
    </i>
    <i>
      <x v="6"/>
      <x v="1"/>
      <x v="57"/>
      <x v="5"/>
      <x v="54"/>
      <x v="5"/>
    </i>
    <i>
      <x v="7"/>
      <x v="1"/>
      <x v="52"/>
      <x v="5"/>
      <x v="47"/>
      <x v="5"/>
    </i>
    <i>
      <x v="8"/>
      <x v="1"/>
      <x v="50"/>
      <x v="5"/>
      <x v="45"/>
      <x v="5"/>
    </i>
    <i>
      <x v="9"/>
      <x v="1"/>
      <x v="60"/>
      <x v="13"/>
      <x v="58"/>
      <x v="13"/>
    </i>
    <i>
      <x v="10"/>
      <x v="1"/>
      <x v="78"/>
      <x v="13"/>
      <x v="73"/>
      <x v="13"/>
    </i>
    <i>
      <x v="11"/>
      <x v="1"/>
      <x v="47"/>
      <x v="5"/>
      <x v="42"/>
      <x v="5"/>
    </i>
    <i>
      <x v="12"/>
      <x v="1"/>
      <x v="44"/>
      <x v="5"/>
      <x v="40"/>
      <x v="5"/>
    </i>
    <i>
      <x v="13"/>
      <x v="1"/>
      <x v="26"/>
      <x v="13"/>
      <x v="23"/>
      <x v="13"/>
    </i>
    <i>
      <x v="14"/>
      <x v="1"/>
      <x v="56"/>
      <x v="5"/>
      <x v="59"/>
      <x v="5"/>
    </i>
    <i>
      <x v="15"/>
      <x v="1"/>
      <x v="23"/>
      <x v="13"/>
      <x v="20"/>
      <x v="13"/>
    </i>
    <i>
      <x v="16"/>
      <x v="1"/>
      <x v="53"/>
      <x v="5"/>
      <x v="49"/>
      <x v="5"/>
    </i>
    <i>
      <x v="17"/>
      <x v="1"/>
      <x v="46"/>
      <x v="5"/>
      <x v="41"/>
      <x v="5"/>
    </i>
    <i>
      <x v="18"/>
      <x v="1"/>
      <x v="43"/>
      <x v="13"/>
      <x v="39"/>
      <x v="13"/>
    </i>
    <i>
      <x v="19"/>
      <x v="1"/>
      <x v="51"/>
      <x v="5"/>
      <x v="46"/>
      <x v="5"/>
    </i>
    <i>
      <x v="20"/>
      <x v="1"/>
      <x v="49"/>
      <x v="5"/>
      <x v="44"/>
      <x v="5"/>
    </i>
    <i>
      <x v="21"/>
      <x v="1"/>
      <x v="14"/>
      <x v="2"/>
      <x v="12"/>
      <x v="2"/>
    </i>
    <i>
      <x v="22"/>
      <x v="1"/>
      <x v="17"/>
      <x v="6"/>
      <x v="15"/>
      <x v="6"/>
    </i>
    <i>
      <x v="24"/>
      <x v="1"/>
      <x v="2"/>
      <x v="14"/>
      <x v="2"/>
      <x v="14"/>
    </i>
    <i>
      <x v="25"/>
      <x v="1"/>
      <x v="34"/>
      <x v="7"/>
      <x v="31"/>
      <x v="7"/>
    </i>
    <i>
      <x v="26"/>
      <x v="1"/>
      <x v="1"/>
      <x v="14"/>
      <x v="1"/>
      <x v="14"/>
    </i>
    <i>
      <x v="27"/>
      <x v="1"/>
      <x v="30"/>
      <x v="7"/>
      <x v="27"/>
      <x v="7"/>
    </i>
    <i>
      <x v="28"/>
      <x v="1"/>
      <x v="13"/>
      <x v="1"/>
      <x v="10"/>
      <x v="1"/>
    </i>
    <i>
      <x v="29"/>
      <x v="1"/>
      <x v="12"/>
      <x v="1"/>
      <x v="9"/>
      <x v="1"/>
    </i>
    <i>
      <x v="30"/>
      <x v="1"/>
      <x v="3"/>
      <x v="14"/>
      <x v="3"/>
      <x v="14"/>
    </i>
    <i>
      <x v="31"/>
      <x v="1"/>
      <x v="8"/>
      <x v="1"/>
      <x v="5"/>
      <x v="1"/>
    </i>
    <i>
      <x v="32"/>
      <x v="1"/>
      <x v="33"/>
      <x v="1"/>
      <x v="30"/>
      <x v="1"/>
    </i>
    <i>
      <x v="39"/>
      <x v="1"/>
      <x v="61"/>
      <x v="1"/>
      <x v="60"/>
      <x v="1"/>
    </i>
    <i>
      <x v="40"/>
      <x v="1"/>
      <x v="62"/>
      <x v="1"/>
      <x v="61"/>
      <x v="1"/>
    </i>
    <i>
      <x v="41"/>
      <x v="1"/>
      <x v="63"/>
      <x v="1"/>
      <x v="60"/>
      <x v="1"/>
    </i>
    <i>
      <x v="42"/>
      <x v="1"/>
      <x v="64"/>
      <x v="1"/>
      <x v="61"/>
      <x v="1"/>
    </i>
    <i>
      <x v="43"/>
      <x v="1"/>
      <x v="65"/>
      <x v="9"/>
      <x v="60"/>
      <x v="9"/>
    </i>
    <i>
      <x v="44"/>
      <x v="1"/>
      <x v="66"/>
      <x v="9"/>
      <x v="61"/>
      <x v="9"/>
    </i>
    <i>
      <x v="45"/>
      <x v="1"/>
      <x v="67"/>
      <x v="11"/>
      <x v="62"/>
      <x v="11"/>
    </i>
    <i>
      <x v="47"/>
      <x v="1"/>
      <x v="68"/>
      <x v="10"/>
      <x v="63"/>
      <x v="10"/>
    </i>
  </rowItems>
  <colItems count="1">
    <i/>
  </colItems>
  <formats count="363">
    <format dxfId="362">
      <pivotArea dataOnly="0" labelOnly="1" outline="0" fieldPosition="0">
        <references count="1">
          <reference field="0" count="34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4"/>
            <x v="25"/>
            <x v="26"/>
            <x v="27"/>
            <x v="28"/>
            <x v="29"/>
            <x v="30"/>
            <x v="31"/>
            <x v="32"/>
            <x v="45"/>
            <x v="47"/>
          </reference>
        </references>
      </pivotArea>
    </format>
    <format dxfId="361">
      <pivotArea dataOnly="0" labelOnly="1" outline="0" fieldPosition="0">
        <references count="3">
          <reference field="0" count="1" selected="0">
            <x v="0"/>
          </reference>
          <reference field="5" count="1">
            <x v="24"/>
          </reference>
          <reference field="7" count="0" selected="0"/>
        </references>
      </pivotArea>
    </format>
    <format dxfId="360">
      <pivotArea dataOnly="0" labelOnly="1" outline="0" fieldPosition="0">
        <references count="3">
          <reference field="0" count="1" selected="0">
            <x v="1"/>
          </reference>
          <reference field="5" count="1">
            <x v="55"/>
          </reference>
          <reference field="7" count="0" selected="0"/>
        </references>
      </pivotArea>
    </format>
    <format dxfId="359">
      <pivotArea dataOnly="0" labelOnly="1" outline="0" fieldPosition="0">
        <references count="3">
          <reference field="0" count="1" selected="0">
            <x v="2"/>
          </reference>
          <reference field="5" count="1">
            <x v="25"/>
          </reference>
          <reference field="7" count="0" selected="0"/>
        </references>
      </pivotArea>
    </format>
    <format dxfId="358">
      <pivotArea dataOnly="0" labelOnly="1" outline="0" fieldPosition="0">
        <references count="3">
          <reference field="0" count="1" selected="0">
            <x v="3"/>
          </reference>
          <reference field="5" count="1">
            <x v="45"/>
          </reference>
          <reference field="7" count="0" selected="0"/>
        </references>
      </pivotArea>
    </format>
    <format dxfId="357">
      <pivotArea dataOnly="0" labelOnly="1" outline="0" fieldPosition="0">
        <references count="3">
          <reference field="0" count="1" selected="0">
            <x v="4"/>
          </reference>
          <reference field="5" count="1">
            <x v="42"/>
          </reference>
          <reference field="7" count="0" selected="0"/>
        </references>
      </pivotArea>
    </format>
    <format dxfId="356">
      <pivotArea dataOnly="0" labelOnly="1" outline="0" fieldPosition="0">
        <references count="3">
          <reference field="0" count="1" selected="0">
            <x v="5"/>
          </reference>
          <reference field="5" count="1">
            <x v="28"/>
          </reference>
          <reference field="7" count="0" selected="0"/>
        </references>
      </pivotArea>
    </format>
    <format dxfId="355">
      <pivotArea dataOnly="0" labelOnly="1" outline="0" fieldPosition="0">
        <references count="3">
          <reference field="0" count="1" selected="0">
            <x v="6"/>
          </reference>
          <reference field="5" count="1">
            <x v="57"/>
          </reference>
          <reference field="7" count="0" selected="0"/>
        </references>
      </pivotArea>
    </format>
    <format dxfId="354">
      <pivotArea dataOnly="0" labelOnly="1" outline="0" fieldPosition="0">
        <references count="3">
          <reference field="0" count="1" selected="0">
            <x v="7"/>
          </reference>
          <reference field="5" count="1">
            <x v="52"/>
          </reference>
          <reference field="7" count="0" selected="0"/>
        </references>
      </pivotArea>
    </format>
    <format dxfId="353">
      <pivotArea dataOnly="0" labelOnly="1" outline="0" fieldPosition="0">
        <references count="3">
          <reference field="0" count="1" selected="0">
            <x v="8"/>
          </reference>
          <reference field="5" count="1">
            <x v="50"/>
          </reference>
          <reference field="7" count="0" selected="0"/>
        </references>
      </pivotArea>
    </format>
    <format dxfId="352">
      <pivotArea dataOnly="0" labelOnly="1" outline="0" fieldPosition="0">
        <references count="3">
          <reference field="0" count="1" selected="0">
            <x v="9"/>
          </reference>
          <reference field="5" count="1">
            <x v="29"/>
          </reference>
          <reference field="7" count="0" selected="0"/>
        </references>
      </pivotArea>
    </format>
    <format dxfId="351">
      <pivotArea dataOnly="0" labelOnly="1" outline="0" fieldPosition="0">
        <references count="3">
          <reference field="0" count="1" selected="0">
            <x v="10"/>
          </reference>
          <reference field="5" count="1">
            <x v="27"/>
          </reference>
          <reference field="7" count="0" selected="0"/>
        </references>
      </pivotArea>
    </format>
    <format dxfId="350">
      <pivotArea dataOnly="0" labelOnly="1" outline="0" fieldPosition="0">
        <references count="3">
          <reference field="0" count="1" selected="0">
            <x v="11"/>
          </reference>
          <reference field="5" count="1">
            <x v="47"/>
          </reference>
          <reference field="7" count="0" selected="0"/>
        </references>
      </pivotArea>
    </format>
    <format dxfId="349">
      <pivotArea dataOnly="0" labelOnly="1" outline="0" fieldPosition="0">
        <references count="3">
          <reference field="0" count="1" selected="0">
            <x v="12"/>
          </reference>
          <reference field="5" count="1">
            <x v="44"/>
          </reference>
          <reference field="7" count="0" selected="0"/>
        </references>
      </pivotArea>
    </format>
    <format dxfId="348">
      <pivotArea dataOnly="0" labelOnly="1" outline="0" fieldPosition="0">
        <references count="3">
          <reference field="0" count="1" selected="0">
            <x v="13"/>
          </reference>
          <reference field="5" count="1">
            <x v="26"/>
          </reference>
          <reference field="7" count="0" selected="0"/>
        </references>
      </pivotArea>
    </format>
    <format dxfId="347">
      <pivotArea dataOnly="0" labelOnly="1" outline="0" fieldPosition="0">
        <references count="3">
          <reference field="0" count="1" selected="0">
            <x v="14"/>
          </reference>
          <reference field="5" count="1">
            <x v="56"/>
          </reference>
          <reference field="7" count="0" selected="0"/>
        </references>
      </pivotArea>
    </format>
    <format dxfId="346">
      <pivotArea dataOnly="0" labelOnly="1" outline="0" fieldPosition="0">
        <references count="3">
          <reference field="0" count="1" selected="0">
            <x v="15"/>
          </reference>
          <reference field="5" count="1">
            <x v="23"/>
          </reference>
          <reference field="7" count="0" selected="0"/>
        </references>
      </pivotArea>
    </format>
    <format dxfId="345">
      <pivotArea dataOnly="0" labelOnly="1" outline="0" fieldPosition="0">
        <references count="3">
          <reference field="0" count="1" selected="0">
            <x v="16"/>
          </reference>
          <reference field="5" count="1">
            <x v="53"/>
          </reference>
          <reference field="7" count="0" selected="0"/>
        </references>
      </pivotArea>
    </format>
    <format dxfId="344">
      <pivotArea dataOnly="0" labelOnly="1" outline="0" fieldPosition="0">
        <references count="3">
          <reference field="0" count="1" selected="0">
            <x v="17"/>
          </reference>
          <reference field="5" count="1">
            <x v="46"/>
          </reference>
          <reference field="7" count="0" selected="0"/>
        </references>
      </pivotArea>
    </format>
    <format dxfId="343">
      <pivotArea dataOnly="0" labelOnly="1" outline="0" fieldPosition="0">
        <references count="3">
          <reference field="0" count="1" selected="0">
            <x v="18"/>
          </reference>
          <reference field="5" count="1">
            <x v="43"/>
          </reference>
          <reference field="7" count="0" selected="0"/>
        </references>
      </pivotArea>
    </format>
    <format dxfId="342">
      <pivotArea dataOnly="0" labelOnly="1" outline="0" fieldPosition="0">
        <references count="3">
          <reference field="0" count="1" selected="0">
            <x v="19"/>
          </reference>
          <reference field="5" count="1">
            <x v="51"/>
          </reference>
          <reference field="7" count="0" selected="0"/>
        </references>
      </pivotArea>
    </format>
    <format dxfId="341">
      <pivotArea dataOnly="0" labelOnly="1" outline="0" fieldPosition="0">
        <references count="3">
          <reference field="0" count="1" selected="0">
            <x v="20"/>
          </reference>
          <reference field="5" count="1">
            <x v="49"/>
          </reference>
          <reference field="7" count="0" selected="0"/>
        </references>
      </pivotArea>
    </format>
    <format dxfId="340">
      <pivotArea dataOnly="0" labelOnly="1" outline="0" fieldPosition="0">
        <references count="3">
          <reference field="0" count="1" selected="0">
            <x v="21"/>
          </reference>
          <reference field="5" count="1">
            <x v="14"/>
          </reference>
          <reference field="7" count="0" selected="0"/>
        </references>
      </pivotArea>
    </format>
    <format dxfId="339">
      <pivotArea dataOnly="0" labelOnly="1" outline="0" fieldPosition="0">
        <references count="3">
          <reference field="0" count="1" selected="0">
            <x v="22"/>
          </reference>
          <reference field="5" count="1">
            <x v="17"/>
          </reference>
          <reference field="7" count="0" selected="0"/>
        </references>
      </pivotArea>
    </format>
    <format dxfId="338">
      <pivotArea dataOnly="0" labelOnly="1" outline="0" fieldPosition="0">
        <references count="3">
          <reference field="0" count="1" selected="0">
            <x v="24"/>
          </reference>
          <reference field="5" count="1">
            <x v="2"/>
          </reference>
          <reference field="7" count="0" selected="0"/>
        </references>
      </pivotArea>
    </format>
    <format dxfId="337">
      <pivotArea dataOnly="0" labelOnly="1" outline="0" fieldPosition="0">
        <references count="3">
          <reference field="0" count="1" selected="0">
            <x v="25"/>
          </reference>
          <reference field="5" count="1">
            <x v="34"/>
          </reference>
          <reference field="7" count="0" selected="0"/>
        </references>
      </pivotArea>
    </format>
    <format dxfId="336">
      <pivotArea dataOnly="0" labelOnly="1" outline="0" fieldPosition="0">
        <references count="3">
          <reference field="0" count="1" selected="0">
            <x v="26"/>
          </reference>
          <reference field="5" count="1">
            <x v="1"/>
          </reference>
          <reference field="7" count="0" selected="0"/>
        </references>
      </pivotArea>
    </format>
    <format dxfId="335">
      <pivotArea dataOnly="0" labelOnly="1" outline="0" fieldPosition="0">
        <references count="3">
          <reference field="0" count="1" selected="0">
            <x v="27"/>
          </reference>
          <reference field="5" count="1">
            <x v="30"/>
          </reference>
          <reference field="7" count="0" selected="0"/>
        </references>
      </pivotArea>
    </format>
    <format dxfId="334">
      <pivotArea dataOnly="0" labelOnly="1" outline="0" fieldPosition="0">
        <references count="3">
          <reference field="0" count="1" selected="0">
            <x v="28"/>
          </reference>
          <reference field="5" count="1">
            <x v="13"/>
          </reference>
          <reference field="7" count="0" selected="0"/>
        </references>
      </pivotArea>
    </format>
    <format dxfId="333">
      <pivotArea dataOnly="0" labelOnly="1" outline="0" fieldPosition="0">
        <references count="3">
          <reference field="0" count="1" selected="0">
            <x v="29"/>
          </reference>
          <reference field="5" count="1">
            <x v="12"/>
          </reference>
          <reference field="7" count="0" selected="0"/>
        </references>
      </pivotArea>
    </format>
    <format dxfId="332">
      <pivotArea dataOnly="0" labelOnly="1" outline="0" fieldPosition="0">
        <references count="3">
          <reference field="0" count="1" selected="0">
            <x v="30"/>
          </reference>
          <reference field="5" count="1">
            <x v="3"/>
          </reference>
          <reference field="7" count="0" selected="0"/>
        </references>
      </pivotArea>
    </format>
    <format dxfId="331">
      <pivotArea dataOnly="0" labelOnly="1" outline="0" fieldPosition="0">
        <references count="3">
          <reference field="0" count="1" selected="0">
            <x v="31"/>
          </reference>
          <reference field="5" count="1">
            <x v="8"/>
          </reference>
          <reference field="7" count="0" selected="0"/>
        </references>
      </pivotArea>
    </format>
    <format dxfId="330">
      <pivotArea dataOnly="0" labelOnly="1" outline="0" fieldPosition="0">
        <references count="3">
          <reference field="0" count="1" selected="0">
            <x v="32"/>
          </reference>
          <reference field="5" count="1">
            <x v="33"/>
          </reference>
          <reference field="7" count="0" selected="0"/>
        </references>
      </pivotArea>
    </format>
    <format dxfId="329">
      <pivotArea dataOnly="0" labelOnly="1" outline="0" fieldPosition="0">
        <references count="3">
          <reference field="0" count="1" selected="0">
            <x v="45"/>
          </reference>
          <reference field="5" count="1">
            <x v="20"/>
          </reference>
          <reference field="7" count="0" selected="0"/>
        </references>
      </pivotArea>
    </format>
    <format dxfId="328">
      <pivotArea dataOnly="0" labelOnly="1" outline="0" fieldPosition="0">
        <references count="3">
          <reference field="0" count="1" selected="0">
            <x v="47"/>
          </reference>
          <reference field="5" count="1">
            <x v="18"/>
          </reference>
          <reference field="7" count="0" selected="0"/>
        </references>
      </pivotArea>
    </format>
    <format dxfId="327">
      <pivotArea dataOnly="0" labelOnly="1" outline="0" fieldPosition="0">
        <references count="5">
          <reference field="0" count="1" selected="0">
            <x v="0"/>
          </reference>
          <reference field="5" count="1" selected="0">
            <x v="24"/>
          </reference>
          <reference field="6" count="1">
            <x v="21"/>
          </reference>
          <reference field="7" count="0" selected="0"/>
          <reference field="17" count="1" selected="0">
            <x v="13"/>
          </reference>
        </references>
      </pivotArea>
    </format>
    <format dxfId="326">
      <pivotArea dataOnly="0" labelOnly="1" outline="0" fieldPosition="0">
        <references count="5">
          <reference field="0" count="1" selected="0">
            <x v="1"/>
          </reference>
          <reference field="5" count="1" selected="0">
            <x v="55"/>
          </reference>
          <reference field="6" count="1">
            <x v="51"/>
          </reference>
          <reference field="7" count="0" selected="0"/>
          <reference field="17" count="1" selected="0">
            <x v="5"/>
          </reference>
        </references>
      </pivotArea>
    </format>
    <format dxfId="325">
      <pivotArea dataOnly="0" labelOnly="1" outline="0" fieldPosition="0">
        <references count="5">
          <reference field="0" count="1" selected="0">
            <x v="2"/>
          </reference>
          <reference field="5" count="1" selected="0">
            <x v="25"/>
          </reference>
          <reference field="6" count="1">
            <x v="22"/>
          </reference>
          <reference field="7" count="0" selected="0"/>
          <reference field="17" count="1" selected="0">
            <x v="13"/>
          </reference>
        </references>
      </pivotArea>
    </format>
    <format dxfId="324">
      <pivotArea dataOnly="0" labelOnly="1" outline="0" fieldPosition="0">
        <references count="5">
          <reference field="0" count="1" selected="0">
            <x v="3"/>
          </reference>
          <reference field="5" count="1" selected="0">
            <x v="45"/>
          </reference>
          <reference field="6" count="1">
            <x v="52"/>
          </reference>
          <reference field="7" count="0" selected="0"/>
          <reference field="17" count="1" selected="0">
            <x v="5"/>
          </reference>
        </references>
      </pivotArea>
    </format>
    <format dxfId="323">
      <pivotArea dataOnly="0" labelOnly="1" outline="0" fieldPosition="0">
        <references count="5">
          <reference field="0" count="1" selected="0">
            <x v="4"/>
          </reference>
          <reference field="5" count="1" selected="0">
            <x v="42"/>
          </reference>
          <reference field="6" count="1">
            <x v="48"/>
          </reference>
          <reference field="7" count="0" selected="0"/>
          <reference field="17" count="1" selected="0">
            <x v="5"/>
          </reference>
        </references>
      </pivotArea>
    </format>
    <format dxfId="322">
      <pivotArea dataOnly="0" labelOnly="1" outline="0" fieldPosition="0">
        <references count="5">
          <reference field="0" count="1" selected="0">
            <x v="5"/>
          </reference>
          <reference field="5" count="1" selected="0">
            <x v="28"/>
          </reference>
          <reference field="6" count="1">
            <x v="25"/>
          </reference>
          <reference field="7" count="0" selected="0"/>
          <reference field="17" count="1" selected="0">
            <x v="13"/>
          </reference>
        </references>
      </pivotArea>
    </format>
    <format dxfId="321">
      <pivotArea dataOnly="0" labelOnly="1" outline="0" fieldPosition="0">
        <references count="5">
          <reference field="0" count="1" selected="0">
            <x v="6"/>
          </reference>
          <reference field="5" count="1" selected="0">
            <x v="57"/>
          </reference>
          <reference field="6" count="1">
            <x v="54"/>
          </reference>
          <reference field="7" count="0" selected="0"/>
          <reference field="17" count="1" selected="0">
            <x v="5"/>
          </reference>
        </references>
      </pivotArea>
    </format>
    <format dxfId="320">
      <pivotArea dataOnly="0" labelOnly="1" outline="0" fieldPosition="0">
        <references count="5">
          <reference field="0" count="1" selected="0">
            <x v="7"/>
          </reference>
          <reference field="5" count="1" selected="0">
            <x v="52"/>
          </reference>
          <reference field="6" count="1">
            <x v="47"/>
          </reference>
          <reference field="7" count="0" selected="0"/>
          <reference field="17" count="1" selected="0">
            <x v="5"/>
          </reference>
        </references>
      </pivotArea>
    </format>
    <format dxfId="319">
      <pivotArea dataOnly="0" labelOnly="1" outline="0" fieldPosition="0">
        <references count="5">
          <reference field="0" count="1" selected="0">
            <x v="8"/>
          </reference>
          <reference field="5" count="1" selected="0">
            <x v="50"/>
          </reference>
          <reference field="6" count="1">
            <x v="45"/>
          </reference>
          <reference field="7" count="0" selected="0"/>
          <reference field="17" count="1" selected="0">
            <x v="5"/>
          </reference>
        </references>
      </pivotArea>
    </format>
    <format dxfId="318">
      <pivotArea dataOnly="0" labelOnly="1" outline="0" fieldPosition="0">
        <references count="5">
          <reference field="0" count="1" selected="0">
            <x v="9"/>
          </reference>
          <reference field="5" count="1" selected="0">
            <x v="29"/>
          </reference>
          <reference field="6" count="1">
            <x v="26"/>
          </reference>
          <reference field="7" count="0" selected="0"/>
          <reference field="17" count="1" selected="0">
            <x v="13"/>
          </reference>
        </references>
      </pivotArea>
    </format>
    <format dxfId="317">
      <pivotArea dataOnly="0" labelOnly="1" outline="0" fieldPosition="0">
        <references count="5">
          <reference field="0" count="1" selected="0">
            <x v="10"/>
          </reference>
          <reference field="5" count="1" selected="0">
            <x v="27"/>
          </reference>
          <reference field="6" count="1">
            <x v="24"/>
          </reference>
          <reference field="7" count="0" selected="0"/>
          <reference field="17" count="1" selected="0">
            <x v="13"/>
          </reference>
        </references>
      </pivotArea>
    </format>
    <format dxfId="316">
      <pivotArea dataOnly="0" labelOnly="1" outline="0" fieldPosition="0">
        <references count="5">
          <reference field="0" count="1" selected="0">
            <x v="11"/>
          </reference>
          <reference field="5" count="1" selected="0">
            <x v="47"/>
          </reference>
          <reference field="6" count="1">
            <x v="42"/>
          </reference>
          <reference field="7" count="0" selected="0"/>
          <reference field="17" count="1" selected="0">
            <x v="5"/>
          </reference>
        </references>
      </pivotArea>
    </format>
    <format dxfId="315">
      <pivotArea dataOnly="0" labelOnly="1" outline="0" fieldPosition="0">
        <references count="5">
          <reference field="0" count="1" selected="0">
            <x v="12"/>
          </reference>
          <reference field="5" count="1" selected="0">
            <x v="44"/>
          </reference>
          <reference field="6" count="1">
            <x v="40"/>
          </reference>
          <reference field="7" count="0" selected="0"/>
          <reference field="17" count="1" selected="0">
            <x v="5"/>
          </reference>
        </references>
      </pivotArea>
    </format>
    <format dxfId="314">
      <pivotArea dataOnly="0" labelOnly="1" outline="0" fieldPosition="0">
        <references count="5">
          <reference field="0" count="1" selected="0">
            <x v="13"/>
          </reference>
          <reference field="5" count="1" selected="0">
            <x v="26"/>
          </reference>
          <reference field="6" count="1">
            <x v="23"/>
          </reference>
          <reference field="7" count="0" selected="0"/>
          <reference field="17" count="1" selected="0">
            <x v="13"/>
          </reference>
        </references>
      </pivotArea>
    </format>
    <format dxfId="313">
      <pivotArea dataOnly="0" labelOnly="1" outline="0" fieldPosition="0">
        <references count="5">
          <reference field="0" count="1" selected="0">
            <x v="14"/>
          </reference>
          <reference field="5" count="1" selected="0">
            <x v="56"/>
          </reference>
          <reference field="6" count="1">
            <x v="53"/>
          </reference>
          <reference field="7" count="0" selected="0"/>
          <reference field="17" count="1" selected="0">
            <x v="5"/>
          </reference>
        </references>
      </pivotArea>
    </format>
    <format dxfId="312">
      <pivotArea dataOnly="0" labelOnly="1" outline="0" fieldPosition="0">
        <references count="5">
          <reference field="0" count="1" selected="0">
            <x v="15"/>
          </reference>
          <reference field="5" count="1" selected="0">
            <x v="23"/>
          </reference>
          <reference field="6" count="1">
            <x v="20"/>
          </reference>
          <reference field="7" count="0" selected="0"/>
          <reference field="17" count="1" selected="0">
            <x v="13"/>
          </reference>
        </references>
      </pivotArea>
    </format>
    <format dxfId="311">
      <pivotArea dataOnly="0" labelOnly="1" outline="0" fieldPosition="0">
        <references count="5">
          <reference field="0" count="1" selected="0">
            <x v="16"/>
          </reference>
          <reference field="5" count="1" selected="0">
            <x v="53"/>
          </reference>
          <reference field="6" count="1">
            <x v="49"/>
          </reference>
          <reference field="7" count="0" selected="0"/>
          <reference field="17" count="1" selected="0">
            <x v="5"/>
          </reference>
        </references>
      </pivotArea>
    </format>
    <format dxfId="310">
      <pivotArea dataOnly="0" labelOnly="1" outline="0" fieldPosition="0">
        <references count="5">
          <reference field="0" count="1" selected="0">
            <x v="17"/>
          </reference>
          <reference field="5" count="1" selected="0">
            <x v="46"/>
          </reference>
          <reference field="6" count="1">
            <x v="41"/>
          </reference>
          <reference field="7" count="0" selected="0"/>
          <reference field="17" count="1" selected="0">
            <x v="5"/>
          </reference>
        </references>
      </pivotArea>
    </format>
    <format dxfId="309">
      <pivotArea dataOnly="0" labelOnly="1" outline="0" fieldPosition="0">
        <references count="5">
          <reference field="0" count="1" selected="0">
            <x v="18"/>
          </reference>
          <reference field="5" count="1" selected="0">
            <x v="43"/>
          </reference>
          <reference field="6" count="1">
            <x v="39"/>
          </reference>
          <reference field="7" count="0" selected="0"/>
          <reference field="17" count="1" selected="0">
            <x v="13"/>
          </reference>
        </references>
      </pivotArea>
    </format>
    <format dxfId="308">
      <pivotArea dataOnly="0" labelOnly="1" outline="0" fieldPosition="0">
        <references count="5">
          <reference field="0" count="1" selected="0">
            <x v="19"/>
          </reference>
          <reference field="5" count="1" selected="0">
            <x v="51"/>
          </reference>
          <reference field="6" count="1">
            <x v="46"/>
          </reference>
          <reference field="7" count="0" selected="0"/>
          <reference field="17" count="1" selected="0">
            <x v="5"/>
          </reference>
        </references>
      </pivotArea>
    </format>
    <format dxfId="307">
      <pivotArea dataOnly="0" labelOnly="1" outline="0" fieldPosition="0">
        <references count="5">
          <reference field="0" count="1" selected="0">
            <x v="20"/>
          </reference>
          <reference field="5" count="1" selected="0">
            <x v="49"/>
          </reference>
          <reference field="6" count="1">
            <x v="44"/>
          </reference>
          <reference field="7" count="0" selected="0"/>
          <reference field="17" count="1" selected="0">
            <x v="5"/>
          </reference>
        </references>
      </pivotArea>
    </format>
    <format dxfId="306">
      <pivotArea dataOnly="0" labelOnly="1" outline="0" fieldPosition="0">
        <references count="5">
          <reference field="0" count="1" selected="0">
            <x v="21"/>
          </reference>
          <reference field="5" count="1" selected="0">
            <x v="14"/>
          </reference>
          <reference field="6" count="1">
            <x v="12"/>
          </reference>
          <reference field="7" count="0" selected="0"/>
          <reference field="17" count="1" selected="0">
            <x v="2"/>
          </reference>
        </references>
      </pivotArea>
    </format>
    <format dxfId="305">
      <pivotArea dataOnly="0" labelOnly="1" outline="0" fieldPosition="0">
        <references count="5">
          <reference field="0" count="1" selected="0">
            <x v="22"/>
          </reference>
          <reference field="5" count="1" selected="0">
            <x v="17"/>
          </reference>
          <reference field="6" count="1">
            <x v="15"/>
          </reference>
          <reference field="7" count="0" selected="0"/>
          <reference field="17" count="1" selected="0">
            <x v="6"/>
          </reference>
        </references>
      </pivotArea>
    </format>
    <format dxfId="304">
      <pivotArea dataOnly="0" labelOnly="1" outline="0" fieldPosition="0">
        <references count="5">
          <reference field="0" count="1" selected="0">
            <x v="24"/>
          </reference>
          <reference field="5" count="1" selected="0">
            <x v="2"/>
          </reference>
          <reference field="6" count="1">
            <x v="2"/>
          </reference>
          <reference field="7" count="0" selected="0"/>
          <reference field="17" count="1" selected="0">
            <x v="14"/>
          </reference>
        </references>
      </pivotArea>
    </format>
    <format dxfId="303">
      <pivotArea dataOnly="0" labelOnly="1" outline="0" fieldPosition="0">
        <references count="5">
          <reference field="0" count="1" selected="0">
            <x v="25"/>
          </reference>
          <reference field="5" count="1" selected="0">
            <x v="34"/>
          </reference>
          <reference field="6" count="1">
            <x v="31"/>
          </reference>
          <reference field="7" count="0" selected="0"/>
          <reference field="17" count="1" selected="0">
            <x v="7"/>
          </reference>
        </references>
      </pivotArea>
    </format>
    <format dxfId="302">
      <pivotArea dataOnly="0" labelOnly="1" outline="0" fieldPosition="0">
        <references count="5">
          <reference field="0" count="1" selected="0">
            <x v="26"/>
          </reference>
          <reference field="5" count="1" selected="0">
            <x v="1"/>
          </reference>
          <reference field="6" count="1">
            <x v="1"/>
          </reference>
          <reference field="7" count="0" selected="0"/>
          <reference field="17" count="1" selected="0">
            <x v="14"/>
          </reference>
        </references>
      </pivotArea>
    </format>
    <format dxfId="301">
      <pivotArea dataOnly="0" labelOnly="1" outline="0" fieldPosition="0">
        <references count="5">
          <reference field="0" count="1" selected="0">
            <x v="27"/>
          </reference>
          <reference field="5" count="1" selected="0">
            <x v="30"/>
          </reference>
          <reference field="6" count="1">
            <x v="27"/>
          </reference>
          <reference field="7" count="0" selected="0"/>
          <reference field="17" count="1" selected="0">
            <x v="7"/>
          </reference>
        </references>
      </pivotArea>
    </format>
    <format dxfId="300">
      <pivotArea dataOnly="0" labelOnly="1" outline="0" fieldPosition="0">
        <references count="5">
          <reference field="0" count="1" selected="0">
            <x v="28"/>
          </reference>
          <reference field="5" count="1" selected="0">
            <x v="13"/>
          </reference>
          <reference field="6" count="1">
            <x v="10"/>
          </reference>
          <reference field="7" count="0" selected="0"/>
          <reference field="17" count="1" selected="0">
            <x v="1"/>
          </reference>
        </references>
      </pivotArea>
    </format>
    <format dxfId="299">
      <pivotArea dataOnly="0" labelOnly="1" outline="0" fieldPosition="0">
        <references count="5">
          <reference field="0" count="1" selected="0">
            <x v="29"/>
          </reference>
          <reference field="5" count="1" selected="0">
            <x v="12"/>
          </reference>
          <reference field="6" count="1">
            <x v="9"/>
          </reference>
          <reference field="7" count="0" selected="0"/>
          <reference field="17" count="1" selected="0">
            <x v="1"/>
          </reference>
        </references>
      </pivotArea>
    </format>
    <format dxfId="298">
      <pivotArea dataOnly="0" labelOnly="1" outline="0" fieldPosition="0">
        <references count="5">
          <reference field="0" count="1" selected="0">
            <x v="30"/>
          </reference>
          <reference field="5" count="1" selected="0">
            <x v="3"/>
          </reference>
          <reference field="6" count="1">
            <x v="3"/>
          </reference>
          <reference field="7" count="0" selected="0"/>
          <reference field="17" count="1" selected="0">
            <x v="14"/>
          </reference>
        </references>
      </pivotArea>
    </format>
    <format dxfId="297">
      <pivotArea dataOnly="0" labelOnly="1" outline="0" fieldPosition="0">
        <references count="5">
          <reference field="0" count="1" selected="0">
            <x v="31"/>
          </reference>
          <reference field="5" count="1" selected="0">
            <x v="8"/>
          </reference>
          <reference field="6" count="1">
            <x v="5"/>
          </reference>
          <reference field="7" count="0" selected="0"/>
          <reference field="17" count="1" selected="0">
            <x v="1"/>
          </reference>
        </references>
      </pivotArea>
    </format>
    <format dxfId="296">
      <pivotArea dataOnly="0" labelOnly="1" outline="0" fieldPosition="0">
        <references count="5">
          <reference field="0" count="1" selected="0">
            <x v="32"/>
          </reference>
          <reference field="5" count="1" selected="0">
            <x v="33"/>
          </reference>
          <reference field="6" count="1">
            <x v="30"/>
          </reference>
          <reference field="7" count="0" selected="0"/>
          <reference field="17" count="1" selected="0">
            <x v="1"/>
          </reference>
        </references>
      </pivotArea>
    </format>
    <format dxfId="295">
      <pivotArea dataOnly="0" labelOnly="1" outline="0" fieldPosition="0">
        <references count="5">
          <reference field="0" count="1" selected="0">
            <x v="45"/>
          </reference>
          <reference field="5" count="1" selected="0">
            <x v="20"/>
          </reference>
          <reference field="6" count="1">
            <x v="17"/>
          </reference>
          <reference field="7" count="0" selected="0"/>
          <reference field="17" count="1" selected="0">
            <x v="11"/>
          </reference>
        </references>
      </pivotArea>
    </format>
    <format dxfId="294">
      <pivotArea dataOnly="0" labelOnly="1" outline="0" fieldPosition="0">
        <references count="5">
          <reference field="0" count="1" selected="0">
            <x v="47"/>
          </reference>
          <reference field="5" count="1" selected="0">
            <x v="18"/>
          </reference>
          <reference field="6" count="1">
            <x v="16"/>
          </reference>
          <reference field="7" count="0" selected="0"/>
          <reference field="17" count="1" selected="0">
            <x v="10"/>
          </reference>
        </references>
      </pivotArea>
    </format>
    <format dxfId="293">
      <pivotArea dataOnly="0" labelOnly="1" outline="0" fieldPosition="0">
        <references count="3">
          <reference field="0" count="1" selected="0">
            <x v="0"/>
          </reference>
          <reference field="5" count="1">
            <x v="24"/>
          </reference>
          <reference field="7" count="0" selected="0"/>
        </references>
      </pivotArea>
    </format>
    <format dxfId="292">
      <pivotArea dataOnly="0" labelOnly="1" outline="0" fieldPosition="0">
        <references count="3">
          <reference field="0" count="1" selected="0">
            <x v="1"/>
          </reference>
          <reference field="5" count="1">
            <x v="55"/>
          </reference>
          <reference field="7" count="0" selected="0"/>
        </references>
      </pivotArea>
    </format>
    <format dxfId="291">
      <pivotArea dataOnly="0" labelOnly="1" outline="0" fieldPosition="0">
        <references count="3">
          <reference field="0" count="1" selected="0">
            <x v="2"/>
          </reference>
          <reference field="5" count="1">
            <x v="25"/>
          </reference>
          <reference field="7" count="0" selected="0"/>
        </references>
      </pivotArea>
    </format>
    <format dxfId="290">
      <pivotArea dataOnly="0" labelOnly="1" outline="0" fieldPosition="0">
        <references count="3">
          <reference field="0" count="1" selected="0">
            <x v="3"/>
          </reference>
          <reference field="5" count="1">
            <x v="45"/>
          </reference>
          <reference field="7" count="0" selected="0"/>
        </references>
      </pivotArea>
    </format>
    <format dxfId="289">
      <pivotArea dataOnly="0" labelOnly="1" outline="0" fieldPosition="0">
        <references count="3">
          <reference field="0" count="1" selected="0">
            <x v="4"/>
          </reference>
          <reference field="5" count="1">
            <x v="42"/>
          </reference>
          <reference field="7" count="0" selected="0"/>
        </references>
      </pivotArea>
    </format>
    <format dxfId="288">
      <pivotArea dataOnly="0" labelOnly="1" outline="0" fieldPosition="0">
        <references count="3">
          <reference field="0" count="1" selected="0">
            <x v="5"/>
          </reference>
          <reference field="5" count="1">
            <x v="28"/>
          </reference>
          <reference field="7" count="0" selected="0"/>
        </references>
      </pivotArea>
    </format>
    <format dxfId="287">
      <pivotArea dataOnly="0" labelOnly="1" outline="0" fieldPosition="0">
        <references count="3">
          <reference field="0" count="1" selected="0">
            <x v="6"/>
          </reference>
          <reference field="5" count="1">
            <x v="57"/>
          </reference>
          <reference field="7" count="0" selected="0"/>
        </references>
      </pivotArea>
    </format>
    <format dxfId="286">
      <pivotArea dataOnly="0" labelOnly="1" outline="0" fieldPosition="0">
        <references count="3">
          <reference field="0" count="1" selected="0">
            <x v="7"/>
          </reference>
          <reference field="5" count="1">
            <x v="52"/>
          </reference>
          <reference field="7" count="0" selected="0"/>
        </references>
      </pivotArea>
    </format>
    <format dxfId="285">
      <pivotArea dataOnly="0" labelOnly="1" outline="0" fieldPosition="0">
        <references count="3">
          <reference field="0" count="1" selected="0">
            <x v="8"/>
          </reference>
          <reference field="5" count="1">
            <x v="50"/>
          </reference>
          <reference field="7" count="0" selected="0"/>
        </references>
      </pivotArea>
    </format>
    <format dxfId="284">
      <pivotArea dataOnly="0" labelOnly="1" outline="0" fieldPosition="0">
        <references count="3">
          <reference field="0" count="1" selected="0">
            <x v="9"/>
          </reference>
          <reference field="5" count="1">
            <x v="29"/>
          </reference>
          <reference field="7" count="0" selected="0"/>
        </references>
      </pivotArea>
    </format>
    <format dxfId="283">
      <pivotArea dataOnly="0" labelOnly="1" outline="0" fieldPosition="0">
        <references count="3">
          <reference field="0" count="1" selected="0">
            <x v="10"/>
          </reference>
          <reference field="5" count="1">
            <x v="27"/>
          </reference>
          <reference field="7" count="0" selected="0"/>
        </references>
      </pivotArea>
    </format>
    <format dxfId="282">
      <pivotArea dataOnly="0" labelOnly="1" outline="0" fieldPosition="0">
        <references count="3">
          <reference field="0" count="1" selected="0">
            <x v="11"/>
          </reference>
          <reference field="5" count="1">
            <x v="47"/>
          </reference>
          <reference field="7" count="0" selected="0"/>
        </references>
      </pivotArea>
    </format>
    <format dxfId="281">
      <pivotArea dataOnly="0" labelOnly="1" outline="0" fieldPosition="0">
        <references count="3">
          <reference field="0" count="1" selected="0">
            <x v="12"/>
          </reference>
          <reference field="5" count="1">
            <x v="44"/>
          </reference>
          <reference field="7" count="0" selected="0"/>
        </references>
      </pivotArea>
    </format>
    <format dxfId="280">
      <pivotArea dataOnly="0" labelOnly="1" outline="0" fieldPosition="0">
        <references count="3">
          <reference field="0" count="1" selected="0">
            <x v="13"/>
          </reference>
          <reference field="5" count="1">
            <x v="26"/>
          </reference>
          <reference field="7" count="0" selected="0"/>
        </references>
      </pivotArea>
    </format>
    <format dxfId="279">
      <pivotArea dataOnly="0" labelOnly="1" outline="0" fieldPosition="0">
        <references count="3">
          <reference field="0" count="1" selected="0">
            <x v="14"/>
          </reference>
          <reference field="5" count="1">
            <x v="56"/>
          </reference>
          <reference field="7" count="0" selected="0"/>
        </references>
      </pivotArea>
    </format>
    <format dxfId="278">
      <pivotArea dataOnly="0" labelOnly="1" outline="0" fieldPosition="0">
        <references count="3">
          <reference field="0" count="1" selected="0">
            <x v="15"/>
          </reference>
          <reference field="5" count="1">
            <x v="23"/>
          </reference>
          <reference field="7" count="0" selected="0"/>
        </references>
      </pivotArea>
    </format>
    <format dxfId="277">
      <pivotArea dataOnly="0" labelOnly="1" outline="0" fieldPosition="0">
        <references count="3">
          <reference field="0" count="1" selected="0">
            <x v="16"/>
          </reference>
          <reference field="5" count="1">
            <x v="53"/>
          </reference>
          <reference field="7" count="0" selected="0"/>
        </references>
      </pivotArea>
    </format>
    <format dxfId="276">
      <pivotArea dataOnly="0" labelOnly="1" outline="0" fieldPosition="0">
        <references count="3">
          <reference field="0" count="1" selected="0">
            <x v="17"/>
          </reference>
          <reference field="5" count="1">
            <x v="46"/>
          </reference>
          <reference field="7" count="0" selected="0"/>
        </references>
      </pivotArea>
    </format>
    <format dxfId="275">
      <pivotArea dataOnly="0" labelOnly="1" outline="0" fieldPosition="0">
        <references count="3">
          <reference field="0" count="1" selected="0">
            <x v="18"/>
          </reference>
          <reference field="5" count="1">
            <x v="43"/>
          </reference>
          <reference field="7" count="0" selected="0"/>
        </references>
      </pivotArea>
    </format>
    <format dxfId="274">
      <pivotArea dataOnly="0" labelOnly="1" outline="0" fieldPosition="0">
        <references count="3">
          <reference field="0" count="1" selected="0">
            <x v="19"/>
          </reference>
          <reference field="5" count="1">
            <x v="51"/>
          </reference>
          <reference field="7" count="0" selected="0"/>
        </references>
      </pivotArea>
    </format>
    <format dxfId="273">
      <pivotArea dataOnly="0" labelOnly="1" outline="0" fieldPosition="0">
        <references count="3">
          <reference field="0" count="1" selected="0">
            <x v="20"/>
          </reference>
          <reference field="5" count="1">
            <x v="49"/>
          </reference>
          <reference field="7" count="0" selected="0"/>
        </references>
      </pivotArea>
    </format>
    <format dxfId="272">
      <pivotArea dataOnly="0" labelOnly="1" outline="0" fieldPosition="0">
        <references count="3">
          <reference field="0" count="1" selected="0">
            <x v="21"/>
          </reference>
          <reference field="5" count="1">
            <x v="14"/>
          </reference>
          <reference field="7" count="0" selected="0"/>
        </references>
      </pivotArea>
    </format>
    <format dxfId="271">
      <pivotArea dataOnly="0" labelOnly="1" outline="0" fieldPosition="0">
        <references count="3">
          <reference field="0" count="1" selected="0">
            <x v="22"/>
          </reference>
          <reference field="5" count="1">
            <x v="17"/>
          </reference>
          <reference field="7" count="0" selected="0"/>
        </references>
      </pivotArea>
    </format>
    <format dxfId="270">
      <pivotArea dataOnly="0" labelOnly="1" outline="0" fieldPosition="0">
        <references count="3">
          <reference field="0" count="1" selected="0">
            <x v="24"/>
          </reference>
          <reference field="5" count="1">
            <x v="2"/>
          </reference>
          <reference field="7" count="0" selected="0"/>
        </references>
      </pivotArea>
    </format>
    <format dxfId="269">
      <pivotArea dataOnly="0" labelOnly="1" outline="0" fieldPosition="0">
        <references count="3">
          <reference field="0" count="1" selected="0">
            <x v="25"/>
          </reference>
          <reference field="5" count="1">
            <x v="34"/>
          </reference>
          <reference field="7" count="0" selected="0"/>
        </references>
      </pivotArea>
    </format>
    <format dxfId="268">
      <pivotArea dataOnly="0" labelOnly="1" outline="0" fieldPosition="0">
        <references count="3">
          <reference field="0" count="1" selected="0">
            <x v="26"/>
          </reference>
          <reference field="5" count="1">
            <x v="1"/>
          </reference>
          <reference field="7" count="0" selected="0"/>
        </references>
      </pivotArea>
    </format>
    <format dxfId="267">
      <pivotArea dataOnly="0" labelOnly="1" outline="0" fieldPosition="0">
        <references count="3">
          <reference field="0" count="1" selected="0">
            <x v="27"/>
          </reference>
          <reference field="5" count="1">
            <x v="30"/>
          </reference>
          <reference field="7" count="0" selected="0"/>
        </references>
      </pivotArea>
    </format>
    <format dxfId="266">
      <pivotArea dataOnly="0" labelOnly="1" outline="0" fieldPosition="0">
        <references count="3">
          <reference field="0" count="1" selected="0">
            <x v="28"/>
          </reference>
          <reference field="5" count="1">
            <x v="13"/>
          </reference>
          <reference field="7" count="0" selected="0"/>
        </references>
      </pivotArea>
    </format>
    <format dxfId="265">
      <pivotArea dataOnly="0" labelOnly="1" outline="0" fieldPosition="0">
        <references count="3">
          <reference field="0" count="1" selected="0">
            <x v="29"/>
          </reference>
          <reference field="5" count="1">
            <x v="12"/>
          </reference>
          <reference field="7" count="0" selected="0"/>
        </references>
      </pivotArea>
    </format>
    <format dxfId="264">
      <pivotArea dataOnly="0" labelOnly="1" outline="0" fieldPosition="0">
        <references count="3">
          <reference field="0" count="1" selected="0">
            <x v="30"/>
          </reference>
          <reference field="5" count="1">
            <x v="3"/>
          </reference>
          <reference field="7" count="0" selected="0"/>
        </references>
      </pivotArea>
    </format>
    <format dxfId="263">
      <pivotArea dataOnly="0" labelOnly="1" outline="0" fieldPosition="0">
        <references count="3">
          <reference field="0" count="1" selected="0">
            <x v="31"/>
          </reference>
          <reference field="5" count="1">
            <x v="8"/>
          </reference>
          <reference field="7" count="0" selected="0"/>
        </references>
      </pivotArea>
    </format>
    <format dxfId="262">
      <pivotArea dataOnly="0" labelOnly="1" outline="0" fieldPosition="0">
        <references count="3">
          <reference field="0" count="1" selected="0">
            <x v="32"/>
          </reference>
          <reference field="5" count="1">
            <x v="33"/>
          </reference>
          <reference field="7" count="0" selected="0"/>
        </references>
      </pivotArea>
    </format>
    <format dxfId="261">
      <pivotArea dataOnly="0" labelOnly="1" outline="0" fieldPosition="0">
        <references count="3">
          <reference field="0" count="1" selected="0">
            <x v="45"/>
          </reference>
          <reference field="5" count="1">
            <x v="20"/>
          </reference>
          <reference field="7" count="0" selected="0"/>
        </references>
      </pivotArea>
    </format>
    <format dxfId="260">
      <pivotArea dataOnly="0" labelOnly="1" outline="0" fieldPosition="0">
        <references count="3">
          <reference field="0" count="1" selected="0">
            <x v="47"/>
          </reference>
          <reference field="5" count="1">
            <x v="18"/>
          </reference>
          <reference field="7" count="0" selected="0"/>
        </references>
      </pivotArea>
    </format>
    <format dxfId="259">
      <pivotArea dataOnly="0" labelOnly="1" outline="0" fieldPosition="0">
        <references count="4">
          <reference field="0" count="1" selected="0">
            <x v="0"/>
          </reference>
          <reference field="5" count="1" selected="0">
            <x v="24"/>
          </reference>
          <reference field="7" count="0" selected="0"/>
          <reference field="17" count="1">
            <x v="13"/>
          </reference>
        </references>
      </pivotArea>
    </format>
    <format dxfId="258">
      <pivotArea dataOnly="0" labelOnly="1" outline="0" fieldPosition="0">
        <references count="4">
          <reference field="0" count="1" selected="0">
            <x v="1"/>
          </reference>
          <reference field="5" count="1" selected="0">
            <x v="55"/>
          </reference>
          <reference field="7" count="0" selected="0"/>
          <reference field="17" count="1">
            <x v="5"/>
          </reference>
        </references>
      </pivotArea>
    </format>
    <format dxfId="257">
      <pivotArea dataOnly="0" labelOnly="1" outline="0" fieldPosition="0">
        <references count="4">
          <reference field="0" count="1" selected="0">
            <x v="2"/>
          </reference>
          <reference field="5" count="1" selected="0">
            <x v="25"/>
          </reference>
          <reference field="7" count="0" selected="0"/>
          <reference field="17" count="1">
            <x v="13"/>
          </reference>
        </references>
      </pivotArea>
    </format>
    <format dxfId="256">
      <pivotArea dataOnly="0" labelOnly="1" outline="0" fieldPosition="0">
        <references count="4">
          <reference field="0" count="1" selected="0">
            <x v="3"/>
          </reference>
          <reference field="5" count="1" selected="0">
            <x v="45"/>
          </reference>
          <reference field="7" count="0" selected="0"/>
          <reference field="17" count="1">
            <x v="5"/>
          </reference>
        </references>
      </pivotArea>
    </format>
    <format dxfId="255">
      <pivotArea dataOnly="0" labelOnly="1" outline="0" fieldPosition="0">
        <references count="4">
          <reference field="0" count="1" selected="0">
            <x v="5"/>
          </reference>
          <reference field="5" count="1" selected="0">
            <x v="28"/>
          </reference>
          <reference field="7" count="0" selected="0"/>
          <reference field="17" count="1">
            <x v="13"/>
          </reference>
        </references>
      </pivotArea>
    </format>
    <format dxfId="254">
      <pivotArea dataOnly="0" labelOnly="1" outline="0" fieldPosition="0">
        <references count="4">
          <reference field="0" count="1" selected="0">
            <x v="6"/>
          </reference>
          <reference field="5" count="1" selected="0">
            <x v="57"/>
          </reference>
          <reference field="7" count="0" selected="0"/>
          <reference field="17" count="1">
            <x v="5"/>
          </reference>
        </references>
      </pivotArea>
    </format>
    <format dxfId="253">
      <pivotArea dataOnly="0" labelOnly="1" outline="0" fieldPosition="0">
        <references count="4">
          <reference field="0" count="1" selected="0">
            <x v="9"/>
          </reference>
          <reference field="5" count="1" selected="0">
            <x v="29"/>
          </reference>
          <reference field="7" count="0" selected="0"/>
          <reference field="17" count="1">
            <x v="13"/>
          </reference>
        </references>
      </pivotArea>
    </format>
    <format dxfId="252">
      <pivotArea dataOnly="0" labelOnly="1" outline="0" fieldPosition="0">
        <references count="4">
          <reference field="0" count="1" selected="0">
            <x v="11"/>
          </reference>
          <reference field="5" count="1" selected="0">
            <x v="47"/>
          </reference>
          <reference field="7" count="0" selected="0"/>
          <reference field="17" count="1">
            <x v="5"/>
          </reference>
        </references>
      </pivotArea>
    </format>
    <format dxfId="251">
      <pivotArea dataOnly="0" labelOnly="1" outline="0" fieldPosition="0">
        <references count="4">
          <reference field="0" count="1" selected="0">
            <x v="13"/>
          </reference>
          <reference field="5" count="1" selected="0">
            <x v="26"/>
          </reference>
          <reference field="7" count="0" selected="0"/>
          <reference field="17" count="1">
            <x v="13"/>
          </reference>
        </references>
      </pivotArea>
    </format>
    <format dxfId="250">
      <pivotArea dataOnly="0" labelOnly="1" outline="0" fieldPosition="0">
        <references count="4">
          <reference field="0" count="1" selected="0">
            <x v="14"/>
          </reference>
          <reference field="5" count="1" selected="0">
            <x v="56"/>
          </reference>
          <reference field="7" count="0" selected="0"/>
          <reference field="17" count="1">
            <x v="5"/>
          </reference>
        </references>
      </pivotArea>
    </format>
    <format dxfId="249">
      <pivotArea dataOnly="0" labelOnly="1" outline="0" fieldPosition="0">
        <references count="4">
          <reference field="0" count="1" selected="0">
            <x v="15"/>
          </reference>
          <reference field="5" count="1" selected="0">
            <x v="23"/>
          </reference>
          <reference field="7" count="0" selected="0"/>
          <reference field="17" count="1">
            <x v="13"/>
          </reference>
        </references>
      </pivotArea>
    </format>
    <format dxfId="248">
      <pivotArea dataOnly="0" labelOnly="1" outline="0" fieldPosition="0">
        <references count="4">
          <reference field="0" count="1" selected="0">
            <x v="16"/>
          </reference>
          <reference field="5" count="1" selected="0">
            <x v="53"/>
          </reference>
          <reference field="7" count="0" selected="0"/>
          <reference field="17" count="1">
            <x v="5"/>
          </reference>
        </references>
      </pivotArea>
    </format>
    <format dxfId="247">
      <pivotArea dataOnly="0" labelOnly="1" outline="0" fieldPosition="0">
        <references count="4">
          <reference field="0" count="1" selected="0">
            <x v="18"/>
          </reference>
          <reference field="5" count="1" selected="0">
            <x v="43"/>
          </reference>
          <reference field="7" count="0" selected="0"/>
          <reference field="17" count="1">
            <x v="13"/>
          </reference>
        </references>
      </pivotArea>
    </format>
    <format dxfId="246">
      <pivotArea dataOnly="0" labelOnly="1" outline="0" fieldPosition="0">
        <references count="4">
          <reference field="0" count="1" selected="0">
            <x v="19"/>
          </reference>
          <reference field="5" count="1" selected="0">
            <x v="51"/>
          </reference>
          <reference field="7" count="0" selected="0"/>
          <reference field="17" count="1">
            <x v="5"/>
          </reference>
        </references>
      </pivotArea>
    </format>
    <format dxfId="245">
      <pivotArea dataOnly="0" labelOnly="1" outline="0" fieldPosition="0">
        <references count="4">
          <reference field="0" count="1" selected="0">
            <x v="21"/>
          </reference>
          <reference field="5" count="1" selected="0">
            <x v="14"/>
          </reference>
          <reference field="7" count="0" selected="0"/>
          <reference field="17" count="1">
            <x v="2"/>
          </reference>
        </references>
      </pivotArea>
    </format>
    <format dxfId="244">
      <pivotArea dataOnly="0" labelOnly="1" outline="0" fieldPosition="0">
        <references count="4">
          <reference field="0" count="1" selected="0">
            <x v="22"/>
          </reference>
          <reference field="5" count="1" selected="0">
            <x v="17"/>
          </reference>
          <reference field="7" count="0" selected="0"/>
          <reference field="17" count="1">
            <x v="6"/>
          </reference>
        </references>
      </pivotArea>
    </format>
    <format dxfId="243">
      <pivotArea dataOnly="0" labelOnly="1" outline="0" fieldPosition="0">
        <references count="4">
          <reference field="0" count="1" selected="0">
            <x v="24"/>
          </reference>
          <reference field="5" count="1" selected="0">
            <x v="2"/>
          </reference>
          <reference field="7" count="0" selected="0"/>
          <reference field="17" count="1">
            <x v="14"/>
          </reference>
        </references>
      </pivotArea>
    </format>
    <format dxfId="242">
      <pivotArea dataOnly="0" labelOnly="1" outline="0" fieldPosition="0">
        <references count="4">
          <reference field="0" count="1" selected="0">
            <x v="25"/>
          </reference>
          <reference field="5" count="1" selected="0">
            <x v="34"/>
          </reference>
          <reference field="7" count="0" selected="0"/>
          <reference field="17" count="1">
            <x v="7"/>
          </reference>
        </references>
      </pivotArea>
    </format>
    <format dxfId="241">
      <pivotArea dataOnly="0" labelOnly="1" outline="0" fieldPosition="0">
        <references count="4">
          <reference field="0" count="1" selected="0">
            <x v="26"/>
          </reference>
          <reference field="5" count="1" selected="0">
            <x v="1"/>
          </reference>
          <reference field="7" count="0" selected="0"/>
          <reference field="17" count="1">
            <x v="14"/>
          </reference>
        </references>
      </pivotArea>
    </format>
    <format dxfId="240">
      <pivotArea dataOnly="0" labelOnly="1" outline="0" fieldPosition="0">
        <references count="4">
          <reference field="0" count="1" selected="0">
            <x v="27"/>
          </reference>
          <reference field="5" count="1" selected="0">
            <x v="30"/>
          </reference>
          <reference field="7" count="0" selected="0"/>
          <reference field="17" count="1">
            <x v="7"/>
          </reference>
        </references>
      </pivotArea>
    </format>
    <format dxfId="239">
      <pivotArea dataOnly="0" labelOnly="1" outline="0" fieldPosition="0">
        <references count="4">
          <reference field="0" count="1" selected="0">
            <x v="28"/>
          </reference>
          <reference field="5" count="1" selected="0">
            <x v="13"/>
          </reference>
          <reference field="7" count="0" selected="0"/>
          <reference field="17" count="1">
            <x v="1"/>
          </reference>
        </references>
      </pivotArea>
    </format>
    <format dxfId="238">
      <pivotArea dataOnly="0" labelOnly="1" outline="0" fieldPosition="0">
        <references count="4">
          <reference field="0" count="1" selected="0">
            <x v="30"/>
          </reference>
          <reference field="5" count="1" selected="0">
            <x v="3"/>
          </reference>
          <reference field="7" count="0" selected="0"/>
          <reference field="17" count="1">
            <x v="14"/>
          </reference>
        </references>
      </pivotArea>
    </format>
    <format dxfId="237">
      <pivotArea dataOnly="0" labelOnly="1" outline="0" fieldPosition="0">
        <references count="4">
          <reference field="0" count="1" selected="0">
            <x v="31"/>
          </reference>
          <reference field="5" count="1" selected="0">
            <x v="8"/>
          </reference>
          <reference field="7" count="0" selected="0"/>
          <reference field="17" count="1">
            <x v="1"/>
          </reference>
        </references>
      </pivotArea>
    </format>
    <format dxfId="236">
      <pivotArea dataOnly="0" labelOnly="1" outline="0" fieldPosition="0">
        <references count="4">
          <reference field="0" count="1" selected="0">
            <x v="45"/>
          </reference>
          <reference field="5" count="1" selected="0">
            <x v="20"/>
          </reference>
          <reference field="7" count="0" selected="0"/>
          <reference field="17" count="1">
            <x v="11"/>
          </reference>
        </references>
      </pivotArea>
    </format>
    <format dxfId="235">
      <pivotArea dataOnly="0" labelOnly="1" outline="0" fieldPosition="0">
        <references count="4">
          <reference field="0" count="1" selected="0">
            <x v="47"/>
          </reference>
          <reference field="5" count="1" selected="0">
            <x v="18"/>
          </reference>
          <reference field="7" count="0" selected="0"/>
          <reference field="17" count="1">
            <x v="10"/>
          </reference>
        </references>
      </pivotArea>
    </format>
    <format dxfId="234">
      <pivotArea dataOnly="0" labelOnly="1" outline="0" fieldPosition="0">
        <references count="5">
          <reference field="0" count="1" selected="0">
            <x v="0"/>
          </reference>
          <reference field="5" count="1" selected="0">
            <x v="24"/>
          </reference>
          <reference field="6" count="1">
            <x v="21"/>
          </reference>
          <reference field="7" count="0" selected="0"/>
          <reference field="17" count="1" selected="0">
            <x v="13"/>
          </reference>
        </references>
      </pivotArea>
    </format>
    <format dxfId="233">
      <pivotArea dataOnly="0" labelOnly="1" outline="0" fieldPosition="0">
        <references count="5">
          <reference field="0" count="1" selected="0">
            <x v="1"/>
          </reference>
          <reference field="5" count="1" selected="0">
            <x v="55"/>
          </reference>
          <reference field="6" count="1">
            <x v="51"/>
          </reference>
          <reference field="7" count="0" selected="0"/>
          <reference field="17" count="1" selected="0">
            <x v="5"/>
          </reference>
        </references>
      </pivotArea>
    </format>
    <format dxfId="232">
      <pivotArea dataOnly="0" labelOnly="1" outline="0" fieldPosition="0">
        <references count="5">
          <reference field="0" count="1" selected="0">
            <x v="2"/>
          </reference>
          <reference field="5" count="1" selected="0">
            <x v="25"/>
          </reference>
          <reference field="6" count="1">
            <x v="22"/>
          </reference>
          <reference field="7" count="0" selected="0"/>
          <reference field="17" count="1" selected="0">
            <x v="13"/>
          </reference>
        </references>
      </pivotArea>
    </format>
    <format dxfId="231">
      <pivotArea dataOnly="0" labelOnly="1" outline="0" fieldPosition="0">
        <references count="5">
          <reference field="0" count="1" selected="0">
            <x v="3"/>
          </reference>
          <reference field="5" count="1" selected="0">
            <x v="45"/>
          </reference>
          <reference field="6" count="1">
            <x v="52"/>
          </reference>
          <reference field="7" count="0" selected="0"/>
          <reference field="17" count="1" selected="0">
            <x v="5"/>
          </reference>
        </references>
      </pivotArea>
    </format>
    <format dxfId="230">
      <pivotArea dataOnly="0" labelOnly="1" outline="0" fieldPosition="0">
        <references count="5">
          <reference field="0" count="1" selected="0">
            <x v="4"/>
          </reference>
          <reference field="5" count="1" selected="0">
            <x v="42"/>
          </reference>
          <reference field="6" count="1">
            <x v="48"/>
          </reference>
          <reference field="7" count="0" selected="0"/>
          <reference field="17" count="1" selected="0">
            <x v="5"/>
          </reference>
        </references>
      </pivotArea>
    </format>
    <format dxfId="229">
      <pivotArea dataOnly="0" labelOnly="1" outline="0" fieldPosition="0">
        <references count="5">
          <reference field="0" count="1" selected="0">
            <x v="5"/>
          </reference>
          <reference field="5" count="1" selected="0">
            <x v="28"/>
          </reference>
          <reference field="6" count="1">
            <x v="25"/>
          </reference>
          <reference field="7" count="0" selected="0"/>
          <reference field="17" count="1" selected="0">
            <x v="13"/>
          </reference>
        </references>
      </pivotArea>
    </format>
    <format dxfId="228">
      <pivotArea dataOnly="0" labelOnly="1" outline="0" fieldPosition="0">
        <references count="5">
          <reference field="0" count="1" selected="0">
            <x v="6"/>
          </reference>
          <reference field="5" count="1" selected="0">
            <x v="57"/>
          </reference>
          <reference field="6" count="1">
            <x v="54"/>
          </reference>
          <reference field="7" count="0" selected="0"/>
          <reference field="17" count="1" selected="0">
            <x v="5"/>
          </reference>
        </references>
      </pivotArea>
    </format>
    <format dxfId="227">
      <pivotArea dataOnly="0" labelOnly="1" outline="0" fieldPosition="0">
        <references count="5">
          <reference field="0" count="1" selected="0">
            <x v="7"/>
          </reference>
          <reference field="5" count="1" selected="0">
            <x v="52"/>
          </reference>
          <reference field="6" count="1">
            <x v="47"/>
          </reference>
          <reference field="7" count="0" selected="0"/>
          <reference field="17" count="1" selected="0">
            <x v="5"/>
          </reference>
        </references>
      </pivotArea>
    </format>
    <format dxfId="226">
      <pivotArea dataOnly="0" labelOnly="1" outline="0" fieldPosition="0">
        <references count="5">
          <reference field="0" count="1" selected="0">
            <x v="8"/>
          </reference>
          <reference field="5" count="1" selected="0">
            <x v="50"/>
          </reference>
          <reference field="6" count="1">
            <x v="45"/>
          </reference>
          <reference field="7" count="0" selected="0"/>
          <reference field="17" count="1" selected="0">
            <x v="5"/>
          </reference>
        </references>
      </pivotArea>
    </format>
    <format dxfId="225">
      <pivotArea dataOnly="0" labelOnly="1" outline="0" fieldPosition="0">
        <references count="5">
          <reference field="0" count="1" selected="0">
            <x v="9"/>
          </reference>
          <reference field="5" count="1" selected="0">
            <x v="29"/>
          </reference>
          <reference field="6" count="1">
            <x v="26"/>
          </reference>
          <reference field="7" count="0" selected="0"/>
          <reference field="17" count="1" selected="0">
            <x v="13"/>
          </reference>
        </references>
      </pivotArea>
    </format>
    <format dxfId="224">
      <pivotArea dataOnly="0" labelOnly="1" outline="0" fieldPosition="0">
        <references count="5">
          <reference field="0" count="1" selected="0">
            <x v="10"/>
          </reference>
          <reference field="5" count="1" selected="0">
            <x v="27"/>
          </reference>
          <reference field="6" count="1">
            <x v="24"/>
          </reference>
          <reference field="7" count="0" selected="0"/>
          <reference field="17" count="1" selected="0">
            <x v="13"/>
          </reference>
        </references>
      </pivotArea>
    </format>
    <format dxfId="223">
      <pivotArea dataOnly="0" labelOnly="1" outline="0" fieldPosition="0">
        <references count="5">
          <reference field="0" count="1" selected="0">
            <x v="11"/>
          </reference>
          <reference field="5" count="1" selected="0">
            <x v="47"/>
          </reference>
          <reference field="6" count="1">
            <x v="42"/>
          </reference>
          <reference field="7" count="0" selected="0"/>
          <reference field="17" count="1" selected="0">
            <x v="5"/>
          </reference>
        </references>
      </pivotArea>
    </format>
    <format dxfId="222">
      <pivotArea dataOnly="0" labelOnly="1" outline="0" fieldPosition="0">
        <references count="5">
          <reference field="0" count="1" selected="0">
            <x v="12"/>
          </reference>
          <reference field="5" count="1" selected="0">
            <x v="44"/>
          </reference>
          <reference field="6" count="1">
            <x v="40"/>
          </reference>
          <reference field="7" count="0" selected="0"/>
          <reference field="17" count="1" selected="0">
            <x v="5"/>
          </reference>
        </references>
      </pivotArea>
    </format>
    <format dxfId="221">
      <pivotArea dataOnly="0" labelOnly="1" outline="0" fieldPosition="0">
        <references count="5">
          <reference field="0" count="1" selected="0">
            <x v="13"/>
          </reference>
          <reference field="5" count="1" selected="0">
            <x v="26"/>
          </reference>
          <reference field="6" count="1">
            <x v="23"/>
          </reference>
          <reference field="7" count="0" selected="0"/>
          <reference field="17" count="1" selected="0">
            <x v="13"/>
          </reference>
        </references>
      </pivotArea>
    </format>
    <format dxfId="220">
      <pivotArea dataOnly="0" labelOnly="1" outline="0" fieldPosition="0">
        <references count="5">
          <reference field="0" count="1" selected="0">
            <x v="14"/>
          </reference>
          <reference field="5" count="1" selected="0">
            <x v="56"/>
          </reference>
          <reference field="6" count="1">
            <x v="53"/>
          </reference>
          <reference field="7" count="0" selected="0"/>
          <reference field="17" count="1" selected="0">
            <x v="5"/>
          </reference>
        </references>
      </pivotArea>
    </format>
    <format dxfId="219">
      <pivotArea dataOnly="0" labelOnly="1" outline="0" fieldPosition="0">
        <references count="5">
          <reference field="0" count="1" selected="0">
            <x v="15"/>
          </reference>
          <reference field="5" count="1" selected="0">
            <x v="23"/>
          </reference>
          <reference field="6" count="1">
            <x v="20"/>
          </reference>
          <reference field="7" count="0" selected="0"/>
          <reference field="17" count="1" selected="0">
            <x v="13"/>
          </reference>
        </references>
      </pivotArea>
    </format>
    <format dxfId="218">
      <pivotArea dataOnly="0" labelOnly="1" outline="0" fieldPosition="0">
        <references count="5">
          <reference field="0" count="1" selected="0">
            <x v="16"/>
          </reference>
          <reference field="5" count="1" selected="0">
            <x v="53"/>
          </reference>
          <reference field="6" count="1">
            <x v="49"/>
          </reference>
          <reference field="7" count="0" selected="0"/>
          <reference field="17" count="1" selected="0">
            <x v="5"/>
          </reference>
        </references>
      </pivotArea>
    </format>
    <format dxfId="217">
      <pivotArea dataOnly="0" labelOnly="1" outline="0" fieldPosition="0">
        <references count="5">
          <reference field="0" count="1" selected="0">
            <x v="17"/>
          </reference>
          <reference field="5" count="1" selected="0">
            <x v="46"/>
          </reference>
          <reference field="6" count="1">
            <x v="41"/>
          </reference>
          <reference field="7" count="0" selected="0"/>
          <reference field="17" count="1" selected="0">
            <x v="5"/>
          </reference>
        </references>
      </pivotArea>
    </format>
    <format dxfId="216">
      <pivotArea dataOnly="0" labelOnly="1" outline="0" fieldPosition="0">
        <references count="5">
          <reference field="0" count="1" selected="0">
            <x v="18"/>
          </reference>
          <reference field="5" count="1" selected="0">
            <x v="43"/>
          </reference>
          <reference field="6" count="1">
            <x v="39"/>
          </reference>
          <reference field="7" count="0" selected="0"/>
          <reference field="17" count="1" selected="0">
            <x v="13"/>
          </reference>
        </references>
      </pivotArea>
    </format>
    <format dxfId="215">
      <pivotArea dataOnly="0" labelOnly="1" outline="0" fieldPosition="0">
        <references count="5">
          <reference field="0" count="1" selected="0">
            <x v="19"/>
          </reference>
          <reference field="5" count="1" selected="0">
            <x v="51"/>
          </reference>
          <reference field="6" count="1">
            <x v="46"/>
          </reference>
          <reference field="7" count="0" selected="0"/>
          <reference field="17" count="1" selected="0">
            <x v="5"/>
          </reference>
        </references>
      </pivotArea>
    </format>
    <format dxfId="214">
      <pivotArea dataOnly="0" labelOnly="1" outline="0" fieldPosition="0">
        <references count="5">
          <reference field="0" count="1" selected="0">
            <x v="20"/>
          </reference>
          <reference field="5" count="1" selected="0">
            <x v="49"/>
          </reference>
          <reference field="6" count="1">
            <x v="44"/>
          </reference>
          <reference field="7" count="0" selected="0"/>
          <reference field="17" count="1" selected="0">
            <x v="5"/>
          </reference>
        </references>
      </pivotArea>
    </format>
    <format dxfId="213">
      <pivotArea dataOnly="0" labelOnly="1" outline="0" fieldPosition="0">
        <references count="5">
          <reference field="0" count="1" selected="0">
            <x v="21"/>
          </reference>
          <reference field="5" count="1" selected="0">
            <x v="14"/>
          </reference>
          <reference field="6" count="1">
            <x v="12"/>
          </reference>
          <reference field="7" count="0" selected="0"/>
          <reference field="17" count="1" selected="0">
            <x v="2"/>
          </reference>
        </references>
      </pivotArea>
    </format>
    <format dxfId="212">
      <pivotArea dataOnly="0" labelOnly="1" outline="0" fieldPosition="0">
        <references count="5">
          <reference field="0" count="1" selected="0">
            <x v="22"/>
          </reference>
          <reference field="5" count="1" selected="0">
            <x v="17"/>
          </reference>
          <reference field="6" count="1">
            <x v="15"/>
          </reference>
          <reference field="7" count="0" selected="0"/>
          <reference field="17" count="1" selected="0">
            <x v="6"/>
          </reference>
        </references>
      </pivotArea>
    </format>
    <format dxfId="211">
      <pivotArea dataOnly="0" labelOnly="1" outline="0" fieldPosition="0">
        <references count="5">
          <reference field="0" count="1" selected="0">
            <x v="24"/>
          </reference>
          <reference field="5" count="1" selected="0">
            <x v="2"/>
          </reference>
          <reference field="6" count="1">
            <x v="2"/>
          </reference>
          <reference field="7" count="0" selected="0"/>
          <reference field="17" count="1" selected="0">
            <x v="14"/>
          </reference>
        </references>
      </pivotArea>
    </format>
    <format dxfId="210">
      <pivotArea dataOnly="0" labelOnly="1" outline="0" fieldPosition="0">
        <references count="5">
          <reference field="0" count="1" selected="0">
            <x v="25"/>
          </reference>
          <reference field="5" count="1" selected="0">
            <x v="34"/>
          </reference>
          <reference field="6" count="1">
            <x v="31"/>
          </reference>
          <reference field="7" count="0" selected="0"/>
          <reference field="17" count="1" selected="0">
            <x v="7"/>
          </reference>
        </references>
      </pivotArea>
    </format>
    <format dxfId="209">
      <pivotArea dataOnly="0" labelOnly="1" outline="0" fieldPosition="0">
        <references count="5">
          <reference field="0" count="1" selected="0">
            <x v="26"/>
          </reference>
          <reference field="5" count="1" selected="0">
            <x v="1"/>
          </reference>
          <reference field="6" count="1">
            <x v="1"/>
          </reference>
          <reference field="7" count="0" selected="0"/>
          <reference field="17" count="1" selected="0">
            <x v="14"/>
          </reference>
        </references>
      </pivotArea>
    </format>
    <format dxfId="208">
      <pivotArea dataOnly="0" labelOnly="1" outline="0" fieldPosition="0">
        <references count="5">
          <reference field="0" count="1" selected="0">
            <x v="27"/>
          </reference>
          <reference field="5" count="1" selected="0">
            <x v="30"/>
          </reference>
          <reference field="6" count="1">
            <x v="27"/>
          </reference>
          <reference field="7" count="0" selected="0"/>
          <reference field="17" count="1" selected="0">
            <x v="7"/>
          </reference>
        </references>
      </pivotArea>
    </format>
    <format dxfId="207">
      <pivotArea dataOnly="0" labelOnly="1" outline="0" fieldPosition="0">
        <references count="5">
          <reference field="0" count="1" selected="0">
            <x v="28"/>
          </reference>
          <reference field="5" count="1" selected="0">
            <x v="13"/>
          </reference>
          <reference field="6" count="1">
            <x v="10"/>
          </reference>
          <reference field="7" count="0" selected="0"/>
          <reference field="17" count="1" selected="0">
            <x v="1"/>
          </reference>
        </references>
      </pivotArea>
    </format>
    <format dxfId="206">
      <pivotArea dataOnly="0" labelOnly="1" outline="0" fieldPosition="0">
        <references count="5">
          <reference field="0" count="1" selected="0">
            <x v="29"/>
          </reference>
          <reference field="5" count="1" selected="0">
            <x v="12"/>
          </reference>
          <reference field="6" count="1">
            <x v="9"/>
          </reference>
          <reference field="7" count="0" selected="0"/>
          <reference field="17" count="1" selected="0">
            <x v="1"/>
          </reference>
        </references>
      </pivotArea>
    </format>
    <format dxfId="205">
      <pivotArea dataOnly="0" labelOnly="1" outline="0" fieldPosition="0">
        <references count="5">
          <reference field="0" count="1" selected="0">
            <x v="30"/>
          </reference>
          <reference field="5" count="1" selected="0">
            <x v="3"/>
          </reference>
          <reference field="6" count="1">
            <x v="3"/>
          </reference>
          <reference field="7" count="0" selected="0"/>
          <reference field="17" count="1" selected="0">
            <x v="14"/>
          </reference>
        </references>
      </pivotArea>
    </format>
    <format dxfId="204">
      <pivotArea dataOnly="0" labelOnly="1" outline="0" fieldPosition="0">
        <references count="5">
          <reference field="0" count="1" selected="0">
            <x v="31"/>
          </reference>
          <reference field="5" count="1" selected="0">
            <x v="8"/>
          </reference>
          <reference field="6" count="1">
            <x v="5"/>
          </reference>
          <reference field="7" count="0" selected="0"/>
          <reference field="17" count="1" selected="0">
            <x v="1"/>
          </reference>
        </references>
      </pivotArea>
    </format>
    <format dxfId="203">
      <pivotArea dataOnly="0" labelOnly="1" outline="0" fieldPosition="0">
        <references count="5">
          <reference field="0" count="1" selected="0">
            <x v="32"/>
          </reference>
          <reference field="5" count="1" selected="0">
            <x v="33"/>
          </reference>
          <reference field="6" count="1">
            <x v="30"/>
          </reference>
          <reference field="7" count="0" selected="0"/>
          <reference field="17" count="1" selected="0">
            <x v="1"/>
          </reference>
        </references>
      </pivotArea>
    </format>
    <format dxfId="202">
      <pivotArea dataOnly="0" labelOnly="1" outline="0" fieldPosition="0">
        <references count="5">
          <reference field="0" count="1" selected="0">
            <x v="45"/>
          </reference>
          <reference field="5" count="1" selected="0">
            <x v="20"/>
          </reference>
          <reference field="6" count="1">
            <x v="17"/>
          </reference>
          <reference field="7" count="0" selected="0"/>
          <reference field="17" count="1" selected="0">
            <x v="11"/>
          </reference>
        </references>
      </pivotArea>
    </format>
    <format dxfId="201">
      <pivotArea dataOnly="0" labelOnly="1" outline="0" fieldPosition="0">
        <references count="5">
          <reference field="0" count="1" selected="0">
            <x v="47"/>
          </reference>
          <reference field="5" count="1" selected="0">
            <x v="18"/>
          </reference>
          <reference field="6" count="1">
            <x v="16"/>
          </reference>
          <reference field="7" count="0" selected="0"/>
          <reference field="17" count="1" selected="0">
            <x v="10"/>
          </reference>
        </references>
      </pivotArea>
    </format>
    <format dxfId="200">
      <pivotArea dataOnly="0" labelOnly="1" outline="0" fieldPosition="0">
        <references count="6">
          <reference field="0" count="1" selected="0">
            <x v="0"/>
          </reference>
          <reference field="5" count="1" selected="0">
            <x v="24"/>
          </reference>
          <reference field="6" count="1" selected="0">
            <x v="21"/>
          </reference>
          <reference field="7" count="0" selected="0"/>
          <reference field="17" count="1" selected="0">
            <x v="13"/>
          </reference>
          <reference field="18" count="1">
            <x v="13"/>
          </reference>
        </references>
      </pivotArea>
    </format>
    <format dxfId="199">
      <pivotArea dataOnly="0" labelOnly="1" outline="0" fieldPosition="0">
        <references count="6">
          <reference field="0" count="1" selected="0">
            <x v="1"/>
          </reference>
          <reference field="5" count="1" selected="0">
            <x v="55"/>
          </reference>
          <reference field="6" count="1" selected="0">
            <x v="51"/>
          </reference>
          <reference field="7" count="0" selected="0"/>
          <reference field="17" count="1" selected="0">
            <x v="5"/>
          </reference>
          <reference field="18" count="1">
            <x v="5"/>
          </reference>
        </references>
      </pivotArea>
    </format>
    <format dxfId="198">
      <pivotArea dataOnly="0" labelOnly="1" outline="0" fieldPosition="0">
        <references count="6">
          <reference field="0" count="1" selected="0">
            <x v="2"/>
          </reference>
          <reference field="5" count="1" selected="0">
            <x v="25"/>
          </reference>
          <reference field="6" count="1" selected="0">
            <x v="22"/>
          </reference>
          <reference field="7" count="0" selected="0"/>
          <reference field="17" count="1" selected="0">
            <x v="13"/>
          </reference>
          <reference field="18" count="1">
            <x v="13"/>
          </reference>
        </references>
      </pivotArea>
    </format>
    <format dxfId="197">
      <pivotArea dataOnly="0" labelOnly="1" outline="0" fieldPosition="0">
        <references count="6">
          <reference field="0" count="1" selected="0">
            <x v="3"/>
          </reference>
          <reference field="5" count="1" selected="0">
            <x v="45"/>
          </reference>
          <reference field="6" count="1" selected="0">
            <x v="52"/>
          </reference>
          <reference field="7" count="0" selected="0"/>
          <reference field="17" count="1" selected="0">
            <x v="5"/>
          </reference>
          <reference field="18" count="1">
            <x v="5"/>
          </reference>
        </references>
      </pivotArea>
    </format>
    <format dxfId="196">
      <pivotArea dataOnly="0" labelOnly="1" outline="0" fieldPosition="0">
        <references count="6">
          <reference field="0" count="1" selected="0">
            <x v="4"/>
          </reference>
          <reference field="5" count="1" selected="0">
            <x v="42"/>
          </reference>
          <reference field="6" count="1" selected="0">
            <x v="48"/>
          </reference>
          <reference field="7" count="0" selected="0"/>
          <reference field="17" count="1" selected="0">
            <x v="5"/>
          </reference>
          <reference field="18" count="1">
            <x v="5"/>
          </reference>
        </references>
      </pivotArea>
    </format>
    <format dxfId="195">
      <pivotArea dataOnly="0" labelOnly="1" outline="0" fieldPosition="0">
        <references count="6">
          <reference field="0" count="1" selected="0">
            <x v="5"/>
          </reference>
          <reference field="5" count="1" selected="0">
            <x v="28"/>
          </reference>
          <reference field="6" count="1" selected="0">
            <x v="25"/>
          </reference>
          <reference field="7" count="0" selected="0"/>
          <reference field="17" count="1" selected="0">
            <x v="13"/>
          </reference>
          <reference field="18" count="1">
            <x v="13"/>
          </reference>
        </references>
      </pivotArea>
    </format>
    <format dxfId="194">
      <pivotArea dataOnly="0" labelOnly="1" outline="0" fieldPosition="0">
        <references count="6">
          <reference field="0" count="1" selected="0">
            <x v="6"/>
          </reference>
          <reference field="5" count="1" selected="0">
            <x v="57"/>
          </reference>
          <reference field="6" count="1" selected="0">
            <x v="54"/>
          </reference>
          <reference field="7" count="0" selected="0"/>
          <reference field="17" count="1" selected="0">
            <x v="5"/>
          </reference>
          <reference field="18" count="1">
            <x v="5"/>
          </reference>
        </references>
      </pivotArea>
    </format>
    <format dxfId="193">
      <pivotArea dataOnly="0" labelOnly="1" outline="0" fieldPosition="0">
        <references count="6">
          <reference field="0" count="1" selected="0">
            <x v="7"/>
          </reference>
          <reference field="5" count="1" selected="0">
            <x v="52"/>
          </reference>
          <reference field="6" count="1" selected="0">
            <x v="47"/>
          </reference>
          <reference field="7" count="0" selected="0"/>
          <reference field="17" count="1" selected="0">
            <x v="5"/>
          </reference>
          <reference field="18" count="1">
            <x v="5"/>
          </reference>
        </references>
      </pivotArea>
    </format>
    <format dxfId="192">
      <pivotArea dataOnly="0" labelOnly="1" outline="0" fieldPosition="0">
        <references count="6">
          <reference field="0" count="1" selected="0">
            <x v="8"/>
          </reference>
          <reference field="5" count="1" selected="0">
            <x v="50"/>
          </reference>
          <reference field="6" count="1" selected="0">
            <x v="45"/>
          </reference>
          <reference field="7" count="0" selected="0"/>
          <reference field="17" count="1" selected="0">
            <x v="5"/>
          </reference>
          <reference field="18" count="1">
            <x v="5"/>
          </reference>
        </references>
      </pivotArea>
    </format>
    <format dxfId="191">
      <pivotArea dataOnly="0" labelOnly="1" outline="0" fieldPosition="0">
        <references count="6">
          <reference field="0" count="1" selected="0">
            <x v="9"/>
          </reference>
          <reference field="5" count="1" selected="0">
            <x v="29"/>
          </reference>
          <reference field="6" count="1" selected="0">
            <x v="26"/>
          </reference>
          <reference field="7" count="0" selected="0"/>
          <reference field="17" count="1" selected="0">
            <x v="13"/>
          </reference>
          <reference field="18" count="1">
            <x v="13"/>
          </reference>
        </references>
      </pivotArea>
    </format>
    <format dxfId="190">
      <pivotArea dataOnly="0" labelOnly="1" outline="0" fieldPosition="0">
        <references count="6">
          <reference field="0" count="1" selected="0">
            <x v="10"/>
          </reference>
          <reference field="5" count="1" selected="0">
            <x v="27"/>
          </reference>
          <reference field="6" count="1" selected="0">
            <x v="24"/>
          </reference>
          <reference field="7" count="0" selected="0"/>
          <reference field="17" count="1" selected="0">
            <x v="13"/>
          </reference>
          <reference field="18" count="1">
            <x v="13"/>
          </reference>
        </references>
      </pivotArea>
    </format>
    <format dxfId="189">
      <pivotArea dataOnly="0" labelOnly="1" outline="0" fieldPosition="0">
        <references count="6">
          <reference field="0" count="1" selected="0">
            <x v="11"/>
          </reference>
          <reference field="5" count="1" selected="0">
            <x v="47"/>
          </reference>
          <reference field="6" count="1" selected="0">
            <x v="42"/>
          </reference>
          <reference field="7" count="0" selected="0"/>
          <reference field="17" count="1" selected="0">
            <x v="5"/>
          </reference>
          <reference field="18" count="1">
            <x v="5"/>
          </reference>
        </references>
      </pivotArea>
    </format>
    <format dxfId="188">
      <pivotArea dataOnly="0" labelOnly="1" outline="0" fieldPosition="0">
        <references count="6">
          <reference field="0" count="1" selected="0">
            <x v="12"/>
          </reference>
          <reference field="5" count="1" selected="0">
            <x v="44"/>
          </reference>
          <reference field="6" count="1" selected="0">
            <x v="40"/>
          </reference>
          <reference field="7" count="0" selected="0"/>
          <reference field="17" count="1" selected="0">
            <x v="5"/>
          </reference>
          <reference field="18" count="1">
            <x v="5"/>
          </reference>
        </references>
      </pivotArea>
    </format>
    <format dxfId="187">
      <pivotArea dataOnly="0" labelOnly="1" outline="0" fieldPosition="0">
        <references count="6">
          <reference field="0" count="1" selected="0">
            <x v="13"/>
          </reference>
          <reference field="5" count="1" selected="0">
            <x v="26"/>
          </reference>
          <reference field="6" count="1" selected="0">
            <x v="23"/>
          </reference>
          <reference field="7" count="0" selected="0"/>
          <reference field="17" count="1" selected="0">
            <x v="13"/>
          </reference>
          <reference field="18" count="1">
            <x v="13"/>
          </reference>
        </references>
      </pivotArea>
    </format>
    <format dxfId="186">
      <pivotArea dataOnly="0" labelOnly="1" outline="0" fieldPosition="0">
        <references count="6">
          <reference field="0" count="1" selected="0">
            <x v="14"/>
          </reference>
          <reference field="5" count="1" selected="0">
            <x v="56"/>
          </reference>
          <reference field="6" count="1" selected="0">
            <x v="53"/>
          </reference>
          <reference field="7" count="0" selected="0"/>
          <reference field="17" count="1" selected="0">
            <x v="5"/>
          </reference>
          <reference field="18" count="1">
            <x v="5"/>
          </reference>
        </references>
      </pivotArea>
    </format>
    <format dxfId="185">
      <pivotArea dataOnly="0" labelOnly="1" outline="0" fieldPosition="0">
        <references count="6">
          <reference field="0" count="1" selected="0">
            <x v="15"/>
          </reference>
          <reference field="5" count="1" selected="0">
            <x v="23"/>
          </reference>
          <reference field="6" count="1" selected="0">
            <x v="20"/>
          </reference>
          <reference field="7" count="0" selected="0"/>
          <reference field="17" count="1" selected="0">
            <x v="13"/>
          </reference>
          <reference field="18" count="1">
            <x v="13"/>
          </reference>
        </references>
      </pivotArea>
    </format>
    <format dxfId="184">
      <pivotArea dataOnly="0" labelOnly="1" outline="0" fieldPosition="0">
        <references count="6">
          <reference field="0" count="1" selected="0">
            <x v="16"/>
          </reference>
          <reference field="5" count="1" selected="0">
            <x v="53"/>
          </reference>
          <reference field="6" count="1" selected="0">
            <x v="49"/>
          </reference>
          <reference field="7" count="0" selected="0"/>
          <reference field="17" count="1" selected="0">
            <x v="5"/>
          </reference>
          <reference field="18" count="1">
            <x v="5"/>
          </reference>
        </references>
      </pivotArea>
    </format>
    <format dxfId="183">
      <pivotArea dataOnly="0" labelOnly="1" outline="0" fieldPosition="0">
        <references count="6">
          <reference field="0" count="1" selected="0">
            <x v="17"/>
          </reference>
          <reference field="5" count="1" selected="0">
            <x v="46"/>
          </reference>
          <reference field="6" count="1" selected="0">
            <x v="41"/>
          </reference>
          <reference field="7" count="0" selected="0"/>
          <reference field="17" count="1" selected="0">
            <x v="5"/>
          </reference>
          <reference field="18" count="1">
            <x v="5"/>
          </reference>
        </references>
      </pivotArea>
    </format>
    <format dxfId="182">
      <pivotArea dataOnly="0" labelOnly="1" outline="0" fieldPosition="0">
        <references count="6">
          <reference field="0" count="1" selected="0">
            <x v="18"/>
          </reference>
          <reference field="5" count="1" selected="0">
            <x v="43"/>
          </reference>
          <reference field="6" count="1" selected="0">
            <x v="39"/>
          </reference>
          <reference field="7" count="0" selected="0"/>
          <reference field="17" count="1" selected="0">
            <x v="13"/>
          </reference>
          <reference field="18" count="1">
            <x v="13"/>
          </reference>
        </references>
      </pivotArea>
    </format>
    <format dxfId="181">
      <pivotArea dataOnly="0" labelOnly="1" outline="0" fieldPosition="0">
        <references count="6">
          <reference field="0" count="1" selected="0">
            <x v="19"/>
          </reference>
          <reference field="5" count="1" selected="0">
            <x v="51"/>
          </reference>
          <reference field="6" count="1" selected="0">
            <x v="46"/>
          </reference>
          <reference field="7" count="0" selected="0"/>
          <reference field="17" count="1" selected="0">
            <x v="5"/>
          </reference>
          <reference field="18" count="1">
            <x v="5"/>
          </reference>
        </references>
      </pivotArea>
    </format>
    <format dxfId="180">
      <pivotArea dataOnly="0" labelOnly="1" outline="0" fieldPosition="0">
        <references count="6">
          <reference field="0" count="1" selected="0">
            <x v="20"/>
          </reference>
          <reference field="5" count="1" selected="0">
            <x v="49"/>
          </reference>
          <reference field="6" count="1" selected="0">
            <x v="44"/>
          </reference>
          <reference field="7" count="0" selected="0"/>
          <reference field="17" count="1" selected="0">
            <x v="5"/>
          </reference>
          <reference field="18" count="1">
            <x v="5"/>
          </reference>
        </references>
      </pivotArea>
    </format>
    <format dxfId="179">
      <pivotArea dataOnly="0" labelOnly="1" outline="0" fieldPosition="0">
        <references count="6">
          <reference field="0" count="1" selected="0">
            <x v="21"/>
          </reference>
          <reference field="5" count="1" selected="0">
            <x v="14"/>
          </reference>
          <reference field="6" count="1" selected="0">
            <x v="12"/>
          </reference>
          <reference field="7" count="0" selected="0"/>
          <reference field="17" count="1" selected="0">
            <x v="2"/>
          </reference>
          <reference field="18" count="1">
            <x v="2"/>
          </reference>
        </references>
      </pivotArea>
    </format>
    <format dxfId="178">
      <pivotArea dataOnly="0" labelOnly="1" outline="0" fieldPosition="0">
        <references count="6">
          <reference field="0" count="1" selected="0">
            <x v="22"/>
          </reference>
          <reference field="5" count="1" selected="0">
            <x v="17"/>
          </reference>
          <reference field="6" count="1" selected="0">
            <x v="15"/>
          </reference>
          <reference field="7" count="0" selected="0"/>
          <reference field="17" count="1" selected="0">
            <x v="6"/>
          </reference>
          <reference field="18" count="1">
            <x v="6"/>
          </reference>
        </references>
      </pivotArea>
    </format>
    <format dxfId="177">
      <pivotArea dataOnly="0" labelOnly="1" outline="0" fieldPosition="0">
        <references count="6">
          <reference field="0" count="1" selected="0">
            <x v="24"/>
          </reference>
          <reference field="5" count="1" selected="0">
            <x v="2"/>
          </reference>
          <reference field="6" count="1" selected="0">
            <x v="2"/>
          </reference>
          <reference field="7" count="0" selected="0"/>
          <reference field="17" count="1" selected="0">
            <x v="14"/>
          </reference>
          <reference field="18" count="1">
            <x v="14"/>
          </reference>
        </references>
      </pivotArea>
    </format>
    <format dxfId="176">
      <pivotArea dataOnly="0" labelOnly="1" outline="0" fieldPosition="0">
        <references count="6">
          <reference field="0" count="1" selected="0">
            <x v="25"/>
          </reference>
          <reference field="5" count="1" selected="0">
            <x v="34"/>
          </reference>
          <reference field="6" count="1" selected="0">
            <x v="31"/>
          </reference>
          <reference field="7" count="0" selected="0"/>
          <reference field="17" count="1" selected="0">
            <x v="7"/>
          </reference>
          <reference field="18" count="1">
            <x v="7"/>
          </reference>
        </references>
      </pivotArea>
    </format>
    <format dxfId="175">
      <pivotArea dataOnly="0" labelOnly="1" outline="0" fieldPosition="0">
        <references count="6">
          <reference field="0" count="1" selected="0">
            <x v="26"/>
          </reference>
          <reference field="5" count="1" selected="0">
            <x v="1"/>
          </reference>
          <reference field="6" count="1" selected="0">
            <x v="1"/>
          </reference>
          <reference field="7" count="0" selected="0"/>
          <reference field="17" count="1" selected="0">
            <x v="14"/>
          </reference>
          <reference field="18" count="1">
            <x v="14"/>
          </reference>
        </references>
      </pivotArea>
    </format>
    <format dxfId="174">
      <pivotArea dataOnly="0" labelOnly="1" outline="0" fieldPosition="0">
        <references count="6">
          <reference field="0" count="1" selected="0">
            <x v="27"/>
          </reference>
          <reference field="5" count="1" selected="0">
            <x v="30"/>
          </reference>
          <reference field="6" count="1" selected="0">
            <x v="27"/>
          </reference>
          <reference field="7" count="0" selected="0"/>
          <reference field="17" count="1" selected="0">
            <x v="7"/>
          </reference>
          <reference field="18" count="1">
            <x v="7"/>
          </reference>
        </references>
      </pivotArea>
    </format>
    <format dxfId="173">
      <pivotArea dataOnly="0" labelOnly="1" outline="0" fieldPosition="0">
        <references count="6">
          <reference field="0" count="1" selected="0">
            <x v="28"/>
          </reference>
          <reference field="5" count="1" selected="0">
            <x v="13"/>
          </reference>
          <reference field="6" count="1" selected="0">
            <x v="10"/>
          </reference>
          <reference field="7" count="0" selected="0"/>
          <reference field="17" count="1" selected="0">
            <x v="1"/>
          </reference>
          <reference field="18" count="1">
            <x v="1"/>
          </reference>
        </references>
      </pivotArea>
    </format>
    <format dxfId="172">
      <pivotArea dataOnly="0" labelOnly="1" outline="0" fieldPosition="0">
        <references count="6">
          <reference field="0" count="1" selected="0">
            <x v="29"/>
          </reference>
          <reference field="5" count="1" selected="0">
            <x v="12"/>
          </reference>
          <reference field="6" count="1" selected="0">
            <x v="9"/>
          </reference>
          <reference field="7" count="0" selected="0"/>
          <reference field="17" count="1" selected="0">
            <x v="1"/>
          </reference>
          <reference field="18" count="1">
            <x v="1"/>
          </reference>
        </references>
      </pivotArea>
    </format>
    <format dxfId="171">
      <pivotArea dataOnly="0" labelOnly="1" outline="0" fieldPosition="0">
        <references count="6">
          <reference field="0" count="1" selected="0">
            <x v="30"/>
          </reference>
          <reference field="5" count="1" selected="0">
            <x v="3"/>
          </reference>
          <reference field="6" count="1" selected="0">
            <x v="3"/>
          </reference>
          <reference field="7" count="0" selected="0"/>
          <reference field="17" count="1" selected="0">
            <x v="14"/>
          </reference>
          <reference field="18" count="1">
            <x v="14"/>
          </reference>
        </references>
      </pivotArea>
    </format>
    <format dxfId="170">
      <pivotArea dataOnly="0" labelOnly="1" outline="0" fieldPosition="0">
        <references count="6">
          <reference field="0" count="1" selected="0">
            <x v="31"/>
          </reference>
          <reference field="5" count="1" selected="0">
            <x v="8"/>
          </reference>
          <reference field="6" count="1" selected="0">
            <x v="5"/>
          </reference>
          <reference field="7" count="0" selected="0"/>
          <reference field="17" count="1" selected="0">
            <x v="1"/>
          </reference>
          <reference field="18" count="1">
            <x v="1"/>
          </reference>
        </references>
      </pivotArea>
    </format>
    <format dxfId="169">
      <pivotArea dataOnly="0" labelOnly="1" outline="0" fieldPosition="0">
        <references count="6">
          <reference field="0" count="1" selected="0">
            <x v="32"/>
          </reference>
          <reference field="5" count="1" selected="0">
            <x v="33"/>
          </reference>
          <reference field="6" count="1" selected="0">
            <x v="30"/>
          </reference>
          <reference field="7" count="0" selected="0"/>
          <reference field="17" count="1" selected="0">
            <x v="1"/>
          </reference>
          <reference field="18" count="1">
            <x v="1"/>
          </reference>
        </references>
      </pivotArea>
    </format>
    <format dxfId="168">
      <pivotArea dataOnly="0" labelOnly="1" outline="0" fieldPosition="0">
        <references count="6">
          <reference field="0" count="1" selected="0">
            <x v="45"/>
          </reference>
          <reference field="5" count="1" selected="0">
            <x v="20"/>
          </reference>
          <reference field="6" count="1" selected="0">
            <x v="17"/>
          </reference>
          <reference field="7" count="0" selected="0"/>
          <reference field="17" count="1" selected="0">
            <x v="11"/>
          </reference>
          <reference field="18" count="1">
            <x v="11"/>
          </reference>
        </references>
      </pivotArea>
    </format>
    <format dxfId="167">
      <pivotArea dataOnly="0" labelOnly="1" outline="0" fieldPosition="0">
        <references count="6">
          <reference field="0" count="1" selected="0">
            <x v="47"/>
          </reference>
          <reference field="5" count="1" selected="0">
            <x v="18"/>
          </reference>
          <reference field="6" count="1" selected="0">
            <x v="16"/>
          </reference>
          <reference field="7" count="0" selected="0"/>
          <reference field="17" count="1" selected="0">
            <x v="10"/>
          </reference>
          <reference field="18" count="1">
            <x v="10"/>
          </reference>
        </references>
      </pivotArea>
    </format>
    <format dxfId="166">
      <pivotArea dataOnly="0" labelOnly="1" outline="0" fieldPosition="0">
        <references count="1">
          <reference field="0" count="34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4"/>
            <x v="25"/>
            <x v="26"/>
            <x v="27"/>
            <x v="28"/>
            <x v="29"/>
            <x v="30"/>
            <x v="31"/>
            <x v="32"/>
            <x v="45"/>
            <x v="47"/>
          </reference>
        </references>
      </pivotArea>
    </format>
    <format dxfId="165">
      <pivotArea dataOnly="0" labelOnly="1" outline="0" fieldPosition="0">
        <references count="2">
          <reference field="0" count="1" selected="0">
            <x v="0"/>
          </reference>
          <reference field="7" count="0"/>
        </references>
      </pivotArea>
    </format>
    <format dxfId="164">
      <pivotArea dataOnly="0" labelOnly="1" outline="0" fieldPosition="0">
        <references count="3">
          <reference field="0" count="1" selected="0">
            <x v="0"/>
          </reference>
          <reference field="5" count="1">
            <x v="24"/>
          </reference>
          <reference field="7" count="0" selected="0"/>
        </references>
      </pivotArea>
    </format>
    <format dxfId="163">
      <pivotArea dataOnly="0" labelOnly="1" outline="0" fieldPosition="0">
        <references count="3">
          <reference field="0" count="1" selected="0">
            <x v="1"/>
          </reference>
          <reference field="5" count="1">
            <x v="55"/>
          </reference>
          <reference field="7" count="0" selected="0"/>
        </references>
      </pivotArea>
    </format>
    <format dxfId="162">
      <pivotArea dataOnly="0" labelOnly="1" outline="0" fieldPosition="0">
        <references count="3">
          <reference field="0" count="1" selected="0">
            <x v="2"/>
          </reference>
          <reference field="5" count="1">
            <x v="25"/>
          </reference>
          <reference field="7" count="0" selected="0"/>
        </references>
      </pivotArea>
    </format>
    <format dxfId="161">
      <pivotArea dataOnly="0" labelOnly="1" outline="0" fieldPosition="0">
        <references count="3">
          <reference field="0" count="1" selected="0">
            <x v="3"/>
          </reference>
          <reference field="5" count="1">
            <x v="45"/>
          </reference>
          <reference field="7" count="0" selected="0"/>
        </references>
      </pivotArea>
    </format>
    <format dxfId="160">
      <pivotArea dataOnly="0" labelOnly="1" outline="0" fieldPosition="0">
        <references count="3">
          <reference field="0" count="1" selected="0">
            <x v="4"/>
          </reference>
          <reference field="5" count="1">
            <x v="42"/>
          </reference>
          <reference field="7" count="0" selected="0"/>
        </references>
      </pivotArea>
    </format>
    <format dxfId="159">
      <pivotArea dataOnly="0" labelOnly="1" outline="0" fieldPosition="0">
        <references count="3">
          <reference field="0" count="1" selected="0">
            <x v="5"/>
          </reference>
          <reference field="5" count="1">
            <x v="28"/>
          </reference>
          <reference field="7" count="0" selected="0"/>
        </references>
      </pivotArea>
    </format>
    <format dxfId="158">
      <pivotArea dataOnly="0" labelOnly="1" outline="0" fieldPosition="0">
        <references count="3">
          <reference field="0" count="1" selected="0">
            <x v="6"/>
          </reference>
          <reference field="5" count="1">
            <x v="57"/>
          </reference>
          <reference field="7" count="0" selected="0"/>
        </references>
      </pivotArea>
    </format>
    <format dxfId="157">
      <pivotArea dataOnly="0" labelOnly="1" outline="0" fieldPosition="0">
        <references count="3">
          <reference field="0" count="1" selected="0">
            <x v="7"/>
          </reference>
          <reference field="5" count="1">
            <x v="52"/>
          </reference>
          <reference field="7" count="0" selected="0"/>
        </references>
      </pivotArea>
    </format>
    <format dxfId="156">
      <pivotArea dataOnly="0" labelOnly="1" outline="0" fieldPosition="0">
        <references count="3">
          <reference field="0" count="1" selected="0">
            <x v="8"/>
          </reference>
          <reference field="5" count="1">
            <x v="50"/>
          </reference>
          <reference field="7" count="0" selected="0"/>
        </references>
      </pivotArea>
    </format>
    <format dxfId="155">
      <pivotArea dataOnly="0" labelOnly="1" outline="0" fieldPosition="0">
        <references count="3">
          <reference field="0" count="1" selected="0">
            <x v="9"/>
          </reference>
          <reference field="5" count="1">
            <x v="29"/>
          </reference>
          <reference field="7" count="0" selected="0"/>
        </references>
      </pivotArea>
    </format>
    <format dxfId="154">
      <pivotArea dataOnly="0" labelOnly="1" outline="0" fieldPosition="0">
        <references count="3">
          <reference field="0" count="1" selected="0">
            <x v="10"/>
          </reference>
          <reference field="5" count="1">
            <x v="27"/>
          </reference>
          <reference field="7" count="0" selected="0"/>
        </references>
      </pivotArea>
    </format>
    <format dxfId="153">
      <pivotArea dataOnly="0" labelOnly="1" outline="0" fieldPosition="0">
        <references count="3">
          <reference field="0" count="1" selected="0">
            <x v="11"/>
          </reference>
          <reference field="5" count="1">
            <x v="47"/>
          </reference>
          <reference field="7" count="0" selected="0"/>
        </references>
      </pivotArea>
    </format>
    <format dxfId="152">
      <pivotArea dataOnly="0" labelOnly="1" outline="0" fieldPosition="0">
        <references count="3">
          <reference field="0" count="1" selected="0">
            <x v="12"/>
          </reference>
          <reference field="5" count="1">
            <x v="44"/>
          </reference>
          <reference field="7" count="0" selected="0"/>
        </references>
      </pivotArea>
    </format>
    <format dxfId="151">
      <pivotArea dataOnly="0" labelOnly="1" outline="0" fieldPosition="0">
        <references count="3">
          <reference field="0" count="1" selected="0">
            <x v="13"/>
          </reference>
          <reference field="5" count="1">
            <x v="26"/>
          </reference>
          <reference field="7" count="0" selected="0"/>
        </references>
      </pivotArea>
    </format>
    <format dxfId="150">
      <pivotArea dataOnly="0" labelOnly="1" outline="0" fieldPosition="0">
        <references count="3">
          <reference field="0" count="1" selected="0">
            <x v="14"/>
          </reference>
          <reference field="5" count="1">
            <x v="56"/>
          </reference>
          <reference field="7" count="0" selected="0"/>
        </references>
      </pivotArea>
    </format>
    <format dxfId="149">
      <pivotArea dataOnly="0" labelOnly="1" outline="0" fieldPosition="0">
        <references count="3">
          <reference field="0" count="1" selected="0">
            <x v="15"/>
          </reference>
          <reference field="5" count="1">
            <x v="23"/>
          </reference>
          <reference field="7" count="0" selected="0"/>
        </references>
      </pivotArea>
    </format>
    <format dxfId="148">
      <pivotArea dataOnly="0" labelOnly="1" outline="0" fieldPosition="0">
        <references count="3">
          <reference field="0" count="1" selected="0">
            <x v="16"/>
          </reference>
          <reference field="5" count="1">
            <x v="53"/>
          </reference>
          <reference field="7" count="0" selected="0"/>
        </references>
      </pivotArea>
    </format>
    <format dxfId="147">
      <pivotArea dataOnly="0" labelOnly="1" outline="0" fieldPosition="0">
        <references count="3">
          <reference field="0" count="1" selected="0">
            <x v="17"/>
          </reference>
          <reference field="5" count="1">
            <x v="46"/>
          </reference>
          <reference field="7" count="0" selected="0"/>
        </references>
      </pivotArea>
    </format>
    <format dxfId="146">
      <pivotArea dataOnly="0" labelOnly="1" outline="0" fieldPosition="0">
        <references count="3">
          <reference field="0" count="1" selected="0">
            <x v="18"/>
          </reference>
          <reference field="5" count="1">
            <x v="43"/>
          </reference>
          <reference field="7" count="0" selected="0"/>
        </references>
      </pivotArea>
    </format>
    <format dxfId="145">
      <pivotArea dataOnly="0" labelOnly="1" outline="0" fieldPosition="0">
        <references count="3">
          <reference field="0" count="1" selected="0">
            <x v="19"/>
          </reference>
          <reference field="5" count="1">
            <x v="51"/>
          </reference>
          <reference field="7" count="0" selected="0"/>
        </references>
      </pivotArea>
    </format>
    <format dxfId="144">
      <pivotArea dataOnly="0" labelOnly="1" outline="0" fieldPosition="0">
        <references count="3">
          <reference field="0" count="1" selected="0">
            <x v="20"/>
          </reference>
          <reference field="5" count="1">
            <x v="49"/>
          </reference>
          <reference field="7" count="0" selected="0"/>
        </references>
      </pivotArea>
    </format>
    <format dxfId="143">
      <pivotArea dataOnly="0" labelOnly="1" outline="0" fieldPosition="0">
        <references count="3">
          <reference field="0" count="1" selected="0">
            <x v="21"/>
          </reference>
          <reference field="5" count="1">
            <x v="14"/>
          </reference>
          <reference field="7" count="0" selected="0"/>
        </references>
      </pivotArea>
    </format>
    <format dxfId="142">
      <pivotArea dataOnly="0" labelOnly="1" outline="0" fieldPosition="0">
        <references count="3">
          <reference field="0" count="1" selected="0">
            <x v="22"/>
          </reference>
          <reference field="5" count="1">
            <x v="17"/>
          </reference>
          <reference field="7" count="0" selected="0"/>
        </references>
      </pivotArea>
    </format>
    <format dxfId="141">
      <pivotArea dataOnly="0" labelOnly="1" outline="0" fieldPosition="0">
        <references count="3">
          <reference field="0" count="1" selected="0">
            <x v="24"/>
          </reference>
          <reference field="5" count="1">
            <x v="2"/>
          </reference>
          <reference field="7" count="0" selected="0"/>
        </references>
      </pivotArea>
    </format>
    <format dxfId="140">
      <pivotArea dataOnly="0" labelOnly="1" outline="0" fieldPosition="0">
        <references count="3">
          <reference field="0" count="1" selected="0">
            <x v="25"/>
          </reference>
          <reference field="5" count="1">
            <x v="34"/>
          </reference>
          <reference field="7" count="0" selected="0"/>
        </references>
      </pivotArea>
    </format>
    <format dxfId="139">
      <pivotArea dataOnly="0" labelOnly="1" outline="0" fieldPosition="0">
        <references count="3">
          <reference field="0" count="1" selected="0">
            <x v="26"/>
          </reference>
          <reference field="5" count="1">
            <x v="1"/>
          </reference>
          <reference field="7" count="0" selected="0"/>
        </references>
      </pivotArea>
    </format>
    <format dxfId="138">
      <pivotArea dataOnly="0" labelOnly="1" outline="0" fieldPosition="0">
        <references count="3">
          <reference field="0" count="1" selected="0">
            <x v="27"/>
          </reference>
          <reference field="5" count="1">
            <x v="30"/>
          </reference>
          <reference field="7" count="0" selected="0"/>
        </references>
      </pivotArea>
    </format>
    <format dxfId="137">
      <pivotArea dataOnly="0" labelOnly="1" outline="0" fieldPosition="0">
        <references count="3">
          <reference field="0" count="1" selected="0">
            <x v="28"/>
          </reference>
          <reference field="5" count="1">
            <x v="13"/>
          </reference>
          <reference field="7" count="0" selected="0"/>
        </references>
      </pivotArea>
    </format>
    <format dxfId="136">
      <pivotArea dataOnly="0" labelOnly="1" outline="0" fieldPosition="0">
        <references count="3">
          <reference field="0" count="1" selected="0">
            <x v="29"/>
          </reference>
          <reference field="5" count="1">
            <x v="12"/>
          </reference>
          <reference field="7" count="0" selected="0"/>
        </references>
      </pivotArea>
    </format>
    <format dxfId="135">
      <pivotArea dataOnly="0" labelOnly="1" outline="0" fieldPosition="0">
        <references count="3">
          <reference field="0" count="1" selected="0">
            <x v="30"/>
          </reference>
          <reference field="5" count="1">
            <x v="3"/>
          </reference>
          <reference field="7" count="0" selected="0"/>
        </references>
      </pivotArea>
    </format>
    <format dxfId="134">
      <pivotArea dataOnly="0" labelOnly="1" outline="0" fieldPosition="0">
        <references count="3">
          <reference field="0" count="1" selected="0">
            <x v="31"/>
          </reference>
          <reference field="5" count="1">
            <x v="8"/>
          </reference>
          <reference field="7" count="0" selected="0"/>
        </references>
      </pivotArea>
    </format>
    <format dxfId="133">
      <pivotArea dataOnly="0" labelOnly="1" outline="0" fieldPosition="0">
        <references count="3">
          <reference field="0" count="1" selected="0">
            <x v="32"/>
          </reference>
          <reference field="5" count="1">
            <x v="33"/>
          </reference>
          <reference field="7" count="0" selected="0"/>
        </references>
      </pivotArea>
    </format>
    <format dxfId="132">
      <pivotArea dataOnly="0" labelOnly="1" outline="0" fieldPosition="0">
        <references count="3">
          <reference field="0" count="1" selected="0">
            <x v="45"/>
          </reference>
          <reference field="5" count="1">
            <x v="20"/>
          </reference>
          <reference field="7" count="0" selected="0"/>
        </references>
      </pivotArea>
    </format>
    <format dxfId="131">
      <pivotArea dataOnly="0" labelOnly="1" outline="0" fieldPosition="0">
        <references count="3">
          <reference field="0" count="1" selected="0">
            <x v="47"/>
          </reference>
          <reference field="5" count="1">
            <x v="18"/>
          </reference>
          <reference field="7" count="0" selected="0"/>
        </references>
      </pivotArea>
    </format>
    <format dxfId="130">
      <pivotArea dataOnly="0" labelOnly="1" outline="0" fieldPosition="0">
        <references count="4">
          <reference field="0" count="1" selected="0">
            <x v="0"/>
          </reference>
          <reference field="5" count="1" selected="0">
            <x v="24"/>
          </reference>
          <reference field="7" count="0" selected="0"/>
          <reference field="17" count="1">
            <x v="13"/>
          </reference>
        </references>
      </pivotArea>
    </format>
    <format dxfId="129">
      <pivotArea dataOnly="0" labelOnly="1" outline="0" fieldPosition="0">
        <references count="4">
          <reference field="0" count="1" selected="0">
            <x v="1"/>
          </reference>
          <reference field="5" count="1" selected="0">
            <x v="55"/>
          </reference>
          <reference field="7" count="0" selected="0"/>
          <reference field="17" count="1">
            <x v="5"/>
          </reference>
        </references>
      </pivotArea>
    </format>
    <format dxfId="128">
      <pivotArea dataOnly="0" labelOnly="1" outline="0" fieldPosition="0">
        <references count="4">
          <reference field="0" count="1" selected="0">
            <x v="2"/>
          </reference>
          <reference field="5" count="1" selected="0">
            <x v="25"/>
          </reference>
          <reference field="7" count="0" selected="0"/>
          <reference field="17" count="1">
            <x v="13"/>
          </reference>
        </references>
      </pivotArea>
    </format>
    <format dxfId="127">
      <pivotArea dataOnly="0" labelOnly="1" outline="0" fieldPosition="0">
        <references count="4">
          <reference field="0" count="1" selected="0">
            <x v="3"/>
          </reference>
          <reference field="5" count="1" selected="0">
            <x v="45"/>
          </reference>
          <reference field="7" count="0" selected="0"/>
          <reference field="17" count="1">
            <x v="5"/>
          </reference>
        </references>
      </pivotArea>
    </format>
    <format dxfId="126">
      <pivotArea dataOnly="0" labelOnly="1" outline="0" fieldPosition="0">
        <references count="4">
          <reference field="0" count="1" selected="0">
            <x v="5"/>
          </reference>
          <reference field="5" count="1" selected="0">
            <x v="28"/>
          </reference>
          <reference field="7" count="0" selected="0"/>
          <reference field="17" count="1">
            <x v="13"/>
          </reference>
        </references>
      </pivotArea>
    </format>
    <format dxfId="125">
      <pivotArea dataOnly="0" labelOnly="1" outline="0" fieldPosition="0">
        <references count="4">
          <reference field="0" count="1" selected="0">
            <x v="6"/>
          </reference>
          <reference field="5" count="1" selected="0">
            <x v="57"/>
          </reference>
          <reference field="7" count="0" selected="0"/>
          <reference field="17" count="1">
            <x v="5"/>
          </reference>
        </references>
      </pivotArea>
    </format>
    <format dxfId="124">
      <pivotArea dataOnly="0" labelOnly="1" outline="0" fieldPosition="0">
        <references count="4">
          <reference field="0" count="1" selected="0">
            <x v="9"/>
          </reference>
          <reference field="5" count="1" selected="0">
            <x v="29"/>
          </reference>
          <reference field="7" count="0" selected="0"/>
          <reference field="17" count="1">
            <x v="13"/>
          </reference>
        </references>
      </pivotArea>
    </format>
    <format dxfId="123">
      <pivotArea dataOnly="0" labelOnly="1" outline="0" fieldPosition="0">
        <references count="4">
          <reference field="0" count="1" selected="0">
            <x v="11"/>
          </reference>
          <reference field="5" count="1" selected="0">
            <x v="47"/>
          </reference>
          <reference field="7" count="0" selected="0"/>
          <reference field="17" count="1">
            <x v="5"/>
          </reference>
        </references>
      </pivotArea>
    </format>
    <format dxfId="122">
      <pivotArea dataOnly="0" labelOnly="1" outline="0" fieldPosition="0">
        <references count="4">
          <reference field="0" count="1" selected="0">
            <x v="13"/>
          </reference>
          <reference field="5" count="1" selected="0">
            <x v="26"/>
          </reference>
          <reference field="7" count="0" selected="0"/>
          <reference field="17" count="1">
            <x v="13"/>
          </reference>
        </references>
      </pivotArea>
    </format>
    <format dxfId="121">
      <pivotArea dataOnly="0" labelOnly="1" outline="0" fieldPosition="0">
        <references count="4">
          <reference field="0" count="1" selected="0">
            <x v="14"/>
          </reference>
          <reference field="5" count="1" selected="0">
            <x v="56"/>
          </reference>
          <reference field="7" count="0" selected="0"/>
          <reference field="17" count="1">
            <x v="5"/>
          </reference>
        </references>
      </pivotArea>
    </format>
    <format dxfId="120">
      <pivotArea dataOnly="0" labelOnly="1" outline="0" fieldPosition="0">
        <references count="4">
          <reference field="0" count="1" selected="0">
            <x v="15"/>
          </reference>
          <reference field="5" count="1" selected="0">
            <x v="23"/>
          </reference>
          <reference field="7" count="0" selected="0"/>
          <reference field="17" count="1">
            <x v="13"/>
          </reference>
        </references>
      </pivotArea>
    </format>
    <format dxfId="119">
      <pivotArea dataOnly="0" labelOnly="1" outline="0" fieldPosition="0">
        <references count="4">
          <reference field="0" count="1" selected="0">
            <x v="16"/>
          </reference>
          <reference field="5" count="1" selected="0">
            <x v="53"/>
          </reference>
          <reference field="7" count="0" selected="0"/>
          <reference field="17" count="1">
            <x v="5"/>
          </reference>
        </references>
      </pivotArea>
    </format>
    <format dxfId="118">
      <pivotArea dataOnly="0" labelOnly="1" outline="0" fieldPosition="0">
        <references count="4">
          <reference field="0" count="1" selected="0">
            <x v="18"/>
          </reference>
          <reference field="5" count="1" selected="0">
            <x v="43"/>
          </reference>
          <reference field="7" count="0" selected="0"/>
          <reference field="17" count="1">
            <x v="13"/>
          </reference>
        </references>
      </pivotArea>
    </format>
    <format dxfId="117">
      <pivotArea dataOnly="0" labelOnly="1" outline="0" fieldPosition="0">
        <references count="4">
          <reference field="0" count="1" selected="0">
            <x v="19"/>
          </reference>
          <reference field="5" count="1" selected="0">
            <x v="51"/>
          </reference>
          <reference field="7" count="0" selected="0"/>
          <reference field="17" count="1">
            <x v="5"/>
          </reference>
        </references>
      </pivotArea>
    </format>
    <format dxfId="116">
      <pivotArea dataOnly="0" labelOnly="1" outline="0" fieldPosition="0">
        <references count="4">
          <reference field="0" count="1" selected="0">
            <x v="21"/>
          </reference>
          <reference field="5" count="1" selected="0">
            <x v="14"/>
          </reference>
          <reference field="7" count="0" selected="0"/>
          <reference field="17" count="1">
            <x v="2"/>
          </reference>
        </references>
      </pivotArea>
    </format>
    <format dxfId="115">
      <pivotArea dataOnly="0" labelOnly="1" outline="0" fieldPosition="0">
        <references count="4">
          <reference field="0" count="1" selected="0">
            <x v="22"/>
          </reference>
          <reference field="5" count="1" selected="0">
            <x v="17"/>
          </reference>
          <reference field="7" count="0" selected="0"/>
          <reference field="17" count="1">
            <x v="6"/>
          </reference>
        </references>
      </pivotArea>
    </format>
    <format dxfId="114">
      <pivotArea dataOnly="0" labelOnly="1" outline="0" fieldPosition="0">
        <references count="4">
          <reference field="0" count="1" selected="0">
            <x v="24"/>
          </reference>
          <reference field="5" count="1" selected="0">
            <x v="2"/>
          </reference>
          <reference field="7" count="0" selected="0"/>
          <reference field="17" count="1">
            <x v="14"/>
          </reference>
        </references>
      </pivotArea>
    </format>
    <format dxfId="113">
      <pivotArea dataOnly="0" labelOnly="1" outline="0" fieldPosition="0">
        <references count="4">
          <reference field="0" count="1" selected="0">
            <x v="25"/>
          </reference>
          <reference field="5" count="1" selected="0">
            <x v="34"/>
          </reference>
          <reference field="7" count="0" selected="0"/>
          <reference field="17" count="1">
            <x v="7"/>
          </reference>
        </references>
      </pivotArea>
    </format>
    <format dxfId="112">
      <pivotArea dataOnly="0" labelOnly="1" outline="0" fieldPosition="0">
        <references count="4">
          <reference field="0" count="1" selected="0">
            <x v="26"/>
          </reference>
          <reference field="5" count="1" selected="0">
            <x v="1"/>
          </reference>
          <reference field="7" count="0" selected="0"/>
          <reference field="17" count="1">
            <x v="14"/>
          </reference>
        </references>
      </pivotArea>
    </format>
    <format dxfId="111">
      <pivotArea dataOnly="0" labelOnly="1" outline="0" fieldPosition="0">
        <references count="4">
          <reference field="0" count="1" selected="0">
            <x v="27"/>
          </reference>
          <reference field="5" count="1" selected="0">
            <x v="30"/>
          </reference>
          <reference field="7" count="0" selected="0"/>
          <reference field="17" count="1">
            <x v="7"/>
          </reference>
        </references>
      </pivotArea>
    </format>
    <format dxfId="110">
      <pivotArea dataOnly="0" labelOnly="1" outline="0" fieldPosition="0">
        <references count="4">
          <reference field="0" count="1" selected="0">
            <x v="28"/>
          </reference>
          <reference field="5" count="1" selected="0">
            <x v="13"/>
          </reference>
          <reference field="7" count="0" selected="0"/>
          <reference field="17" count="1">
            <x v="1"/>
          </reference>
        </references>
      </pivotArea>
    </format>
    <format dxfId="109">
      <pivotArea dataOnly="0" labelOnly="1" outline="0" fieldPosition="0">
        <references count="4">
          <reference field="0" count="1" selected="0">
            <x v="30"/>
          </reference>
          <reference field="5" count="1" selected="0">
            <x v="3"/>
          </reference>
          <reference field="7" count="0" selected="0"/>
          <reference field="17" count="1">
            <x v="14"/>
          </reference>
        </references>
      </pivotArea>
    </format>
    <format dxfId="108">
      <pivotArea dataOnly="0" labelOnly="1" outline="0" fieldPosition="0">
        <references count="4">
          <reference field="0" count="1" selected="0">
            <x v="31"/>
          </reference>
          <reference field="5" count="1" selected="0">
            <x v="8"/>
          </reference>
          <reference field="7" count="0" selected="0"/>
          <reference field="17" count="1">
            <x v="1"/>
          </reference>
        </references>
      </pivotArea>
    </format>
    <format dxfId="107">
      <pivotArea dataOnly="0" labelOnly="1" outline="0" fieldPosition="0">
        <references count="4">
          <reference field="0" count="1" selected="0">
            <x v="45"/>
          </reference>
          <reference field="5" count="1" selected="0">
            <x v="20"/>
          </reference>
          <reference field="7" count="0" selected="0"/>
          <reference field="17" count="1">
            <x v="11"/>
          </reference>
        </references>
      </pivotArea>
    </format>
    <format dxfId="106">
      <pivotArea dataOnly="0" labelOnly="1" outline="0" fieldPosition="0">
        <references count="4">
          <reference field="0" count="1" selected="0">
            <x v="47"/>
          </reference>
          <reference field="5" count="1" selected="0">
            <x v="18"/>
          </reference>
          <reference field="7" count="0" selected="0"/>
          <reference field="17" count="1">
            <x v="10"/>
          </reference>
        </references>
      </pivotArea>
    </format>
    <format dxfId="105">
      <pivotArea dataOnly="0" labelOnly="1" outline="0" fieldPosition="0">
        <references count="5">
          <reference field="0" count="1" selected="0">
            <x v="0"/>
          </reference>
          <reference field="5" count="1" selected="0">
            <x v="24"/>
          </reference>
          <reference field="6" count="1">
            <x v="21"/>
          </reference>
          <reference field="7" count="0" selected="0"/>
          <reference field="17" count="1" selected="0">
            <x v="13"/>
          </reference>
        </references>
      </pivotArea>
    </format>
    <format dxfId="104">
      <pivotArea dataOnly="0" labelOnly="1" outline="0" fieldPosition="0">
        <references count="5">
          <reference field="0" count="1" selected="0">
            <x v="1"/>
          </reference>
          <reference field="5" count="1" selected="0">
            <x v="55"/>
          </reference>
          <reference field="6" count="1">
            <x v="51"/>
          </reference>
          <reference field="7" count="0" selected="0"/>
          <reference field="17" count="1" selected="0">
            <x v="5"/>
          </reference>
        </references>
      </pivotArea>
    </format>
    <format dxfId="103">
      <pivotArea dataOnly="0" labelOnly="1" outline="0" fieldPosition="0">
        <references count="5">
          <reference field="0" count="1" selected="0">
            <x v="2"/>
          </reference>
          <reference field="5" count="1" selected="0">
            <x v="25"/>
          </reference>
          <reference field="6" count="1">
            <x v="22"/>
          </reference>
          <reference field="7" count="0" selected="0"/>
          <reference field="17" count="1" selected="0">
            <x v="13"/>
          </reference>
        </references>
      </pivotArea>
    </format>
    <format dxfId="102">
      <pivotArea dataOnly="0" labelOnly="1" outline="0" fieldPosition="0">
        <references count="5">
          <reference field="0" count="1" selected="0">
            <x v="3"/>
          </reference>
          <reference field="5" count="1" selected="0">
            <x v="45"/>
          </reference>
          <reference field="6" count="1">
            <x v="52"/>
          </reference>
          <reference field="7" count="0" selected="0"/>
          <reference field="17" count="1" selected="0">
            <x v="5"/>
          </reference>
        </references>
      </pivotArea>
    </format>
    <format dxfId="101">
      <pivotArea dataOnly="0" labelOnly="1" outline="0" fieldPosition="0">
        <references count="5">
          <reference field="0" count="1" selected="0">
            <x v="4"/>
          </reference>
          <reference field="5" count="1" selected="0">
            <x v="42"/>
          </reference>
          <reference field="6" count="1">
            <x v="48"/>
          </reference>
          <reference field="7" count="0" selected="0"/>
          <reference field="17" count="1" selected="0">
            <x v="5"/>
          </reference>
        </references>
      </pivotArea>
    </format>
    <format dxfId="100">
      <pivotArea dataOnly="0" labelOnly="1" outline="0" fieldPosition="0">
        <references count="5">
          <reference field="0" count="1" selected="0">
            <x v="5"/>
          </reference>
          <reference field="5" count="1" selected="0">
            <x v="28"/>
          </reference>
          <reference field="6" count="1">
            <x v="25"/>
          </reference>
          <reference field="7" count="0" selected="0"/>
          <reference field="17" count="1" selected="0">
            <x v="13"/>
          </reference>
        </references>
      </pivotArea>
    </format>
    <format dxfId="99">
      <pivotArea dataOnly="0" labelOnly="1" outline="0" fieldPosition="0">
        <references count="5">
          <reference field="0" count="1" selected="0">
            <x v="6"/>
          </reference>
          <reference field="5" count="1" selected="0">
            <x v="57"/>
          </reference>
          <reference field="6" count="1">
            <x v="54"/>
          </reference>
          <reference field="7" count="0" selected="0"/>
          <reference field="17" count="1" selected="0">
            <x v="5"/>
          </reference>
        </references>
      </pivotArea>
    </format>
    <format dxfId="98">
      <pivotArea dataOnly="0" labelOnly="1" outline="0" fieldPosition="0">
        <references count="5">
          <reference field="0" count="1" selected="0">
            <x v="7"/>
          </reference>
          <reference field="5" count="1" selected="0">
            <x v="52"/>
          </reference>
          <reference field="6" count="1">
            <x v="47"/>
          </reference>
          <reference field="7" count="0" selected="0"/>
          <reference field="17" count="1" selected="0">
            <x v="5"/>
          </reference>
        </references>
      </pivotArea>
    </format>
    <format dxfId="97">
      <pivotArea dataOnly="0" labelOnly="1" outline="0" fieldPosition="0">
        <references count="5">
          <reference field="0" count="1" selected="0">
            <x v="8"/>
          </reference>
          <reference field="5" count="1" selected="0">
            <x v="50"/>
          </reference>
          <reference field="6" count="1">
            <x v="45"/>
          </reference>
          <reference field="7" count="0" selected="0"/>
          <reference field="17" count="1" selected="0">
            <x v="5"/>
          </reference>
        </references>
      </pivotArea>
    </format>
    <format dxfId="96">
      <pivotArea dataOnly="0" labelOnly="1" outline="0" fieldPosition="0">
        <references count="5">
          <reference field="0" count="1" selected="0">
            <x v="9"/>
          </reference>
          <reference field="5" count="1" selected="0">
            <x v="29"/>
          </reference>
          <reference field="6" count="1">
            <x v="26"/>
          </reference>
          <reference field="7" count="0" selected="0"/>
          <reference field="17" count="1" selected="0">
            <x v="13"/>
          </reference>
        </references>
      </pivotArea>
    </format>
    <format dxfId="95">
      <pivotArea dataOnly="0" labelOnly="1" outline="0" fieldPosition="0">
        <references count="5">
          <reference field="0" count="1" selected="0">
            <x v="10"/>
          </reference>
          <reference field="5" count="1" selected="0">
            <x v="27"/>
          </reference>
          <reference field="6" count="1">
            <x v="24"/>
          </reference>
          <reference field="7" count="0" selected="0"/>
          <reference field="17" count="1" selected="0">
            <x v="13"/>
          </reference>
        </references>
      </pivotArea>
    </format>
    <format dxfId="94">
      <pivotArea dataOnly="0" labelOnly="1" outline="0" fieldPosition="0">
        <references count="5">
          <reference field="0" count="1" selected="0">
            <x v="11"/>
          </reference>
          <reference field="5" count="1" selected="0">
            <x v="47"/>
          </reference>
          <reference field="6" count="1">
            <x v="42"/>
          </reference>
          <reference field="7" count="0" selected="0"/>
          <reference field="17" count="1" selected="0">
            <x v="5"/>
          </reference>
        </references>
      </pivotArea>
    </format>
    <format dxfId="93">
      <pivotArea dataOnly="0" labelOnly="1" outline="0" fieldPosition="0">
        <references count="5">
          <reference field="0" count="1" selected="0">
            <x v="12"/>
          </reference>
          <reference field="5" count="1" selected="0">
            <x v="44"/>
          </reference>
          <reference field="6" count="1">
            <x v="40"/>
          </reference>
          <reference field="7" count="0" selected="0"/>
          <reference field="17" count="1" selected="0">
            <x v="5"/>
          </reference>
        </references>
      </pivotArea>
    </format>
    <format dxfId="92">
      <pivotArea dataOnly="0" labelOnly="1" outline="0" fieldPosition="0">
        <references count="5">
          <reference field="0" count="1" selected="0">
            <x v="13"/>
          </reference>
          <reference field="5" count="1" selected="0">
            <x v="26"/>
          </reference>
          <reference field="6" count="1">
            <x v="23"/>
          </reference>
          <reference field="7" count="0" selected="0"/>
          <reference field="17" count="1" selected="0">
            <x v="13"/>
          </reference>
        </references>
      </pivotArea>
    </format>
    <format dxfId="91">
      <pivotArea dataOnly="0" labelOnly="1" outline="0" fieldPosition="0">
        <references count="5">
          <reference field="0" count="1" selected="0">
            <x v="14"/>
          </reference>
          <reference field="5" count="1" selected="0">
            <x v="56"/>
          </reference>
          <reference field="6" count="1">
            <x v="53"/>
          </reference>
          <reference field="7" count="0" selected="0"/>
          <reference field="17" count="1" selected="0">
            <x v="5"/>
          </reference>
        </references>
      </pivotArea>
    </format>
    <format dxfId="90">
      <pivotArea dataOnly="0" labelOnly="1" outline="0" fieldPosition="0">
        <references count="5">
          <reference field="0" count="1" selected="0">
            <x v="15"/>
          </reference>
          <reference field="5" count="1" selected="0">
            <x v="23"/>
          </reference>
          <reference field="6" count="1">
            <x v="20"/>
          </reference>
          <reference field="7" count="0" selected="0"/>
          <reference field="17" count="1" selected="0">
            <x v="13"/>
          </reference>
        </references>
      </pivotArea>
    </format>
    <format dxfId="89">
      <pivotArea dataOnly="0" labelOnly="1" outline="0" fieldPosition="0">
        <references count="5">
          <reference field="0" count="1" selected="0">
            <x v="16"/>
          </reference>
          <reference field="5" count="1" selected="0">
            <x v="53"/>
          </reference>
          <reference field="6" count="1">
            <x v="49"/>
          </reference>
          <reference field="7" count="0" selected="0"/>
          <reference field="17" count="1" selected="0">
            <x v="5"/>
          </reference>
        </references>
      </pivotArea>
    </format>
    <format dxfId="88">
      <pivotArea dataOnly="0" labelOnly="1" outline="0" fieldPosition="0">
        <references count="5">
          <reference field="0" count="1" selected="0">
            <x v="17"/>
          </reference>
          <reference field="5" count="1" selected="0">
            <x v="46"/>
          </reference>
          <reference field="6" count="1">
            <x v="41"/>
          </reference>
          <reference field="7" count="0" selected="0"/>
          <reference field="17" count="1" selected="0">
            <x v="5"/>
          </reference>
        </references>
      </pivotArea>
    </format>
    <format dxfId="87">
      <pivotArea dataOnly="0" labelOnly="1" outline="0" fieldPosition="0">
        <references count="5">
          <reference field="0" count="1" selected="0">
            <x v="18"/>
          </reference>
          <reference field="5" count="1" selected="0">
            <x v="43"/>
          </reference>
          <reference field="6" count="1">
            <x v="39"/>
          </reference>
          <reference field="7" count="0" selected="0"/>
          <reference field="17" count="1" selected="0">
            <x v="13"/>
          </reference>
        </references>
      </pivotArea>
    </format>
    <format dxfId="86">
      <pivotArea dataOnly="0" labelOnly="1" outline="0" fieldPosition="0">
        <references count="5">
          <reference field="0" count="1" selected="0">
            <x v="19"/>
          </reference>
          <reference field="5" count="1" selected="0">
            <x v="51"/>
          </reference>
          <reference field="6" count="1">
            <x v="46"/>
          </reference>
          <reference field="7" count="0" selected="0"/>
          <reference field="17" count="1" selected="0">
            <x v="5"/>
          </reference>
        </references>
      </pivotArea>
    </format>
    <format dxfId="85">
      <pivotArea dataOnly="0" labelOnly="1" outline="0" fieldPosition="0">
        <references count="5">
          <reference field="0" count="1" selected="0">
            <x v="20"/>
          </reference>
          <reference field="5" count="1" selected="0">
            <x v="49"/>
          </reference>
          <reference field="6" count="1">
            <x v="44"/>
          </reference>
          <reference field="7" count="0" selected="0"/>
          <reference field="17" count="1" selected="0">
            <x v="5"/>
          </reference>
        </references>
      </pivotArea>
    </format>
    <format dxfId="84">
      <pivotArea dataOnly="0" labelOnly="1" outline="0" fieldPosition="0">
        <references count="5">
          <reference field="0" count="1" selected="0">
            <x v="21"/>
          </reference>
          <reference field="5" count="1" selected="0">
            <x v="14"/>
          </reference>
          <reference field="6" count="1">
            <x v="12"/>
          </reference>
          <reference field="7" count="0" selected="0"/>
          <reference field="17" count="1" selected="0">
            <x v="2"/>
          </reference>
        </references>
      </pivotArea>
    </format>
    <format dxfId="83">
      <pivotArea dataOnly="0" labelOnly="1" outline="0" fieldPosition="0">
        <references count="5">
          <reference field="0" count="1" selected="0">
            <x v="22"/>
          </reference>
          <reference field="5" count="1" selected="0">
            <x v="17"/>
          </reference>
          <reference field="6" count="1">
            <x v="15"/>
          </reference>
          <reference field="7" count="0" selected="0"/>
          <reference field="17" count="1" selected="0">
            <x v="6"/>
          </reference>
        </references>
      </pivotArea>
    </format>
    <format dxfId="82">
      <pivotArea dataOnly="0" labelOnly="1" outline="0" fieldPosition="0">
        <references count="5">
          <reference field="0" count="1" selected="0">
            <x v="24"/>
          </reference>
          <reference field="5" count="1" selected="0">
            <x v="2"/>
          </reference>
          <reference field="6" count="1">
            <x v="2"/>
          </reference>
          <reference field="7" count="0" selected="0"/>
          <reference field="17" count="1" selected="0">
            <x v="14"/>
          </reference>
        </references>
      </pivotArea>
    </format>
    <format dxfId="81">
      <pivotArea dataOnly="0" labelOnly="1" outline="0" fieldPosition="0">
        <references count="5">
          <reference field="0" count="1" selected="0">
            <x v="25"/>
          </reference>
          <reference field="5" count="1" selected="0">
            <x v="34"/>
          </reference>
          <reference field="6" count="1">
            <x v="31"/>
          </reference>
          <reference field="7" count="0" selected="0"/>
          <reference field="17" count="1" selected="0">
            <x v="7"/>
          </reference>
        </references>
      </pivotArea>
    </format>
    <format dxfId="80">
      <pivotArea dataOnly="0" labelOnly="1" outline="0" fieldPosition="0">
        <references count="5">
          <reference field="0" count="1" selected="0">
            <x v="26"/>
          </reference>
          <reference field="5" count="1" selected="0">
            <x v="1"/>
          </reference>
          <reference field="6" count="1">
            <x v="1"/>
          </reference>
          <reference field="7" count="0" selected="0"/>
          <reference field="17" count="1" selected="0">
            <x v="14"/>
          </reference>
        </references>
      </pivotArea>
    </format>
    <format dxfId="79">
      <pivotArea dataOnly="0" labelOnly="1" outline="0" fieldPosition="0">
        <references count="5">
          <reference field="0" count="1" selected="0">
            <x v="27"/>
          </reference>
          <reference field="5" count="1" selected="0">
            <x v="30"/>
          </reference>
          <reference field="6" count="1">
            <x v="27"/>
          </reference>
          <reference field="7" count="0" selected="0"/>
          <reference field="17" count="1" selected="0">
            <x v="7"/>
          </reference>
        </references>
      </pivotArea>
    </format>
    <format dxfId="78">
      <pivotArea dataOnly="0" labelOnly="1" outline="0" fieldPosition="0">
        <references count="5">
          <reference field="0" count="1" selected="0">
            <x v="28"/>
          </reference>
          <reference field="5" count="1" selected="0">
            <x v="13"/>
          </reference>
          <reference field="6" count="1">
            <x v="10"/>
          </reference>
          <reference field="7" count="0" selected="0"/>
          <reference field="17" count="1" selected="0">
            <x v="1"/>
          </reference>
        </references>
      </pivotArea>
    </format>
    <format dxfId="77">
      <pivotArea dataOnly="0" labelOnly="1" outline="0" fieldPosition="0">
        <references count="5">
          <reference field="0" count="1" selected="0">
            <x v="29"/>
          </reference>
          <reference field="5" count="1" selected="0">
            <x v="12"/>
          </reference>
          <reference field="6" count="1">
            <x v="9"/>
          </reference>
          <reference field="7" count="0" selected="0"/>
          <reference field="17" count="1" selected="0">
            <x v="1"/>
          </reference>
        </references>
      </pivotArea>
    </format>
    <format dxfId="76">
      <pivotArea dataOnly="0" labelOnly="1" outline="0" fieldPosition="0">
        <references count="5">
          <reference field="0" count="1" selected="0">
            <x v="30"/>
          </reference>
          <reference field="5" count="1" selected="0">
            <x v="3"/>
          </reference>
          <reference field="6" count="1">
            <x v="3"/>
          </reference>
          <reference field="7" count="0" selected="0"/>
          <reference field="17" count="1" selected="0">
            <x v="14"/>
          </reference>
        </references>
      </pivotArea>
    </format>
    <format dxfId="75">
      <pivotArea dataOnly="0" labelOnly="1" outline="0" fieldPosition="0">
        <references count="5">
          <reference field="0" count="1" selected="0">
            <x v="31"/>
          </reference>
          <reference field="5" count="1" selected="0">
            <x v="8"/>
          </reference>
          <reference field="6" count="1">
            <x v="5"/>
          </reference>
          <reference field="7" count="0" selected="0"/>
          <reference field="17" count="1" selected="0">
            <x v="1"/>
          </reference>
        </references>
      </pivotArea>
    </format>
    <format dxfId="74">
      <pivotArea dataOnly="0" labelOnly="1" outline="0" fieldPosition="0">
        <references count="5">
          <reference field="0" count="1" selected="0">
            <x v="32"/>
          </reference>
          <reference field="5" count="1" selected="0">
            <x v="33"/>
          </reference>
          <reference field="6" count="1">
            <x v="30"/>
          </reference>
          <reference field="7" count="0" selected="0"/>
          <reference field="17" count="1" selected="0">
            <x v="1"/>
          </reference>
        </references>
      </pivotArea>
    </format>
    <format dxfId="73">
      <pivotArea dataOnly="0" labelOnly="1" outline="0" fieldPosition="0">
        <references count="5">
          <reference field="0" count="1" selected="0">
            <x v="45"/>
          </reference>
          <reference field="5" count="1" selected="0">
            <x v="20"/>
          </reference>
          <reference field="6" count="1">
            <x v="17"/>
          </reference>
          <reference field="7" count="0" selected="0"/>
          <reference field="17" count="1" selected="0">
            <x v="11"/>
          </reference>
        </references>
      </pivotArea>
    </format>
    <format dxfId="72">
      <pivotArea dataOnly="0" labelOnly="1" outline="0" fieldPosition="0">
        <references count="5">
          <reference field="0" count="1" selected="0">
            <x v="47"/>
          </reference>
          <reference field="5" count="1" selected="0">
            <x v="18"/>
          </reference>
          <reference field="6" count="1">
            <x v="16"/>
          </reference>
          <reference field="7" count="0" selected="0"/>
          <reference field="17" count="1" selected="0">
            <x v="10"/>
          </reference>
        </references>
      </pivotArea>
    </format>
    <format dxfId="71">
      <pivotArea dataOnly="0" labelOnly="1" outline="0" fieldPosition="0">
        <references count="6">
          <reference field="0" count="1" selected="0">
            <x v="0"/>
          </reference>
          <reference field="5" count="1" selected="0">
            <x v="24"/>
          </reference>
          <reference field="6" count="1" selected="0">
            <x v="21"/>
          </reference>
          <reference field="7" count="0" selected="0"/>
          <reference field="17" count="1" selected="0">
            <x v="13"/>
          </reference>
          <reference field="18" count="1">
            <x v="13"/>
          </reference>
        </references>
      </pivotArea>
    </format>
    <format dxfId="70">
      <pivotArea dataOnly="0" labelOnly="1" outline="0" fieldPosition="0">
        <references count="6">
          <reference field="0" count="1" selected="0">
            <x v="1"/>
          </reference>
          <reference field="5" count="1" selected="0">
            <x v="55"/>
          </reference>
          <reference field="6" count="1" selected="0">
            <x v="51"/>
          </reference>
          <reference field="7" count="0" selected="0"/>
          <reference field="17" count="1" selected="0">
            <x v="5"/>
          </reference>
          <reference field="18" count="1">
            <x v="5"/>
          </reference>
        </references>
      </pivotArea>
    </format>
    <format dxfId="69">
      <pivotArea dataOnly="0" labelOnly="1" outline="0" fieldPosition="0">
        <references count="6">
          <reference field="0" count="1" selected="0">
            <x v="2"/>
          </reference>
          <reference field="5" count="1" selected="0">
            <x v="25"/>
          </reference>
          <reference field="6" count="1" selected="0">
            <x v="22"/>
          </reference>
          <reference field="7" count="0" selected="0"/>
          <reference field="17" count="1" selected="0">
            <x v="13"/>
          </reference>
          <reference field="18" count="1">
            <x v="13"/>
          </reference>
        </references>
      </pivotArea>
    </format>
    <format dxfId="68">
      <pivotArea dataOnly="0" labelOnly="1" outline="0" fieldPosition="0">
        <references count="6">
          <reference field="0" count="1" selected="0">
            <x v="3"/>
          </reference>
          <reference field="5" count="1" selected="0">
            <x v="45"/>
          </reference>
          <reference field="6" count="1" selected="0">
            <x v="52"/>
          </reference>
          <reference field="7" count="0" selected="0"/>
          <reference field="17" count="1" selected="0">
            <x v="5"/>
          </reference>
          <reference field="18" count="1">
            <x v="5"/>
          </reference>
        </references>
      </pivotArea>
    </format>
    <format dxfId="67">
      <pivotArea dataOnly="0" labelOnly="1" outline="0" fieldPosition="0">
        <references count="6">
          <reference field="0" count="1" selected="0">
            <x v="4"/>
          </reference>
          <reference field="5" count="1" selected="0">
            <x v="42"/>
          </reference>
          <reference field="6" count="1" selected="0">
            <x v="48"/>
          </reference>
          <reference field="7" count="0" selected="0"/>
          <reference field="17" count="1" selected="0">
            <x v="5"/>
          </reference>
          <reference field="18" count="1">
            <x v="5"/>
          </reference>
        </references>
      </pivotArea>
    </format>
    <format dxfId="66">
      <pivotArea dataOnly="0" labelOnly="1" outline="0" fieldPosition="0">
        <references count="6">
          <reference field="0" count="1" selected="0">
            <x v="5"/>
          </reference>
          <reference field="5" count="1" selected="0">
            <x v="28"/>
          </reference>
          <reference field="6" count="1" selected="0">
            <x v="25"/>
          </reference>
          <reference field="7" count="0" selected="0"/>
          <reference field="17" count="1" selected="0">
            <x v="13"/>
          </reference>
          <reference field="18" count="1">
            <x v="13"/>
          </reference>
        </references>
      </pivotArea>
    </format>
    <format dxfId="65">
      <pivotArea dataOnly="0" labelOnly="1" outline="0" fieldPosition="0">
        <references count="6">
          <reference field="0" count="1" selected="0">
            <x v="6"/>
          </reference>
          <reference field="5" count="1" selected="0">
            <x v="57"/>
          </reference>
          <reference field="6" count="1" selected="0">
            <x v="54"/>
          </reference>
          <reference field="7" count="0" selected="0"/>
          <reference field="17" count="1" selected="0">
            <x v="5"/>
          </reference>
          <reference field="18" count="1">
            <x v="5"/>
          </reference>
        </references>
      </pivotArea>
    </format>
    <format dxfId="64">
      <pivotArea dataOnly="0" labelOnly="1" outline="0" fieldPosition="0">
        <references count="6">
          <reference field="0" count="1" selected="0">
            <x v="7"/>
          </reference>
          <reference field="5" count="1" selected="0">
            <x v="52"/>
          </reference>
          <reference field="6" count="1" selected="0">
            <x v="47"/>
          </reference>
          <reference field="7" count="0" selected="0"/>
          <reference field="17" count="1" selected="0">
            <x v="5"/>
          </reference>
          <reference field="18" count="1">
            <x v="5"/>
          </reference>
        </references>
      </pivotArea>
    </format>
    <format dxfId="63">
      <pivotArea dataOnly="0" labelOnly="1" outline="0" fieldPosition="0">
        <references count="6">
          <reference field="0" count="1" selected="0">
            <x v="8"/>
          </reference>
          <reference field="5" count="1" selected="0">
            <x v="50"/>
          </reference>
          <reference field="6" count="1" selected="0">
            <x v="45"/>
          </reference>
          <reference field="7" count="0" selected="0"/>
          <reference field="17" count="1" selected="0">
            <x v="5"/>
          </reference>
          <reference field="18" count="1">
            <x v="5"/>
          </reference>
        </references>
      </pivotArea>
    </format>
    <format dxfId="62">
      <pivotArea dataOnly="0" labelOnly="1" outline="0" fieldPosition="0">
        <references count="6">
          <reference field="0" count="1" selected="0">
            <x v="9"/>
          </reference>
          <reference field="5" count="1" selected="0">
            <x v="29"/>
          </reference>
          <reference field="6" count="1" selected="0">
            <x v="26"/>
          </reference>
          <reference field="7" count="0" selected="0"/>
          <reference field="17" count="1" selected="0">
            <x v="13"/>
          </reference>
          <reference field="18" count="1">
            <x v="13"/>
          </reference>
        </references>
      </pivotArea>
    </format>
    <format dxfId="61">
      <pivotArea dataOnly="0" labelOnly="1" outline="0" fieldPosition="0">
        <references count="6">
          <reference field="0" count="1" selected="0">
            <x v="10"/>
          </reference>
          <reference field="5" count="1" selected="0">
            <x v="27"/>
          </reference>
          <reference field="6" count="1" selected="0">
            <x v="24"/>
          </reference>
          <reference field="7" count="0" selected="0"/>
          <reference field="17" count="1" selected="0">
            <x v="13"/>
          </reference>
          <reference field="18" count="1">
            <x v="13"/>
          </reference>
        </references>
      </pivotArea>
    </format>
    <format dxfId="60">
      <pivotArea dataOnly="0" labelOnly="1" outline="0" fieldPosition="0">
        <references count="6">
          <reference field="0" count="1" selected="0">
            <x v="11"/>
          </reference>
          <reference field="5" count="1" selected="0">
            <x v="47"/>
          </reference>
          <reference field="6" count="1" selected="0">
            <x v="42"/>
          </reference>
          <reference field="7" count="0" selected="0"/>
          <reference field="17" count="1" selected="0">
            <x v="5"/>
          </reference>
          <reference field="18" count="1">
            <x v="5"/>
          </reference>
        </references>
      </pivotArea>
    </format>
    <format dxfId="59">
      <pivotArea dataOnly="0" labelOnly="1" outline="0" fieldPosition="0">
        <references count="6">
          <reference field="0" count="1" selected="0">
            <x v="12"/>
          </reference>
          <reference field="5" count="1" selected="0">
            <x v="44"/>
          </reference>
          <reference field="6" count="1" selected="0">
            <x v="40"/>
          </reference>
          <reference field="7" count="0" selected="0"/>
          <reference field="17" count="1" selected="0">
            <x v="5"/>
          </reference>
          <reference field="18" count="1">
            <x v="5"/>
          </reference>
        </references>
      </pivotArea>
    </format>
    <format dxfId="58">
      <pivotArea dataOnly="0" labelOnly="1" outline="0" fieldPosition="0">
        <references count="6">
          <reference field="0" count="1" selected="0">
            <x v="13"/>
          </reference>
          <reference field="5" count="1" selected="0">
            <x v="26"/>
          </reference>
          <reference field="6" count="1" selected="0">
            <x v="23"/>
          </reference>
          <reference field="7" count="0" selected="0"/>
          <reference field="17" count="1" selected="0">
            <x v="13"/>
          </reference>
          <reference field="18" count="1">
            <x v="13"/>
          </reference>
        </references>
      </pivotArea>
    </format>
    <format dxfId="57">
      <pivotArea dataOnly="0" labelOnly="1" outline="0" fieldPosition="0">
        <references count="6">
          <reference field="0" count="1" selected="0">
            <x v="14"/>
          </reference>
          <reference field="5" count="1" selected="0">
            <x v="56"/>
          </reference>
          <reference field="6" count="1" selected="0">
            <x v="53"/>
          </reference>
          <reference field="7" count="0" selected="0"/>
          <reference field="17" count="1" selected="0">
            <x v="5"/>
          </reference>
          <reference field="18" count="1">
            <x v="5"/>
          </reference>
        </references>
      </pivotArea>
    </format>
    <format dxfId="56">
      <pivotArea dataOnly="0" labelOnly="1" outline="0" fieldPosition="0">
        <references count="6">
          <reference field="0" count="1" selected="0">
            <x v="15"/>
          </reference>
          <reference field="5" count="1" selected="0">
            <x v="23"/>
          </reference>
          <reference field="6" count="1" selected="0">
            <x v="20"/>
          </reference>
          <reference field="7" count="0" selected="0"/>
          <reference field="17" count="1" selected="0">
            <x v="13"/>
          </reference>
          <reference field="18" count="1">
            <x v="13"/>
          </reference>
        </references>
      </pivotArea>
    </format>
    <format dxfId="55">
      <pivotArea dataOnly="0" labelOnly="1" outline="0" fieldPosition="0">
        <references count="6">
          <reference field="0" count="1" selected="0">
            <x v="16"/>
          </reference>
          <reference field="5" count="1" selected="0">
            <x v="53"/>
          </reference>
          <reference field="6" count="1" selected="0">
            <x v="49"/>
          </reference>
          <reference field="7" count="0" selected="0"/>
          <reference field="17" count="1" selected="0">
            <x v="5"/>
          </reference>
          <reference field="18" count="1">
            <x v="5"/>
          </reference>
        </references>
      </pivotArea>
    </format>
    <format dxfId="54">
      <pivotArea dataOnly="0" labelOnly="1" outline="0" fieldPosition="0">
        <references count="6">
          <reference field="0" count="1" selected="0">
            <x v="17"/>
          </reference>
          <reference field="5" count="1" selected="0">
            <x v="46"/>
          </reference>
          <reference field="6" count="1" selected="0">
            <x v="41"/>
          </reference>
          <reference field="7" count="0" selected="0"/>
          <reference field="17" count="1" selected="0">
            <x v="5"/>
          </reference>
          <reference field="18" count="1">
            <x v="5"/>
          </reference>
        </references>
      </pivotArea>
    </format>
    <format dxfId="53">
      <pivotArea dataOnly="0" labelOnly="1" outline="0" fieldPosition="0">
        <references count="6">
          <reference field="0" count="1" selected="0">
            <x v="18"/>
          </reference>
          <reference field="5" count="1" selected="0">
            <x v="43"/>
          </reference>
          <reference field="6" count="1" selected="0">
            <x v="39"/>
          </reference>
          <reference field="7" count="0" selected="0"/>
          <reference field="17" count="1" selected="0">
            <x v="13"/>
          </reference>
          <reference field="18" count="1">
            <x v="13"/>
          </reference>
        </references>
      </pivotArea>
    </format>
    <format dxfId="52">
      <pivotArea dataOnly="0" labelOnly="1" outline="0" fieldPosition="0">
        <references count="6">
          <reference field="0" count="1" selected="0">
            <x v="19"/>
          </reference>
          <reference field="5" count="1" selected="0">
            <x v="51"/>
          </reference>
          <reference field="6" count="1" selected="0">
            <x v="46"/>
          </reference>
          <reference field="7" count="0" selected="0"/>
          <reference field="17" count="1" selected="0">
            <x v="5"/>
          </reference>
          <reference field="18" count="1">
            <x v="5"/>
          </reference>
        </references>
      </pivotArea>
    </format>
    <format dxfId="51">
      <pivotArea dataOnly="0" labelOnly="1" outline="0" fieldPosition="0">
        <references count="6">
          <reference field="0" count="1" selected="0">
            <x v="20"/>
          </reference>
          <reference field="5" count="1" selected="0">
            <x v="49"/>
          </reference>
          <reference field="6" count="1" selected="0">
            <x v="44"/>
          </reference>
          <reference field="7" count="0" selected="0"/>
          <reference field="17" count="1" selected="0">
            <x v="5"/>
          </reference>
          <reference field="18" count="1">
            <x v="5"/>
          </reference>
        </references>
      </pivotArea>
    </format>
    <format dxfId="50">
      <pivotArea dataOnly="0" labelOnly="1" outline="0" fieldPosition="0">
        <references count="6">
          <reference field="0" count="1" selected="0">
            <x v="21"/>
          </reference>
          <reference field="5" count="1" selected="0">
            <x v="14"/>
          </reference>
          <reference field="6" count="1" selected="0">
            <x v="12"/>
          </reference>
          <reference field="7" count="0" selected="0"/>
          <reference field="17" count="1" selected="0">
            <x v="2"/>
          </reference>
          <reference field="18" count="1">
            <x v="2"/>
          </reference>
        </references>
      </pivotArea>
    </format>
    <format dxfId="49">
      <pivotArea dataOnly="0" labelOnly="1" outline="0" fieldPosition="0">
        <references count="6">
          <reference field="0" count="1" selected="0">
            <x v="22"/>
          </reference>
          <reference field="5" count="1" selected="0">
            <x v="17"/>
          </reference>
          <reference field="6" count="1" selected="0">
            <x v="15"/>
          </reference>
          <reference field="7" count="0" selected="0"/>
          <reference field="17" count="1" selected="0">
            <x v="6"/>
          </reference>
          <reference field="18" count="1">
            <x v="6"/>
          </reference>
        </references>
      </pivotArea>
    </format>
    <format dxfId="48">
      <pivotArea dataOnly="0" labelOnly="1" outline="0" fieldPosition="0">
        <references count="6">
          <reference field="0" count="1" selected="0">
            <x v="24"/>
          </reference>
          <reference field="5" count="1" selected="0">
            <x v="2"/>
          </reference>
          <reference field="6" count="1" selected="0">
            <x v="2"/>
          </reference>
          <reference field="7" count="0" selected="0"/>
          <reference field="17" count="1" selected="0">
            <x v="14"/>
          </reference>
          <reference field="18" count="1">
            <x v="14"/>
          </reference>
        </references>
      </pivotArea>
    </format>
    <format dxfId="47">
      <pivotArea dataOnly="0" labelOnly="1" outline="0" fieldPosition="0">
        <references count="6">
          <reference field="0" count="1" selected="0">
            <x v="25"/>
          </reference>
          <reference field="5" count="1" selected="0">
            <x v="34"/>
          </reference>
          <reference field="6" count="1" selected="0">
            <x v="31"/>
          </reference>
          <reference field="7" count="0" selected="0"/>
          <reference field="17" count="1" selected="0">
            <x v="7"/>
          </reference>
          <reference field="18" count="1">
            <x v="7"/>
          </reference>
        </references>
      </pivotArea>
    </format>
    <format dxfId="46">
      <pivotArea dataOnly="0" labelOnly="1" outline="0" fieldPosition="0">
        <references count="6">
          <reference field="0" count="1" selected="0">
            <x v="26"/>
          </reference>
          <reference field="5" count="1" selected="0">
            <x v="1"/>
          </reference>
          <reference field="6" count="1" selected="0">
            <x v="1"/>
          </reference>
          <reference field="7" count="0" selected="0"/>
          <reference field="17" count="1" selected="0">
            <x v="14"/>
          </reference>
          <reference field="18" count="1">
            <x v="14"/>
          </reference>
        </references>
      </pivotArea>
    </format>
    <format dxfId="45">
      <pivotArea dataOnly="0" labelOnly="1" outline="0" fieldPosition="0">
        <references count="6">
          <reference field="0" count="1" selected="0">
            <x v="27"/>
          </reference>
          <reference field="5" count="1" selected="0">
            <x v="30"/>
          </reference>
          <reference field="6" count="1" selected="0">
            <x v="27"/>
          </reference>
          <reference field="7" count="0" selected="0"/>
          <reference field="17" count="1" selected="0">
            <x v="7"/>
          </reference>
          <reference field="18" count="1">
            <x v="7"/>
          </reference>
        </references>
      </pivotArea>
    </format>
    <format dxfId="44">
      <pivotArea dataOnly="0" labelOnly="1" outline="0" fieldPosition="0">
        <references count="6">
          <reference field="0" count="1" selected="0">
            <x v="28"/>
          </reference>
          <reference field="5" count="1" selected="0">
            <x v="13"/>
          </reference>
          <reference field="6" count="1" selected="0">
            <x v="10"/>
          </reference>
          <reference field="7" count="0" selected="0"/>
          <reference field="17" count="1" selected="0">
            <x v="1"/>
          </reference>
          <reference field="18" count="1">
            <x v="1"/>
          </reference>
        </references>
      </pivotArea>
    </format>
    <format dxfId="43">
      <pivotArea dataOnly="0" labelOnly="1" outline="0" fieldPosition="0">
        <references count="6">
          <reference field="0" count="1" selected="0">
            <x v="29"/>
          </reference>
          <reference field="5" count="1" selected="0">
            <x v="12"/>
          </reference>
          <reference field="6" count="1" selected="0">
            <x v="9"/>
          </reference>
          <reference field="7" count="0" selected="0"/>
          <reference field="17" count="1" selected="0">
            <x v="1"/>
          </reference>
          <reference field="18" count="1">
            <x v="1"/>
          </reference>
        </references>
      </pivotArea>
    </format>
    <format dxfId="42">
      <pivotArea dataOnly="0" labelOnly="1" outline="0" fieldPosition="0">
        <references count="6">
          <reference field="0" count="1" selected="0">
            <x v="30"/>
          </reference>
          <reference field="5" count="1" selected="0">
            <x v="3"/>
          </reference>
          <reference field="6" count="1" selected="0">
            <x v="3"/>
          </reference>
          <reference field="7" count="0" selected="0"/>
          <reference field="17" count="1" selected="0">
            <x v="14"/>
          </reference>
          <reference field="18" count="1">
            <x v="14"/>
          </reference>
        </references>
      </pivotArea>
    </format>
    <format dxfId="41">
      <pivotArea dataOnly="0" labelOnly="1" outline="0" fieldPosition="0">
        <references count="6">
          <reference field="0" count="1" selected="0">
            <x v="31"/>
          </reference>
          <reference field="5" count="1" selected="0">
            <x v="8"/>
          </reference>
          <reference field="6" count="1" selected="0">
            <x v="5"/>
          </reference>
          <reference field="7" count="0" selected="0"/>
          <reference field="17" count="1" selected="0">
            <x v="1"/>
          </reference>
          <reference field="18" count="1">
            <x v="1"/>
          </reference>
        </references>
      </pivotArea>
    </format>
    <format dxfId="40">
      <pivotArea dataOnly="0" labelOnly="1" outline="0" fieldPosition="0">
        <references count="6">
          <reference field="0" count="1" selected="0">
            <x v="32"/>
          </reference>
          <reference field="5" count="1" selected="0">
            <x v="33"/>
          </reference>
          <reference field="6" count="1" selected="0">
            <x v="30"/>
          </reference>
          <reference field="7" count="0" selected="0"/>
          <reference field="17" count="1" selected="0">
            <x v="1"/>
          </reference>
          <reference field="18" count="1">
            <x v="1"/>
          </reference>
        </references>
      </pivotArea>
    </format>
    <format dxfId="39">
      <pivotArea dataOnly="0" labelOnly="1" outline="0" fieldPosition="0">
        <references count="6">
          <reference field="0" count="1" selected="0">
            <x v="45"/>
          </reference>
          <reference field="5" count="1" selected="0">
            <x v="20"/>
          </reference>
          <reference field="6" count="1" selected="0">
            <x v="17"/>
          </reference>
          <reference field="7" count="0" selected="0"/>
          <reference field="17" count="1" selected="0">
            <x v="11"/>
          </reference>
          <reference field="18" count="1">
            <x v="11"/>
          </reference>
        </references>
      </pivotArea>
    </format>
    <format dxfId="38">
      <pivotArea dataOnly="0" labelOnly="1" outline="0" fieldPosition="0">
        <references count="6">
          <reference field="0" count="1" selected="0">
            <x v="47"/>
          </reference>
          <reference field="5" count="1" selected="0">
            <x v="18"/>
          </reference>
          <reference field="6" count="1" selected="0">
            <x v="16"/>
          </reference>
          <reference field="7" count="0" selected="0"/>
          <reference field="17" count="1" selected="0">
            <x v="10"/>
          </reference>
          <reference field="18" count="1">
            <x v="10"/>
          </reference>
        </references>
      </pivotArea>
    </format>
    <format dxfId="37">
      <pivotArea dataOnly="0" labelOnly="1" outline="0" fieldPosition="0">
        <references count="1">
          <reference field="5" count="0"/>
        </references>
      </pivotArea>
    </format>
    <format dxfId="36">
      <pivotArea dataOnly="0" labelOnly="1" outline="0" fieldPosition="0">
        <references count="1">
          <reference field="6" count="0"/>
        </references>
      </pivotArea>
    </format>
    <format dxfId="35">
      <pivotArea dataOnly="0" labelOnly="1" outline="0" fieldPosition="0">
        <references count="1">
          <reference field="17" count="0"/>
        </references>
      </pivotArea>
    </format>
    <format dxfId="34">
      <pivotArea dataOnly="0" labelOnly="1" outline="0" fieldPosition="0">
        <references count="1">
          <reference field="17" count="0"/>
        </references>
      </pivotArea>
    </format>
    <format dxfId="33">
      <pivotArea dataOnly="0" labelOnly="1" outline="0" fieldPosition="0">
        <references count="1">
          <reference field="18" count="0"/>
        </references>
      </pivotArea>
    </format>
    <format dxfId="32">
      <pivotArea dataOnly="0" labelOnly="1" outline="0" fieldPosition="0">
        <references count="1">
          <reference field="18" count="0"/>
        </references>
      </pivotArea>
    </format>
    <format dxfId="31">
      <pivotArea dataOnly="0" labelOnly="1" outline="0" fieldPosition="0">
        <references count="1">
          <reference field="18" count="0"/>
        </references>
      </pivotArea>
    </format>
    <format dxfId="30">
      <pivotArea dataOnly="0" labelOnly="1" outline="0" fieldPosition="0">
        <references count="1">
          <reference field="17" count="0"/>
        </references>
      </pivotArea>
    </format>
    <format dxfId="29">
      <pivotArea dataOnly="0" labelOnly="1" outline="0" fieldPosition="0">
        <references count="1">
          <reference field="5" count="0"/>
        </references>
      </pivotArea>
    </format>
    <format dxfId="28">
      <pivotArea dataOnly="0" labelOnly="1" outline="0" fieldPosition="0">
        <references count="1">
          <reference field="5" count="0"/>
        </references>
      </pivotArea>
    </format>
    <format dxfId="27">
      <pivotArea dataOnly="0" labelOnly="1" outline="0" fieldPosition="0">
        <references count="1">
          <reference field="5" count="0"/>
        </references>
      </pivotArea>
    </format>
    <format dxfId="26">
      <pivotArea dataOnly="0" labelOnly="1" outline="0" fieldPosition="0">
        <references count="1">
          <reference field="6" count="0"/>
        </references>
      </pivotArea>
    </format>
    <format dxfId="25">
      <pivotArea dataOnly="0" labelOnly="1" outline="0" fieldPosition="0">
        <references count="1">
          <reference field="6" count="0"/>
        </references>
      </pivotArea>
    </format>
    <format dxfId="24">
      <pivotArea dataOnly="0" labelOnly="1" outline="0" fieldPosition="0">
        <references count="1">
          <reference field="6" count="0"/>
        </references>
      </pivotArea>
    </format>
    <format dxfId="23">
      <pivotArea field="0" type="button" dataOnly="0" labelOnly="1" outline="0" axis="axisRow" fieldPosition="0"/>
    </format>
    <format dxfId="22">
      <pivotArea field="7" type="button" dataOnly="0" labelOnly="1" outline="0" axis="axisRow" fieldPosition="1"/>
    </format>
    <format dxfId="21">
      <pivotArea field="5" type="button" dataOnly="0" labelOnly="1" outline="0" axis="axisRow" fieldPosition="2"/>
    </format>
    <format dxfId="20">
      <pivotArea field="17" type="button" dataOnly="0" labelOnly="1" outline="0" axis="axisRow" fieldPosition="3"/>
    </format>
    <format dxfId="19">
      <pivotArea field="6" type="button" dataOnly="0" labelOnly="1" outline="0" axis="axisRow" fieldPosition="4"/>
    </format>
    <format dxfId="18">
      <pivotArea field="18" type="button" dataOnly="0" labelOnly="1" outline="0" axis="axisRow" fieldPosition="5"/>
    </format>
    <format dxfId="17">
      <pivotArea field="0" type="button" dataOnly="0" labelOnly="1" outline="0" axis="axisRow" fieldPosition="0"/>
    </format>
    <format dxfId="16">
      <pivotArea field="7" type="button" dataOnly="0" labelOnly="1" outline="0" axis="axisRow" fieldPosition="1"/>
    </format>
    <format dxfId="15">
      <pivotArea field="5" type="button" dataOnly="0" labelOnly="1" outline="0" axis="axisRow" fieldPosition="2"/>
    </format>
    <format dxfId="14">
      <pivotArea field="17" type="button" dataOnly="0" labelOnly="1" outline="0" axis="axisRow" fieldPosition="3"/>
    </format>
    <format dxfId="13">
      <pivotArea field="6" type="button" dataOnly="0" labelOnly="1" outline="0" axis="axisRow" fieldPosition="4"/>
    </format>
    <format dxfId="12">
      <pivotArea field="18" type="button" dataOnly="0" labelOnly="1" outline="0" axis="axisRow" fieldPosition="5"/>
    </format>
    <format dxfId="11">
      <pivotArea field="0" type="button" dataOnly="0" labelOnly="1" outline="0" axis="axisRow" fieldPosition="0"/>
    </format>
    <format dxfId="10">
      <pivotArea field="7" type="button" dataOnly="0" labelOnly="1" outline="0" axis="axisRow" fieldPosition="1"/>
    </format>
    <format dxfId="9">
      <pivotArea field="5" type="button" dataOnly="0" labelOnly="1" outline="0" axis="axisRow" fieldPosition="2"/>
    </format>
    <format dxfId="8">
      <pivotArea field="17" type="button" dataOnly="0" labelOnly="1" outline="0" axis="axisRow" fieldPosition="3"/>
    </format>
    <format dxfId="7">
      <pivotArea field="6" type="button" dataOnly="0" labelOnly="1" outline="0" axis="axisRow" fieldPosition="4"/>
    </format>
    <format dxfId="6">
      <pivotArea field="18" type="button" dataOnly="0" labelOnly="1" outline="0" axis="axisRow" fieldPosition="5"/>
    </format>
    <format dxfId="5">
      <pivotArea dataOnly="0" labelOnly="1" outline="0" fieldPosition="0">
        <references count="1">
          <reference field="7" count="0"/>
        </references>
      </pivotArea>
    </format>
    <format dxfId="4">
      <pivotArea dataOnly="0" labelOnly="1" outline="0" fieldPosition="0">
        <references count="1">
          <reference field="17" count="0"/>
        </references>
      </pivotArea>
    </format>
    <format dxfId="3">
      <pivotArea dataOnly="0" labelOnly="1" outline="0" fieldPosition="0">
        <references count="1">
          <reference field="7" count="0"/>
        </references>
      </pivotArea>
    </format>
    <format dxfId="2">
      <pivotArea dataOnly="0" labelOnly="1" outline="0" fieldPosition="0">
        <references count="1">
          <reference field="0" count="0"/>
        </references>
      </pivotArea>
    </format>
    <format dxfId="1">
      <pivotArea dataOnly="0" labelOnly="1" outline="0" fieldPosition="0">
        <references count="1">
          <reference field="18" count="0"/>
        </references>
      </pivotArea>
    </format>
    <format dxfId="0">
      <pivotArea dataOnly="0" labelOnly="1" outline="0" fieldPosition="0">
        <references count="6">
          <reference field="0" count="1" selected="0">
            <x v="48"/>
          </reference>
          <reference field="5" count="1" selected="0">
            <x v="21"/>
          </reference>
          <reference field="6" count="1" selected="0">
            <x v="18"/>
          </reference>
          <reference field="7" count="0" selected="0"/>
          <reference field="17" count="1" selected="0">
            <x v="9"/>
          </reference>
          <reference field="18" count="1">
            <x v="9"/>
          </reference>
        </references>
      </pivotArea>
    </format>
  </formats>
  <pivotTableStyleInfo name="PivotStyleLight9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4" connectionId="1" xr16:uid="{28180C1B-7B1B-41BC-8838-C0252844D4ED}" autoFormatId="16" applyNumberFormats="0" applyBorderFormats="0" applyFontFormats="0" applyPatternFormats="0" applyAlignmentFormats="0" applyWidthHeightFormats="0">
  <queryTableRefresh nextId="16">
    <queryTableFields count="15">
      <queryTableField id="1" name="Clave Ind Actor" tableColumnId="1"/>
      <queryTableField id="2" name="Id Indicador" tableColumnId="2"/>
      <queryTableField id="3" name="Responsable " tableColumnId="3"/>
      <queryTableField id="4" name="Variable Base" tableColumnId="4"/>
      <queryTableField id="5" name="Unidad V. Base" tableColumnId="5"/>
      <queryTableField id="6" name="Valor Base" tableColumnId="6"/>
      <queryTableField id="7" name="Variable Específica" tableColumnId="7"/>
      <queryTableField id="8" name="Unidad V. Específica" tableColumnId="8"/>
      <queryTableField id="9" name="Evaluación" tableColumnId="9"/>
      <queryTableField id="10" name="DIA" tableColumnId="10"/>
      <queryTableField id="11" name="MES" tableColumnId="11"/>
      <queryTableField id="12" name="AÑO" tableColumnId="12"/>
      <queryTableField id="13" name="Fecha de la evaluación" tableColumnId="13"/>
      <queryTableField id="14" name="Comentario" tableColumnId="14"/>
      <queryTableField id="15" name="Medio Verificación" tableColumnId="1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3" connectionId="4" xr16:uid="{B385B448-1D4D-409B-93BE-4AD6722635A2}" autoFormatId="16" applyNumberFormats="0" applyBorderFormats="0" applyFontFormats="0" applyPatternFormats="0" applyAlignmentFormats="0" applyWidthHeightFormats="0">
  <queryTableRefresh nextId="16">
    <queryTableFields count="15">
      <queryTableField id="1" name="Clave Ind Actor" tableColumnId="1"/>
      <queryTableField id="2" name="Id Indicador" tableColumnId="2"/>
      <queryTableField id="3" name="Responsable " tableColumnId="3"/>
      <queryTableField id="4" name="Variable Base" tableColumnId="4"/>
      <queryTableField id="5" name="Unidad V. Base" tableColumnId="5"/>
      <queryTableField id="6" name="Valor Base" tableColumnId="6"/>
      <queryTableField id="7" name="Variable Específica" tableColumnId="7"/>
      <queryTableField id="8" name="Unidad V. Específica" tableColumnId="8"/>
      <queryTableField id="9" name="Evaluación" tableColumnId="9"/>
      <queryTableField id="10" name="DIA" tableColumnId="10"/>
      <queryTableField id="11" name="MES" tableColumnId="11"/>
      <queryTableField id="12" name="AÑO" tableColumnId="12"/>
      <queryTableField id="13" name="Fecha de la evaluación" tableColumnId="13"/>
      <queryTableField id="14" name="Comentario" tableColumnId="14"/>
      <queryTableField id="15" name="Medio Verificación" tableColumnId="1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3" xr16:uid="{4673001B-2C1E-4A65-8726-F71597E22317}" autoFormatId="16" applyNumberFormats="0" applyBorderFormats="0" applyFontFormats="0" applyPatternFormats="0" applyAlignmentFormats="0" applyWidthHeightFormats="0">
  <queryTableRefresh nextId="16">
    <queryTableFields count="15">
      <queryTableField id="1" name="Clave Ind Actor" tableColumnId="1"/>
      <queryTableField id="2" name="Id Indicador" tableColumnId="2"/>
      <queryTableField id="3" name="Responsable " tableColumnId="3"/>
      <queryTableField id="4" name="Variable Base" tableColumnId="4"/>
      <queryTableField id="5" name="Unidad V. Base" tableColumnId="5"/>
      <queryTableField id="6" name="Valor Base" tableColumnId="6"/>
      <queryTableField id="7" name="Variable Específica" tableColumnId="7"/>
      <queryTableField id="8" name="Unidad V. Específica" tableColumnId="8"/>
      <queryTableField id="9" name="Evaluación" tableColumnId="9"/>
      <queryTableField id="10" name="DIA" tableColumnId="10"/>
      <queryTableField id="11" name="MES" tableColumnId="11"/>
      <queryTableField id="12" name="AÑO" tableColumnId="12"/>
      <queryTableField id="13" name="Fecha de la evaluación" tableColumnId="13"/>
      <queryTableField id="14" name="Comentario" tableColumnId="14"/>
      <queryTableField id="15" name="Medio Verificación" tableColumnId="15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A78DF268-8103-49FC-A103-9FD91B5C55BB}" autoFormatId="16" applyNumberFormats="0" applyBorderFormats="0" applyFontFormats="0" applyPatternFormats="0" applyAlignmentFormats="0" applyWidthHeightFormats="0">
  <queryTableRefresh nextId="16">
    <queryTableFields count="15">
      <queryTableField id="1" name="Clave Ind Actor" tableColumnId="1"/>
      <queryTableField id="2" name="Id Indicador" tableColumnId="2"/>
      <queryTableField id="3" name="Responsable " tableColumnId="3"/>
      <queryTableField id="4" name="Variable Base" tableColumnId="4"/>
      <queryTableField id="5" name="Unidad V. Base" tableColumnId="5"/>
      <queryTableField id="6" name="Valor Base" tableColumnId="6"/>
      <queryTableField id="7" name="Variable Específica" tableColumnId="7"/>
      <queryTableField id="8" name="Unidad V. Específica" tableColumnId="8"/>
      <queryTableField id="9" name="Evaluación" tableColumnId="9"/>
      <queryTableField id="10" name="DIA" tableColumnId="10"/>
      <queryTableField id="11" name="MES" tableColumnId="11"/>
      <queryTableField id="12" name="AÑO" tableColumnId="12"/>
      <queryTableField id="13" name="Fecha de la evaluación" tableColumnId="13"/>
      <queryTableField id="14" name="Comentario" tableColumnId="14"/>
      <queryTableField id="15" name="Medio Verificación" tableColumnId="15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Responsable" xr10:uid="{BD1684B2-6728-48ED-A25F-C7FB90CB0375}" sourceName="Responsable">
  <pivotTables>
    <pivotTable tabId="2" name="TablaDinámica2"/>
  </pivotTables>
  <data>
    <tabular pivotCacheId="795088741">
      <items count="6">
        <i x="1"/>
        <i x="0" s="1"/>
        <i x="2"/>
        <i x="3"/>
        <i x="4" nd="1"/>
        <i x="5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Nivel" xr10:uid="{70D43C75-2588-4795-A100-019DA5C12962}" sourceName="Nivel">
  <pivotTables>
    <pivotTable tabId="2" name="TablaDinámica2"/>
  </pivotTables>
  <data>
    <tabular pivotCacheId="795088741">
      <items count="2">
        <i x="1"/>
        <i x="0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Responsable" xr10:uid="{476FA7DB-67EA-4969-9C0A-9854418A3A60}" cache="SegmentaciónDeDatos_Responsable" caption="Responsable" columnCount="3" rowHeight="234950"/>
  <slicer name="Nivel" xr10:uid="{C119E6B6-668A-4558-8AD0-F72208ADC3DE}" cache="SegmentaciónDeDatos_Nivel" caption="Nivel" rowHeight="234950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C447604-CF0A-44A1-AADC-0332295AAFDD}" name="CONAP__2" displayName="CONAP__2" ref="A1:O6" tableType="queryTable" totalsRowShown="0">
  <autoFilter ref="A1:O6" xr:uid="{E9B9BF3D-D2D1-4E99-BFB0-D2EA51CD6C2C}"/>
  <tableColumns count="15">
    <tableColumn id="1" xr3:uid="{B246535C-03C1-4BB3-8597-CE7F85745E0A}" uniqueName="1" name="Clave Ind Actor" queryTableFieldId="1" dataDxfId="428"/>
    <tableColumn id="2" xr3:uid="{53D51EAB-930D-4016-9602-017E3871D11B}" uniqueName="2" name="Id Indicador" queryTableFieldId="2" dataDxfId="427"/>
    <tableColumn id="3" xr3:uid="{31C8AE0A-5B8C-4D51-8533-394E4173BB8C}" uniqueName="3" name="Responsable " queryTableFieldId="3" dataDxfId="426"/>
    <tableColumn id="4" xr3:uid="{1249BCDA-3241-485F-A689-4580EC22C574}" uniqueName="4" name="Variable Base" queryTableFieldId="4" dataDxfId="425"/>
    <tableColumn id="5" xr3:uid="{170D4E13-3AEA-47CE-B840-8D2B0A4595D8}" uniqueName="5" name="Unidad V. Base" queryTableFieldId="5" dataDxfId="424"/>
    <tableColumn id="6" xr3:uid="{E9295C7B-FE12-45B1-AC46-B80EE4D7851E}" uniqueName="6" name="Valor Base" queryTableFieldId="6"/>
    <tableColumn id="7" xr3:uid="{0B8573CB-3DF7-4254-A661-C4BE70C32A37}" uniqueName="7" name="Variable Específica" queryTableFieldId="7" dataDxfId="423"/>
    <tableColumn id="8" xr3:uid="{9A3D4B7F-D7C4-4CBD-B55D-BB84E8324F2C}" uniqueName="8" name="Unidad V. Específica" queryTableFieldId="8" dataDxfId="422"/>
    <tableColumn id="9" xr3:uid="{B40456FE-63E9-4421-BFDC-D8F870142405}" uniqueName="9" name="Evaluación" queryTableFieldId="9"/>
    <tableColumn id="10" xr3:uid="{E1CF8256-D737-4B49-810D-4B51C55640A7}" uniqueName="10" name="DIA" queryTableFieldId="10"/>
    <tableColumn id="11" xr3:uid="{C069ECE1-9FEB-46AB-8C50-875083C61D45}" uniqueName="11" name="MES" queryTableFieldId="11"/>
    <tableColumn id="12" xr3:uid="{CD413991-F0CB-45BF-B21E-7789077E808F}" uniqueName="12" name="AÑO" queryTableFieldId="12"/>
    <tableColumn id="13" xr3:uid="{1135ACD2-2C45-45A5-AEF4-A5DE4ED04A59}" uniqueName="13" name="Fecha de la evaluación" queryTableFieldId="13" dataDxfId="421"/>
    <tableColumn id="14" xr3:uid="{05BFE347-0B4C-4FC5-9530-810A6A3F9CEC}" uniqueName="14" name="Comentario" queryTableFieldId="14"/>
    <tableColumn id="15" xr3:uid="{57A49113-0B6D-4685-A86C-C349BE7E75E1}" uniqueName="15" name="Medio Verificación" queryTableFieldId="1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FE409D1-389E-4C03-82EF-3761CBF72A6D}" name="MARN" displayName="MARN" ref="A1:O2" tableType="queryTable" totalsRowShown="0">
  <autoFilter ref="A1:O2" xr:uid="{30C6DF63-91C8-40DA-88C1-9A18E75AB329}"/>
  <tableColumns count="15">
    <tableColumn id="1" xr3:uid="{BA75C277-94FE-4431-AE0C-5BE5E35B375A}" uniqueName="1" name="Clave Ind Actor" queryTableFieldId="1" dataDxfId="420"/>
    <tableColumn id="2" xr3:uid="{D728195C-ECEE-41AE-9E71-A10C6D0B229F}" uniqueName="2" name="Id Indicador" queryTableFieldId="2" dataDxfId="419"/>
    <tableColumn id="3" xr3:uid="{A351ABCB-476D-4B86-BB8B-CA4816B3C6D5}" uniqueName="3" name="Responsable " queryTableFieldId="3" dataDxfId="418"/>
    <tableColumn id="4" xr3:uid="{BFE4F05E-BBD5-4C36-928B-577587712F04}" uniqueName="4" name="Variable Base" queryTableFieldId="4" dataDxfId="417"/>
    <tableColumn id="5" xr3:uid="{0C3CA4A1-DA85-4F89-8349-44A03E596BE5}" uniqueName="5" name="Unidad V. Base" queryTableFieldId="5" dataDxfId="416"/>
    <tableColumn id="6" xr3:uid="{C6E89F84-8F6D-4245-A560-9FE2C2B3967B}" uniqueName="6" name="Valor Base" queryTableFieldId="6"/>
    <tableColumn id="7" xr3:uid="{9A97029B-27F9-45F6-A408-814E3C66DD63}" uniqueName="7" name="Variable Específica" queryTableFieldId="7" dataDxfId="415"/>
    <tableColumn id="8" xr3:uid="{97644D55-3924-4B3F-BF16-981F2D8C4D8A}" uniqueName="8" name="Unidad V. Específica" queryTableFieldId="8" dataDxfId="414"/>
    <tableColumn id="9" xr3:uid="{138752C3-BD81-4EB4-ADFD-6AAFCED0D5F7}" uniqueName="9" name="Evaluación" queryTableFieldId="9"/>
    <tableColumn id="10" xr3:uid="{77631F08-DFDA-4112-BEEC-9570350FE7A7}" uniqueName="10" name="DIA" queryTableFieldId="10"/>
    <tableColumn id="11" xr3:uid="{72AAFA15-87D8-4EDE-98C8-E21F9CB16F96}" uniqueName="11" name="MES" queryTableFieldId="11"/>
    <tableColumn id="12" xr3:uid="{FBB3ACBC-87AA-4A67-9BD4-8F3518C322C0}" uniqueName="12" name="AÑO" queryTableFieldId="12"/>
    <tableColumn id="13" xr3:uid="{456732C7-BD8E-409E-9961-D6641FB067ED}" uniqueName="13" name="Fecha de la evaluación" queryTableFieldId="13" dataDxfId="413"/>
    <tableColumn id="14" xr3:uid="{130B7FEF-47CB-4ED6-B91B-AD6016BD4CED}" uniqueName="14" name="Comentario" queryTableFieldId="14"/>
    <tableColumn id="15" xr3:uid="{A2FA1079-4D92-40AD-8E1F-BC76955C78CC}" uniqueName="15" name="Medio Verificación" queryTableFieldId="1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B898420-5C5C-43EE-AC40-24DAF8125C4B}" name="MAGA" displayName="MAGA" ref="A1:O6" tableType="queryTable" totalsRowShown="0">
  <autoFilter ref="A1:O6" xr:uid="{15D43D74-B6F2-459F-B955-66406413E782}"/>
  <tableColumns count="15">
    <tableColumn id="1" xr3:uid="{29DC45C9-ABF8-4CC9-BEA6-1DD08B33DED9}" uniqueName="1" name="Clave Ind Actor" queryTableFieldId="1" dataDxfId="412"/>
    <tableColumn id="2" xr3:uid="{EAAEB01F-C39E-4BFE-A0C8-5AC3B7A38BDD}" uniqueName="2" name="Id Indicador" queryTableFieldId="2" dataDxfId="411"/>
    <tableColumn id="3" xr3:uid="{974C9BE3-6810-417A-83F2-C81B11617893}" uniqueName="3" name="Responsable " queryTableFieldId="3" dataDxfId="410"/>
    <tableColumn id="4" xr3:uid="{1738A61F-E3E9-499B-84BD-4CDE8B40C139}" uniqueName="4" name="Variable Base" queryTableFieldId="4" dataDxfId="409"/>
    <tableColumn id="5" xr3:uid="{F5B9CD8F-2D0C-47C0-B276-A04B8199B155}" uniqueName="5" name="Unidad V. Base" queryTableFieldId="5" dataDxfId="408"/>
    <tableColumn id="6" xr3:uid="{DB3D60FF-DA67-4F00-9154-D82F4ACB7357}" uniqueName="6" name="Valor Base" queryTableFieldId="6"/>
    <tableColumn id="7" xr3:uid="{30E0000B-5EAF-44EA-AC60-AF25FF86C499}" uniqueName="7" name="Variable Específica" queryTableFieldId="7" dataDxfId="407"/>
    <tableColumn id="8" xr3:uid="{6190CA29-956A-42A6-873C-F0EA099F337D}" uniqueName="8" name="Unidad V. Específica" queryTableFieldId="8" dataDxfId="406"/>
    <tableColumn id="9" xr3:uid="{72D80817-9903-41AC-BC6A-80D13AB89569}" uniqueName="9" name="Evaluación" queryTableFieldId="9"/>
    <tableColumn id="10" xr3:uid="{346FA6B7-3042-4E1B-A55E-B694AD84CDFB}" uniqueName="10" name="DIA" queryTableFieldId="10"/>
    <tableColumn id="11" xr3:uid="{04C90B8B-C058-4B9A-AB01-AA5D580823EC}" uniqueName="11" name="MES" queryTableFieldId="11"/>
    <tableColumn id="12" xr3:uid="{CDD36F07-EA30-448D-8BDA-9FB74DAA2BE0}" uniqueName="12" name="AÑO" queryTableFieldId="12"/>
    <tableColumn id="13" xr3:uid="{285213D2-E9DE-4F96-BE95-A625825396E1}" uniqueName="13" name="Fecha de la evaluación" queryTableFieldId="13"/>
    <tableColumn id="14" xr3:uid="{814FACFB-CF49-42DD-A822-790485EF39F0}" uniqueName="14" name="Comentario" queryTableFieldId="14"/>
    <tableColumn id="15" xr3:uid="{E1AAE625-7671-437C-A590-E42257D01A3F}" uniqueName="15" name="Medio Verificación" queryTableFieldId="15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D4A9317-0828-41C7-8EC4-72E49F4D11C4}" name="INAB__2" displayName="INAB__2" ref="A1:O41" tableType="queryTable" totalsRowShown="0">
  <autoFilter ref="A1:O41" xr:uid="{87E9BEEA-DC0A-4877-94E7-5EF3E20C4764}"/>
  <tableColumns count="15">
    <tableColumn id="1" xr3:uid="{BD3BDFE0-4F26-47B8-94DF-84F2D47E9ADD}" uniqueName="1" name="Clave Ind Actor" queryTableFieldId="1" dataDxfId="405"/>
    <tableColumn id="2" xr3:uid="{68CF3AA9-F987-4281-8195-46A8C6089885}" uniqueName="2" name="Id Indicador" queryTableFieldId="2" dataDxfId="404"/>
    <tableColumn id="3" xr3:uid="{265C9436-49DF-4FB3-929D-1C73F7E4BD36}" uniqueName="3" name="Responsable " queryTableFieldId="3" dataDxfId="403"/>
    <tableColumn id="4" xr3:uid="{4397E23A-40E5-4366-BC34-CD68960BEDF8}" uniqueName="4" name="Variable Base" queryTableFieldId="4" dataDxfId="402"/>
    <tableColumn id="5" xr3:uid="{C01C140B-48C8-4F0D-9F69-05112007A208}" uniqueName="5" name="Unidad V. Base" queryTableFieldId="5" dataDxfId="401"/>
    <tableColumn id="6" xr3:uid="{9A053F56-F8BE-4A69-9321-00CC4222FAD9}" uniqueName="6" name="Valor Base" queryTableFieldId="6"/>
    <tableColumn id="7" xr3:uid="{C6692743-C931-425C-AF62-630829179B02}" uniqueName="7" name="Variable Específica" queryTableFieldId="7" dataDxfId="400"/>
    <tableColumn id="8" xr3:uid="{25F9449B-432D-44F6-B73F-D323F0A9593A}" uniqueName="8" name="Unidad V. Específica" queryTableFieldId="8" dataDxfId="399"/>
    <tableColumn id="9" xr3:uid="{B7C35292-A656-4CF1-952C-F58E1A2B650D}" uniqueName="9" name="Evaluación" queryTableFieldId="9"/>
    <tableColumn id="10" xr3:uid="{1DA3CB0C-EC6D-423A-A8C5-1EA36B6EB4EC}" uniqueName="10" name="DIA" queryTableFieldId="10"/>
    <tableColumn id="11" xr3:uid="{7486BF10-FDFE-4C5C-9A22-8F12BB071D28}" uniqueName="11" name="MES" queryTableFieldId="11"/>
    <tableColumn id="12" xr3:uid="{4541DABF-A3CE-4096-BF9F-5C1A8F71726A}" uniqueName="12" name="AÑO" queryTableFieldId="12"/>
    <tableColumn id="13" xr3:uid="{02315215-9EA7-41DE-94D0-9BB184A83C2D}" uniqueName="13" name="Fecha de la evaluación" queryTableFieldId="13" dataDxfId="398"/>
    <tableColumn id="14" xr3:uid="{A7246AD2-8BF7-4653-A2AD-F6BD78F19608}" uniqueName="14" name="Comentario" queryTableFieldId="14" dataDxfId="397"/>
    <tableColumn id="15" xr3:uid="{E5738670-F6EA-41A2-B8A1-288E77943017}" uniqueName="15" name="Medio Verificación" queryTableFieldId="15" dataDxfId="396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46F6B2A-009D-418E-AA71-0D894B9C6572}" name="MASTER" displayName="MASTER" ref="A1:V65" totalsRowShown="0" headerRowDxfId="386" dataDxfId="385">
  <autoFilter ref="A1:V65" xr:uid="{77D17149-05B1-4EA5-BBF3-A4A6E0A4A123}"/>
  <tableColumns count="22">
    <tableColumn id="1" xr3:uid="{AB1076EF-E38A-4C7A-9F87-5D71529B8B88}" name="Id Indicador" dataDxfId="384"/>
    <tableColumn id="2" xr3:uid="{305C9627-B380-4EC1-9434-18BBA3156AA5}" name="Tipo de beneficio" dataDxfId="383"/>
    <tableColumn id="3" xr3:uid="{9833554D-2F59-49E9-A4C5-BC44D3EC8D2E}" name="Categoría" dataDxfId="382"/>
    <tableColumn id="4" xr3:uid="{F9C35170-0724-457E-BDA4-AF45E0B5FD87}" name="Periodicidad " dataDxfId="381"/>
    <tableColumn id="5" xr3:uid="{7454B927-04CF-424C-86C6-EB7FC5427BF5}" name="Indicador" dataDxfId="380"/>
    <tableColumn id="6" xr3:uid="{6FD4BA80-0C12-47DE-9532-1080E9A639CE}" name="Variable Base" dataDxfId="379"/>
    <tableColumn id="7" xr3:uid="{189256CB-9A21-4DEB-A9F0-C9DE14AF9B4E}" name="Variable Específica" dataDxfId="378"/>
    <tableColumn id="8" xr3:uid="{49744652-B014-44BE-9D6F-0060D4F5FB52}" name="Responsable" dataDxfId="377"/>
    <tableColumn id="9" xr3:uid="{5C6ACBF1-07A8-45DC-8604-EFDBB1D72940}" name="Consolidación" dataDxfId="376"/>
    <tableColumn id="10" xr3:uid="{96BC5D7A-970E-4E8F-84C4-607D760C48F5}" name="Nivel" dataDxfId="375"/>
    <tableColumn id="11" xr3:uid="{74E8ACB8-9224-496D-AFC6-47429B2346D7}" name="Indica-Micro" dataDxfId="374"/>
    <tableColumn id="22" xr3:uid="{ABF680ED-B8F3-4B45-BABC-53D79B11EE3E}" name="Meta" dataDxfId="373" dataCellStyle="Porcentaje"/>
    <tableColumn id="12" xr3:uid="{20FA1CD5-4628-4701-9F1B-C592C8AD20B8}" name="Año 1" dataDxfId="372"/>
    <tableColumn id="13" xr3:uid="{6560A5A8-BF2F-4850-AB63-4F8540F4CF7D}" name="Año 2" dataDxfId="371"/>
    <tableColumn id="14" xr3:uid="{B2418411-93CF-4B2B-AFDD-1CD7696612EC}" name="Resultado" dataDxfId="370">
      <calculatedColumnFormula>+IFERROR((N2-M2)/M2,0)</calculatedColumnFormula>
    </tableColumn>
    <tableColumn id="15" xr3:uid="{3D232A19-A96D-4C28-B702-D3042C2A3CB8}" name="Estado" dataDxfId="369">
      <calculatedColumnFormula>+IF(O2&gt;0,"Logrado",IF(O2=0,"No Evaluado","No Logrado"))</calculatedColumnFormula>
    </tableColumn>
    <tableColumn id="16" xr3:uid="{A1B3557D-8164-4FC1-97D5-3A56A5B24D7C}" name="Vista" dataDxfId="368"/>
    <tableColumn id="17" xr3:uid="{84EE7873-ABA7-4EFD-8956-2849A1D16C54}" name="Unidad V. Base" dataDxfId="367"/>
    <tableColumn id="18" xr3:uid="{B4193198-99E8-4797-894C-865E8B36D057}" name="Unidad V. Específica" dataDxfId="366"/>
    <tableColumn id="19" xr3:uid="{B833CB78-1449-449A-A894-D01823ADF3FD}" name="Fecha de la evaluación" dataDxfId="365"/>
    <tableColumn id="20" xr3:uid="{DB954960-11FA-4A49-BD9B-E5F9F394C227}" name="Análisis" dataDxfId="364"/>
    <tableColumn id="21" xr3:uid="{8601C80E-89AF-401F-BF65-5226A8F4AEB4}" name="Medio Verificación" dataDxfId="363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DC0C3C-1ABF-4774-B197-6F89958DE436}">
  <dimension ref="A1:O6"/>
  <sheetViews>
    <sheetView workbookViewId="0">
      <selection sqref="A1:O6"/>
    </sheetView>
  </sheetViews>
  <sheetFormatPr baseColWidth="10" defaultColWidth="11.42578125" defaultRowHeight="15" x14ac:dyDescent="0.25"/>
  <cols>
    <col min="1" max="1" width="16" bestFit="1" customWidth="1"/>
    <col min="2" max="2" width="13.28515625" bestFit="1" customWidth="1"/>
    <col min="3" max="3" width="14.28515625" bestFit="1" customWidth="1"/>
    <col min="4" max="4" width="77.28515625" bestFit="1" customWidth="1"/>
    <col min="5" max="5" width="15.85546875" bestFit="1" customWidth="1"/>
    <col min="6" max="6" width="12" bestFit="1" customWidth="1"/>
    <col min="7" max="7" width="77.28515625" bestFit="1" customWidth="1"/>
    <col min="8" max="8" width="20.28515625" bestFit="1" customWidth="1"/>
    <col min="9" max="9" width="12.28515625" bestFit="1" customWidth="1"/>
    <col min="10" max="10" width="6.28515625" bestFit="1" customWidth="1"/>
    <col min="11" max="11" width="7" bestFit="1" customWidth="1"/>
    <col min="12" max="12" width="7.140625" bestFit="1" customWidth="1"/>
    <col min="13" max="13" width="22.28515625" bestFit="1" customWidth="1"/>
    <col min="14" max="14" width="80.85546875" bestFit="1" customWidth="1"/>
    <col min="15" max="15" width="19.14062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 s="45" t="s">
        <v>15</v>
      </c>
      <c r="B2" s="45" t="s">
        <v>16</v>
      </c>
      <c r="C2" s="45" t="s">
        <v>17</v>
      </c>
      <c r="D2" s="45" t="s">
        <v>18</v>
      </c>
      <c r="E2" s="45" t="s">
        <v>19</v>
      </c>
      <c r="G2" s="45" t="s">
        <v>20</v>
      </c>
      <c r="H2" s="45" t="s">
        <v>19</v>
      </c>
      <c r="J2">
        <v>30</v>
      </c>
      <c r="K2">
        <v>6</v>
      </c>
      <c r="L2">
        <v>2020</v>
      </c>
      <c r="M2" s="46">
        <v>44012</v>
      </c>
      <c r="N2" t="s">
        <v>21</v>
      </c>
    </row>
    <row r="3" spans="1:15" x14ac:dyDescent="0.25">
      <c r="A3" s="45" t="s">
        <v>22</v>
      </c>
      <c r="B3" s="45" t="s">
        <v>23</v>
      </c>
      <c r="C3" s="45" t="s">
        <v>17</v>
      </c>
      <c r="D3" s="45" t="s">
        <v>24</v>
      </c>
      <c r="E3" s="45" t="s">
        <v>25</v>
      </c>
      <c r="G3" s="45" t="s">
        <v>26</v>
      </c>
      <c r="H3" s="45" t="s">
        <v>25</v>
      </c>
      <c r="J3">
        <v>30</v>
      </c>
      <c r="K3">
        <v>6</v>
      </c>
      <c r="L3">
        <v>2020</v>
      </c>
      <c r="M3" s="46">
        <v>44012</v>
      </c>
      <c r="N3" t="s">
        <v>21</v>
      </c>
    </row>
    <row r="4" spans="1:15" x14ac:dyDescent="0.25">
      <c r="A4" s="45" t="s">
        <v>27</v>
      </c>
      <c r="B4" s="45" t="s">
        <v>28</v>
      </c>
      <c r="C4" s="45" t="s">
        <v>17</v>
      </c>
      <c r="D4" s="45" t="s">
        <v>29</v>
      </c>
      <c r="E4" s="45" t="s">
        <v>25</v>
      </c>
      <c r="G4" s="45" t="s">
        <v>30</v>
      </c>
      <c r="H4" s="45" t="s">
        <v>25</v>
      </c>
      <c r="J4">
        <v>30</v>
      </c>
      <c r="K4">
        <v>6</v>
      </c>
      <c r="L4">
        <v>2020</v>
      </c>
      <c r="M4" s="46">
        <v>44012</v>
      </c>
      <c r="N4" t="s">
        <v>21</v>
      </c>
    </row>
    <row r="5" spans="1:15" x14ac:dyDescent="0.25">
      <c r="A5" s="45" t="s">
        <v>31</v>
      </c>
      <c r="B5" s="45" t="s">
        <v>32</v>
      </c>
      <c r="C5" s="45" t="s">
        <v>17</v>
      </c>
      <c r="D5" s="45" t="s">
        <v>33</v>
      </c>
      <c r="E5" s="45" t="s">
        <v>34</v>
      </c>
      <c r="G5" s="45" t="s">
        <v>33</v>
      </c>
      <c r="H5" s="45" t="s">
        <v>34</v>
      </c>
      <c r="J5">
        <v>30</v>
      </c>
      <c r="K5">
        <v>6</v>
      </c>
      <c r="L5">
        <v>2020</v>
      </c>
      <c r="M5" s="46">
        <v>44012</v>
      </c>
      <c r="N5" t="s">
        <v>21</v>
      </c>
    </row>
    <row r="6" spans="1:15" x14ac:dyDescent="0.25">
      <c r="A6" s="45" t="s">
        <v>35</v>
      </c>
      <c r="B6" s="45" t="s">
        <v>36</v>
      </c>
      <c r="C6" s="45" t="s">
        <v>17</v>
      </c>
      <c r="D6" s="45" t="s">
        <v>37</v>
      </c>
      <c r="E6" s="45" t="s">
        <v>38</v>
      </c>
      <c r="G6" s="45" t="s">
        <v>39</v>
      </c>
      <c r="H6" s="45" t="s">
        <v>38</v>
      </c>
      <c r="J6">
        <v>30</v>
      </c>
      <c r="K6">
        <v>6</v>
      </c>
      <c r="L6">
        <v>2020</v>
      </c>
      <c r="M6" s="46">
        <v>44012</v>
      </c>
      <c r="N6" t="s">
        <v>21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16660-BAA6-4CAD-B51B-55FD4590017B}">
  <dimension ref="A1:O2"/>
  <sheetViews>
    <sheetView workbookViewId="0">
      <selection sqref="A1:O2"/>
    </sheetView>
  </sheetViews>
  <sheetFormatPr baseColWidth="10" defaultColWidth="11.42578125" defaultRowHeight="15" x14ac:dyDescent="0.25"/>
  <cols>
    <col min="1" max="1" width="16" bestFit="1" customWidth="1"/>
    <col min="2" max="2" width="13.28515625" bestFit="1" customWidth="1"/>
    <col min="3" max="3" width="14.28515625" bestFit="1" customWidth="1"/>
    <col min="4" max="4" width="72.5703125" bestFit="1" customWidth="1"/>
    <col min="5" max="5" width="15.85546875" bestFit="1" customWidth="1"/>
    <col min="6" max="6" width="12" bestFit="1" customWidth="1"/>
    <col min="7" max="7" width="72.5703125" bestFit="1" customWidth="1"/>
    <col min="8" max="8" width="20.28515625" bestFit="1" customWidth="1"/>
    <col min="9" max="9" width="12.28515625" bestFit="1" customWidth="1"/>
    <col min="10" max="10" width="6.28515625" bestFit="1" customWidth="1"/>
    <col min="11" max="11" width="7" bestFit="1" customWidth="1"/>
    <col min="12" max="12" width="7.140625" bestFit="1" customWidth="1"/>
    <col min="13" max="13" width="22.28515625" bestFit="1" customWidth="1"/>
    <col min="14" max="14" width="41.85546875" bestFit="1" customWidth="1"/>
    <col min="15" max="15" width="19.14062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 s="45" t="s">
        <v>40</v>
      </c>
      <c r="B2" s="45" t="s">
        <v>41</v>
      </c>
      <c r="C2" s="45" t="s">
        <v>42</v>
      </c>
      <c r="D2" s="45" t="s">
        <v>43</v>
      </c>
      <c r="E2" s="45" t="s">
        <v>44</v>
      </c>
      <c r="G2" s="45" t="s">
        <v>45</v>
      </c>
      <c r="H2" s="45" t="s">
        <v>44</v>
      </c>
      <c r="J2">
        <v>30</v>
      </c>
      <c r="K2">
        <v>6</v>
      </c>
      <c r="L2">
        <v>2020</v>
      </c>
      <c r="M2" s="45" t="s">
        <v>46</v>
      </c>
      <c r="N2" t="s">
        <v>47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6BE40-7B26-4B2F-AF62-69CF2159AF80}">
  <dimension ref="A1:O6"/>
  <sheetViews>
    <sheetView workbookViewId="0">
      <selection sqref="A1:O6"/>
    </sheetView>
  </sheetViews>
  <sheetFormatPr baseColWidth="10" defaultColWidth="11.42578125" defaultRowHeight="15" x14ac:dyDescent="0.25"/>
  <cols>
    <col min="1" max="1" width="16" bestFit="1" customWidth="1"/>
    <col min="2" max="2" width="13.28515625" bestFit="1" customWidth="1"/>
    <col min="3" max="3" width="14.28515625" bestFit="1" customWidth="1"/>
    <col min="4" max="4" width="80.85546875" bestFit="1" customWidth="1"/>
    <col min="5" max="5" width="15.85546875" bestFit="1" customWidth="1"/>
    <col min="6" max="6" width="12" bestFit="1" customWidth="1"/>
    <col min="7" max="7" width="67.28515625" bestFit="1" customWidth="1"/>
    <col min="8" max="8" width="20.28515625" bestFit="1" customWidth="1"/>
    <col min="9" max="9" width="12.28515625" bestFit="1" customWidth="1"/>
    <col min="10" max="10" width="6.28515625" bestFit="1" customWidth="1"/>
    <col min="11" max="11" width="7" bestFit="1" customWidth="1"/>
    <col min="12" max="12" width="7.140625" bestFit="1" customWidth="1"/>
    <col min="13" max="13" width="22.28515625" bestFit="1" customWidth="1"/>
    <col min="14" max="14" width="13.140625" bestFit="1" customWidth="1"/>
    <col min="15" max="15" width="45.14062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 s="45" t="s">
        <v>48</v>
      </c>
      <c r="B2" s="45" t="s">
        <v>49</v>
      </c>
      <c r="C2" s="45" t="s">
        <v>50</v>
      </c>
      <c r="D2" s="45" t="s">
        <v>51</v>
      </c>
      <c r="E2" s="45" t="s">
        <v>25</v>
      </c>
      <c r="F2">
        <v>141664</v>
      </c>
      <c r="G2" s="45" t="s">
        <v>52</v>
      </c>
      <c r="H2" s="45" t="s">
        <v>25</v>
      </c>
      <c r="I2">
        <v>165806</v>
      </c>
      <c r="J2">
        <v>30</v>
      </c>
      <c r="K2">
        <v>6</v>
      </c>
      <c r="L2">
        <v>2020</v>
      </c>
      <c r="M2" t="s">
        <v>46</v>
      </c>
      <c r="O2" t="s">
        <v>53</v>
      </c>
    </row>
    <row r="3" spans="1:15" x14ac:dyDescent="0.25">
      <c r="A3" s="45" t="s">
        <v>54</v>
      </c>
      <c r="B3" s="45" t="s">
        <v>55</v>
      </c>
      <c r="C3" s="45" t="s">
        <v>50</v>
      </c>
      <c r="D3" s="45" t="s">
        <v>56</v>
      </c>
      <c r="E3" s="45" t="s">
        <v>25</v>
      </c>
      <c r="F3">
        <v>141664</v>
      </c>
      <c r="G3" s="45" t="s">
        <v>57</v>
      </c>
      <c r="H3" s="45" t="s">
        <v>25</v>
      </c>
      <c r="I3">
        <v>165806</v>
      </c>
      <c r="J3">
        <v>30</v>
      </c>
      <c r="K3">
        <v>6</v>
      </c>
      <c r="L3">
        <v>2020</v>
      </c>
      <c r="M3" t="s">
        <v>46</v>
      </c>
      <c r="O3" t="s">
        <v>53</v>
      </c>
    </row>
    <row r="4" spans="1:15" x14ac:dyDescent="0.25">
      <c r="A4" s="45" t="s">
        <v>58</v>
      </c>
      <c r="B4" s="45" t="s">
        <v>59</v>
      </c>
      <c r="C4" s="45" t="s">
        <v>50</v>
      </c>
      <c r="D4" s="45" t="s">
        <v>60</v>
      </c>
      <c r="E4" s="45" t="s">
        <v>25</v>
      </c>
      <c r="F4">
        <v>141664</v>
      </c>
      <c r="G4" s="45" t="s">
        <v>61</v>
      </c>
      <c r="H4" s="45" t="s">
        <v>25</v>
      </c>
      <c r="I4">
        <v>165806</v>
      </c>
      <c r="J4">
        <v>30</v>
      </c>
      <c r="K4">
        <v>6</v>
      </c>
      <c r="L4">
        <v>2020</v>
      </c>
      <c r="M4" t="s">
        <v>46</v>
      </c>
      <c r="O4" t="s">
        <v>53</v>
      </c>
    </row>
    <row r="5" spans="1:15" x14ac:dyDescent="0.25">
      <c r="A5" s="45" t="s">
        <v>62</v>
      </c>
      <c r="B5" s="45" t="s">
        <v>63</v>
      </c>
      <c r="C5" s="45" t="s">
        <v>50</v>
      </c>
      <c r="D5" s="45" t="s">
        <v>64</v>
      </c>
      <c r="E5" s="45" t="s">
        <v>25</v>
      </c>
      <c r="F5">
        <v>141664</v>
      </c>
      <c r="G5" s="45" t="s">
        <v>65</v>
      </c>
      <c r="H5" s="45" t="s">
        <v>25</v>
      </c>
      <c r="I5">
        <v>165806</v>
      </c>
      <c r="J5">
        <v>30</v>
      </c>
      <c r="K5">
        <v>6</v>
      </c>
      <c r="L5">
        <v>2020</v>
      </c>
      <c r="M5" t="s">
        <v>46</v>
      </c>
      <c r="O5" t="s">
        <v>53</v>
      </c>
    </row>
    <row r="6" spans="1:15" x14ac:dyDescent="0.25">
      <c r="A6" s="45" t="s">
        <v>66</v>
      </c>
      <c r="B6" s="45" t="s">
        <v>67</v>
      </c>
      <c r="C6" s="45" t="s">
        <v>50</v>
      </c>
      <c r="D6" s="45" t="s">
        <v>68</v>
      </c>
      <c r="E6" s="45" t="s">
        <v>69</v>
      </c>
      <c r="F6">
        <v>6641</v>
      </c>
      <c r="G6" s="45" t="s">
        <v>70</v>
      </c>
      <c r="H6" s="45" t="s">
        <v>69</v>
      </c>
      <c r="I6">
        <v>7150</v>
      </c>
      <c r="J6">
        <v>30</v>
      </c>
      <c r="K6">
        <v>6</v>
      </c>
      <c r="L6">
        <v>2020</v>
      </c>
      <c r="M6" t="s">
        <v>46</v>
      </c>
      <c r="O6" t="s">
        <v>53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2547E-E604-49F8-8A19-8B003F6B45F9}">
  <dimension ref="A1:O41"/>
  <sheetViews>
    <sheetView workbookViewId="0">
      <selection sqref="A1:O41"/>
    </sheetView>
  </sheetViews>
  <sheetFormatPr baseColWidth="10" defaultColWidth="11.42578125" defaultRowHeight="15" x14ac:dyDescent="0.25"/>
  <cols>
    <col min="1" max="1" width="16" bestFit="1" customWidth="1"/>
    <col min="2" max="2" width="13.28515625" bestFit="1" customWidth="1"/>
    <col min="3" max="3" width="14.28515625" bestFit="1" customWidth="1"/>
    <col min="4" max="4" width="80.85546875" bestFit="1" customWidth="1"/>
    <col min="5" max="5" width="28.7109375" bestFit="1" customWidth="1"/>
    <col min="6" max="6" width="12" bestFit="1" customWidth="1"/>
    <col min="7" max="7" width="80.85546875" bestFit="1" customWidth="1"/>
    <col min="8" max="8" width="28.7109375" bestFit="1" customWidth="1"/>
    <col min="9" max="9" width="12.28515625" bestFit="1" customWidth="1"/>
    <col min="10" max="10" width="6.28515625" bestFit="1" customWidth="1"/>
    <col min="11" max="11" width="7" bestFit="1" customWidth="1"/>
    <col min="12" max="12" width="7.140625" bestFit="1" customWidth="1"/>
    <col min="13" max="13" width="22.28515625" bestFit="1" customWidth="1"/>
    <col min="14" max="15" width="80.8554687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 s="45" t="s">
        <v>71</v>
      </c>
      <c r="B2" s="45" t="s">
        <v>72</v>
      </c>
      <c r="C2" s="45" t="s">
        <v>73</v>
      </c>
      <c r="D2" s="45" t="s">
        <v>74</v>
      </c>
      <c r="E2" s="45" t="s">
        <v>75</v>
      </c>
      <c r="F2">
        <v>23821</v>
      </c>
      <c r="G2" s="45" t="s">
        <v>76</v>
      </c>
      <c r="H2" s="45" t="s">
        <v>75</v>
      </c>
      <c r="I2">
        <v>24874</v>
      </c>
      <c r="J2">
        <v>30</v>
      </c>
      <c r="K2">
        <v>6</v>
      </c>
      <c r="L2">
        <v>2020</v>
      </c>
      <c r="M2" s="46">
        <v>44012</v>
      </c>
      <c r="N2" s="45"/>
      <c r="O2" s="45" t="s">
        <v>77</v>
      </c>
    </row>
    <row r="3" spans="1:15" x14ac:dyDescent="0.25">
      <c r="A3" s="45" t="s">
        <v>78</v>
      </c>
      <c r="B3" s="45" t="s">
        <v>79</v>
      </c>
      <c r="C3" s="45" t="s">
        <v>73</v>
      </c>
      <c r="D3" s="45" t="s">
        <v>80</v>
      </c>
      <c r="E3" s="45" t="s">
        <v>81</v>
      </c>
      <c r="F3">
        <v>92851</v>
      </c>
      <c r="G3" s="45" t="s">
        <v>82</v>
      </c>
      <c r="H3" s="45" t="s">
        <v>81</v>
      </c>
      <c r="I3">
        <v>97768</v>
      </c>
      <c r="J3">
        <v>30</v>
      </c>
      <c r="K3">
        <v>6</v>
      </c>
      <c r="L3">
        <v>2020</v>
      </c>
      <c r="M3" s="46">
        <v>44012</v>
      </c>
      <c r="N3" s="45"/>
      <c r="O3" s="45" t="s">
        <v>77</v>
      </c>
    </row>
    <row r="4" spans="1:15" x14ac:dyDescent="0.25">
      <c r="A4" s="45" t="s">
        <v>83</v>
      </c>
      <c r="B4" s="45" t="s">
        <v>84</v>
      </c>
      <c r="C4" s="45" t="s">
        <v>73</v>
      </c>
      <c r="D4" s="45" t="s">
        <v>85</v>
      </c>
      <c r="E4" s="45" t="s">
        <v>75</v>
      </c>
      <c r="F4">
        <v>1720</v>
      </c>
      <c r="G4" s="45" t="s">
        <v>86</v>
      </c>
      <c r="H4" s="45" t="s">
        <v>75</v>
      </c>
      <c r="I4">
        <v>1788</v>
      </c>
      <c r="J4">
        <v>30</v>
      </c>
      <c r="K4">
        <v>6</v>
      </c>
      <c r="L4">
        <v>2020</v>
      </c>
      <c r="M4" s="46">
        <v>44012</v>
      </c>
      <c r="N4" s="45"/>
      <c r="O4" s="45" t="s">
        <v>87</v>
      </c>
    </row>
    <row r="5" spans="1:15" x14ac:dyDescent="0.25">
      <c r="A5" s="45" t="s">
        <v>88</v>
      </c>
      <c r="B5" s="45" t="s">
        <v>89</v>
      </c>
      <c r="C5" s="45" t="s">
        <v>73</v>
      </c>
      <c r="D5" s="45" t="s">
        <v>90</v>
      </c>
      <c r="E5" s="45" t="s">
        <v>81</v>
      </c>
      <c r="F5">
        <v>20042</v>
      </c>
      <c r="G5" s="45" t="s">
        <v>91</v>
      </c>
      <c r="H5" s="45" t="s">
        <v>81</v>
      </c>
      <c r="I5">
        <v>23104</v>
      </c>
      <c r="J5">
        <v>30</v>
      </c>
      <c r="K5">
        <v>6</v>
      </c>
      <c r="L5">
        <v>2020</v>
      </c>
      <c r="M5" s="46">
        <v>44012</v>
      </c>
      <c r="N5" s="45"/>
      <c r="O5" s="45" t="s">
        <v>87</v>
      </c>
    </row>
    <row r="6" spans="1:15" x14ac:dyDescent="0.25">
      <c r="A6" s="45" t="s">
        <v>92</v>
      </c>
      <c r="B6" s="45" t="s">
        <v>93</v>
      </c>
      <c r="C6" s="45" t="s">
        <v>73</v>
      </c>
      <c r="D6" s="45" t="s">
        <v>94</v>
      </c>
      <c r="E6" s="45" t="s">
        <v>81</v>
      </c>
      <c r="F6">
        <v>53082</v>
      </c>
      <c r="G6" s="45" t="s">
        <v>95</v>
      </c>
      <c r="H6" s="45" t="s">
        <v>81</v>
      </c>
      <c r="I6">
        <v>73442</v>
      </c>
      <c r="J6">
        <v>30</v>
      </c>
      <c r="K6">
        <v>6</v>
      </c>
      <c r="L6">
        <v>2020</v>
      </c>
      <c r="M6" s="46">
        <v>44012</v>
      </c>
      <c r="N6" s="45"/>
      <c r="O6" s="45" t="s">
        <v>87</v>
      </c>
    </row>
    <row r="7" spans="1:15" x14ac:dyDescent="0.25">
      <c r="A7" s="45" t="s">
        <v>96</v>
      </c>
      <c r="B7" s="45" t="s">
        <v>97</v>
      </c>
      <c r="C7" s="45" t="s">
        <v>73</v>
      </c>
      <c r="D7" s="45" t="s">
        <v>98</v>
      </c>
      <c r="E7" s="45" t="s">
        <v>75</v>
      </c>
      <c r="F7">
        <v>2378</v>
      </c>
      <c r="G7" s="45" t="s">
        <v>99</v>
      </c>
      <c r="H7" s="45" t="s">
        <v>75</v>
      </c>
      <c r="I7">
        <v>1985</v>
      </c>
      <c r="J7">
        <v>30</v>
      </c>
      <c r="K7">
        <v>6</v>
      </c>
      <c r="L7">
        <v>2020</v>
      </c>
      <c r="M7" s="46">
        <v>44012</v>
      </c>
      <c r="N7" s="45"/>
      <c r="O7" s="45" t="s">
        <v>77</v>
      </c>
    </row>
    <row r="8" spans="1:15" x14ac:dyDescent="0.25">
      <c r="A8" s="45" t="s">
        <v>100</v>
      </c>
      <c r="B8" s="45" t="s">
        <v>101</v>
      </c>
      <c r="C8" s="45" t="s">
        <v>73</v>
      </c>
      <c r="D8" s="45" t="s">
        <v>102</v>
      </c>
      <c r="E8" s="45" t="s">
        <v>81</v>
      </c>
      <c r="F8">
        <v>6389</v>
      </c>
      <c r="G8" s="45" t="s">
        <v>103</v>
      </c>
      <c r="H8" s="45" t="s">
        <v>81</v>
      </c>
      <c r="I8">
        <v>5399</v>
      </c>
      <c r="J8">
        <v>30</v>
      </c>
      <c r="K8">
        <v>6</v>
      </c>
      <c r="L8">
        <v>2020</v>
      </c>
      <c r="M8" s="46">
        <v>44012</v>
      </c>
      <c r="N8" s="45"/>
      <c r="O8" s="45" t="s">
        <v>77</v>
      </c>
    </row>
    <row r="9" spans="1:15" x14ac:dyDescent="0.25">
      <c r="A9" s="45" t="s">
        <v>104</v>
      </c>
      <c r="B9" s="45" t="s">
        <v>105</v>
      </c>
      <c r="C9" s="45" t="s">
        <v>73</v>
      </c>
      <c r="D9" s="45" t="s">
        <v>106</v>
      </c>
      <c r="E9" s="45" t="s">
        <v>81</v>
      </c>
      <c r="F9">
        <v>639</v>
      </c>
      <c r="G9" s="45" t="s">
        <v>107</v>
      </c>
      <c r="H9" s="45" t="s">
        <v>81</v>
      </c>
      <c r="I9">
        <v>841</v>
      </c>
      <c r="J9">
        <v>30</v>
      </c>
      <c r="K9">
        <v>6</v>
      </c>
      <c r="L9">
        <v>2020</v>
      </c>
      <c r="M9" s="46">
        <v>44012</v>
      </c>
      <c r="N9" s="45"/>
      <c r="O9" s="45" t="s">
        <v>87</v>
      </c>
    </row>
    <row r="10" spans="1:15" x14ac:dyDescent="0.25">
      <c r="A10" s="45" t="s">
        <v>108</v>
      </c>
      <c r="B10" s="45" t="s">
        <v>109</v>
      </c>
      <c r="C10" s="45" t="s">
        <v>73</v>
      </c>
      <c r="D10" s="45" t="s">
        <v>110</v>
      </c>
      <c r="E10" s="45" t="s">
        <v>81</v>
      </c>
      <c r="F10">
        <v>143</v>
      </c>
      <c r="G10" s="45" t="s">
        <v>111</v>
      </c>
      <c r="H10" s="45" t="s">
        <v>81</v>
      </c>
      <c r="I10">
        <v>723</v>
      </c>
      <c r="J10">
        <v>30</v>
      </c>
      <c r="K10">
        <v>6</v>
      </c>
      <c r="L10">
        <v>2020</v>
      </c>
      <c r="M10" s="46">
        <v>44012</v>
      </c>
      <c r="N10" s="45"/>
      <c r="O10" s="45" t="s">
        <v>87</v>
      </c>
    </row>
    <row r="11" spans="1:15" x14ac:dyDescent="0.25">
      <c r="A11" s="45" t="s">
        <v>112</v>
      </c>
      <c r="B11" s="45" t="s">
        <v>113</v>
      </c>
      <c r="C11" s="45" t="s">
        <v>73</v>
      </c>
      <c r="D11" s="45" t="s">
        <v>114</v>
      </c>
      <c r="E11" s="45" t="s">
        <v>75</v>
      </c>
      <c r="F11">
        <v>8</v>
      </c>
      <c r="G11" s="45" t="s">
        <v>115</v>
      </c>
      <c r="H11" s="45" t="s">
        <v>75</v>
      </c>
      <c r="I11">
        <v>36</v>
      </c>
      <c r="J11">
        <v>30</v>
      </c>
      <c r="K11">
        <v>6</v>
      </c>
      <c r="L11">
        <v>2020</v>
      </c>
      <c r="M11" s="46">
        <v>44012</v>
      </c>
      <c r="N11" s="45"/>
      <c r="O11" s="45" t="s">
        <v>87</v>
      </c>
    </row>
    <row r="12" spans="1:15" x14ac:dyDescent="0.25">
      <c r="A12" s="45" t="s">
        <v>116</v>
      </c>
      <c r="B12" s="45" t="s">
        <v>117</v>
      </c>
      <c r="C12" s="45" t="s">
        <v>73</v>
      </c>
      <c r="D12" s="45" t="s">
        <v>118</v>
      </c>
      <c r="E12" s="45" t="s">
        <v>81</v>
      </c>
      <c r="F12">
        <v>31700</v>
      </c>
      <c r="G12" s="45" t="s">
        <v>118</v>
      </c>
      <c r="H12" s="45" t="s">
        <v>81</v>
      </c>
      <c r="I12">
        <v>56878</v>
      </c>
      <c r="J12">
        <v>30</v>
      </c>
      <c r="K12">
        <v>6</v>
      </c>
      <c r="L12">
        <v>2020</v>
      </c>
      <c r="M12" s="46">
        <v>44012</v>
      </c>
      <c r="N12" s="45"/>
      <c r="O12" s="45" t="s">
        <v>119</v>
      </c>
    </row>
    <row r="13" spans="1:15" x14ac:dyDescent="0.25">
      <c r="A13" s="45" t="s">
        <v>120</v>
      </c>
      <c r="B13" s="45" t="s">
        <v>121</v>
      </c>
      <c r="C13" s="45" t="s">
        <v>73</v>
      </c>
      <c r="D13" s="45" t="s">
        <v>122</v>
      </c>
      <c r="E13" s="45" t="s">
        <v>81</v>
      </c>
      <c r="F13">
        <v>490</v>
      </c>
      <c r="G13" s="45" t="s">
        <v>123</v>
      </c>
      <c r="H13" s="45" t="s">
        <v>81</v>
      </c>
      <c r="I13">
        <v>526</v>
      </c>
      <c r="J13">
        <v>30</v>
      </c>
      <c r="K13">
        <v>6</v>
      </c>
      <c r="L13">
        <v>2020</v>
      </c>
      <c r="M13" s="46">
        <v>44012</v>
      </c>
      <c r="N13" s="45"/>
      <c r="O13" s="45" t="s">
        <v>87</v>
      </c>
    </row>
    <row r="14" spans="1:15" x14ac:dyDescent="0.25">
      <c r="A14" s="45" t="s">
        <v>124</v>
      </c>
      <c r="B14" s="45" t="s">
        <v>125</v>
      </c>
      <c r="C14" s="45" t="s">
        <v>73</v>
      </c>
      <c r="D14" s="45" t="s">
        <v>126</v>
      </c>
      <c r="E14" s="45" t="s">
        <v>81</v>
      </c>
      <c r="F14">
        <v>1556</v>
      </c>
      <c r="G14" s="45" t="s">
        <v>127</v>
      </c>
      <c r="H14" s="45" t="s">
        <v>81</v>
      </c>
      <c r="I14">
        <v>2023</v>
      </c>
      <c r="J14">
        <v>30</v>
      </c>
      <c r="K14">
        <v>6</v>
      </c>
      <c r="L14">
        <v>2020</v>
      </c>
      <c r="M14" s="46">
        <v>44012</v>
      </c>
      <c r="N14" s="45"/>
      <c r="O14" s="45" t="s">
        <v>87</v>
      </c>
    </row>
    <row r="15" spans="1:15" x14ac:dyDescent="0.25">
      <c r="A15" s="45" t="s">
        <v>128</v>
      </c>
      <c r="B15" s="45" t="s">
        <v>129</v>
      </c>
      <c r="C15" s="45" t="s">
        <v>73</v>
      </c>
      <c r="D15" s="45" t="s">
        <v>130</v>
      </c>
      <c r="E15" s="45" t="s">
        <v>75</v>
      </c>
      <c r="F15">
        <v>3235</v>
      </c>
      <c r="G15" s="45" t="s">
        <v>131</v>
      </c>
      <c r="H15" s="45" t="s">
        <v>75</v>
      </c>
      <c r="I15">
        <v>2375</v>
      </c>
      <c r="J15">
        <v>30</v>
      </c>
      <c r="K15">
        <v>6</v>
      </c>
      <c r="L15">
        <v>2020</v>
      </c>
      <c r="M15" s="46">
        <v>44012</v>
      </c>
      <c r="N15" s="45"/>
      <c r="O15" s="45" t="s">
        <v>77</v>
      </c>
    </row>
    <row r="16" spans="1:15" x14ac:dyDescent="0.25">
      <c r="A16" s="45" t="s">
        <v>132</v>
      </c>
      <c r="B16" s="45" t="s">
        <v>133</v>
      </c>
      <c r="C16" s="45" t="s">
        <v>73</v>
      </c>
      <c r="D16" s="45" t="s">
        <v>134</v>
      </c>
      <c r="E16" s="45" t="s">
        <v>81</v>
      </c>
      <c r="F16">
        <v>3543</v>
      </c>
      <c r="G16" s="45" t="s">
        <v>134</v>
      </c>
      <c r="H16" s="45" t="s">
        <v>81</v>
      </c>
      <c r="I16">
        <v>2981</v>
      </c>
      <c r="J16">
        <v>30</v>
      </c>
      <c r="K16">
        <v>6</v>
      </c>
      <c r="L16">
        <v>2020</v>
      </c>
      <c r="M16" s="46">
        <v>44012</v>
      </c>
      <c r="N16" s="45"/>
      <c r="O16" s="45" t="s">
        <v>77</v>
      </c>
    </row>
    <row r="17" spans="1:15" x14ac:dyDescent="0.25">
      <c r="A17" s="45" t="s">
        <v>135</v>
      </c>
      <c r="B17" s="45" t="s">
        <v>136</v>
      </c>
      <c r="C17" s="45" t="s">
        <v>73</v>
      </c>
      <c r="D17" s="45" t="s">
        <v>137</v>
      </c>
      <c r="E17" s="45" t="s">
        <v>75</v>
      </c>
      <c r="F17">
        <v>488</v>
      </c>
      <c r="G17" s="45" t="s">
        <v>138</v>
      </c>
      <c r="H17" s="45" t="s">
        <v>75</v>
      </c>
      <c r="I17">
        <v>450</v>
      </c>
      <c r="J17">
        <v>30</v>
      </c>
      <c r="K17">
        <v>6</v>
      </c>
      <c r="L17">
        <v>2020</v>
      </c>
      <c r="M17" s="46">
        <v>44012</v>
      </c>
      <c r="N17" s="45"/>
      <c r="O17" s="45" t="s">
        <v>77</v>
      </c>
    </row>
    <row r="18" spans="1:15" x14ac:dyDescent="0.25">
      <c r="A18" s="45" t="s">
        <v>139</v>
      </c>
      <c r="B18" s="45" t="s">
        <v>140</v>
      </c>
      <c r="C18" s="45" t="s">
        <v>73</v>
      </c>
      <c r="D18" s="45" t="s">
        <v>141</v>
      </c>
      <c r="E18" s="45" t="s">
        <v>81</v>
      </c>
      <c r="F18">
        <v>2088</v>
      </c>
      <c r="G18" s="45" t="s">
        <v>142</v>
      </c>
      <c r="H18" s="45" t="s">
        <v>81</v>
      </c>
      <c r="I18">
        <v>1967</v>
      </c>
      <c r="J18">
        <v>30</v>
      </c>
      <c r="K18">
        <v>6</v>
      </c>
      <c r="L18">
        <v>2020</v>
      </c>
      <c r="M18" s="46">
        <v>44012</v>
      </c>
      <c r="N18" s="45"/>
      <c r="O18" s="45" t="s">
        <v>77</v>
      </c>
    </row>
    <row r="19" spans="1:15" x14ac:dyDescent="0.25">
      <c r="A19" s="45" t="s">
        <v>143</v>
      </c>
      <c r="B19" s="45" t="s">
        <v>144</v>
      </c>
      <c r="C19" s="45" t="s">
        <v>73</v>
      </c>
      <c r="D19" s="45" t="s">
        <v>145</v>
      </c>
      <c r="E19" s="45" t="s">
        <v>81</v>
      </c>
      <c r="F19">
        <v>3298</v>
      </c>
      <c r="G19" s="45" t="s">
        <v>146</v>
      </c>
      <c r="H19" s="45" t="s">
        <v>81</v>
      </c>
      <c r="I19">
        <v>2453</v>
      </c>
      <c r="J19">
        <v>30</v>
      </c>
      <c r="K19">
        <v>6</v>
      </c>
      <c r="L19">
        <v>2020</v>
      </c>
      <c r="M19" s="46">
        <v>44012</v>
      </c>
      <c r="N19" s="45"/>
      <c r="O19" s="45" t="s">
        <v>87</v>
      </c>
    </row>
    <row r="20" spans="1:15" x14ac:dyDescent="0.25">
      <c r="A20" s="45" t="s">
        <v>147</v>
      </c>
      <c r="B20" s="45" t="s">
        <v>148</v>
      </c>
      <c r="C20" s="45" t="s">
        <v>73</v>
      </c>
      <c r="D20" s="45" t="s">
        <v>149</v>
      </c>
      <c r="E20" s="45" t="s">
        <v>75</v>
      </c>
      <c r="F20">
        <v>13450</v>
      </c>
      <c r="G20" s="45" t="s">
        <v>150</v>
      </c>
      <c r="H20" s="45" t="s">
        <v>75</v>
      </c>
      <c r="I20">
        <v>12078</v>
      </c>
      <c r="J20">
        <v>30</v>
      </c>
      <c r="K20">
        <v>6</v>
      </c>
      <c r="L20">
        <v>2020</v>
      </c>
      <c r="M20" s="46">
        <v>44012</v>
      </c>
      <c r="N20" s="45"/>
      <c r="O20" s="45" t="s">
        <v>87</v>
      </c>
    </row>
    <row r="21" spans="1:15" x14ac:dyDescent="0.25">
      <c r="A21" s="45" t="s">
        <v>151</v>
      </c>
      <c r="B21" s="45" t="s">
        <v>152</v>
      </c>
      <c r="C21" s="45" t="s">
        <v>73</v>
      </c>
      <c r="D21" s="45" t="s">
        <v>153</v>
      </c>
      <c r="E21" s="45" t="s">
        <v>81</v>
      </c>
      <c r="F21">
        <v>687</v>
      </c>
      <c r="G21" s="45" t="s">
        <v>154</v>
      </c>
      <c r="H21" s="45" t="s">
        <v>81</v>
      </c>
      <c r="I21">
        <v>680</v>
      </c>
      <c r="J21">
        <v>30</v>
      </c>
      <c r="K21">
        <v>6</v>
      </c>
      <c r="L21">
        <v>2020</v>
      </c>
      <c r="M21" s="46">
        <v>44012</v>
      </c>
      <c r="N21" s="45"/>
      <c r="O21" s="45" t="s">
        <v>87</v>
      </c>
    </row>
    <row r="22" spans="1:15" x14ac:dyDescent="0.25">
      <c r="A22" s="45" t="s">
        <v>155</v>
      </c>
      <c r="B22" s="45" t="s">
        <v>156</v>
      </c>
      <c r="C22" s="45" t="s">
        <v>73</v>
      </c>
      <c r="D22" s="45" t="s">
        <v>157</v>
      </c>
      <c r="E22" s="45" t="s">
        <v>81</v>
      </c>
      <c r="F22">
        <v>143</v>
      </c>
      <c r="G22" s="45" t="s">
        <v>158</v>
      </c>
      <c r="H22" s="45" t="s">
        <v>81</v>
      </c>
      <c r="I22">
        <v>1795</v>
      </c>
      <c r="J22">
        <v>30</v>
      </c>
      <c r="K22">
        <v>6</v>
      </c>
      <c r="L22">
        <v>2020</v>
      </c>
      <c r="M22" s="46">
        <v>44012</v>
      </c>
      <c r="N22" s="45"/>
      <c r="O22" s="45" t="s">
        <v>87</v>
      </c>
    </row>
    <row r="23" spans="1:15" x14ac:dyDescent="0.25">
      <c r="A23" s="45" t="s">
        <v>159</v>
      </c>
      <c r="B23" s="45" t="s">
        <v>160</v>
      </c>
      <c r="C23" s="45" t="s">
        <v>73</v>
      </c>
      <c r="D23" s="45" t="s">
        <v>161</v>
      </c>
      <c r="E23" s="45" t="s">
        <v>162</v>
      </c>
      <c r="F23">
        <v>90</v>
      </c>
      <c r="G23" s="45" t="s">
        <v>163</v>
      </c>
      <c r="H23" s="45" t="s">
        <v>162</v>
      </c>
      <c r="I23">
        <v>69</v>
      </c>
      <c r="J23">
        <v>30</v>
      </c>
      <c r="K23">
        <v>6</v>
      </c>
      <c r="L23">
        <v>2020</v>
      </c>
      <c r="M23" s="46">
        <v>44012</v>
      </c>
      <c r="N23" s="45"/>
      <c r="O23" s="45" t="s">
        <v>164</v>
      </c>
    </row>
    <row r="24" spans="1:15" x14ac:dyDescent="0.25">
      <c r="A24" s="45" t="s">
        <v>165</v>
      </c>
      <c r="B24" s="45" t="s">
        <v>166</v>
      </c>
      <c r="C24" s="45" t="s">
        <v>73</v>
      </c>
      <c r="D24" s="45" t="s">
        <v>167</v>
      </c>
      <c r="E24" s="45" t="s">
        <v>168</v>
      </c>
      <c r="F24">
        <v>112</v>
      </c>
      <c r="G24" s="45" t="s">
        <v>169</v>
      </c>
      <c r="H24" s="45" t="s">
        <v>168</v>
      </c>
      <c r="I24">
        <v>131</v>
      </c>
      <c r="J24">
        <v>30</v>
      </c>
      <c r="K24">
        <v>6</v>
      </c>
      <c r="L24">
        <v>2020</v>
      </c>
      <c r="M24" s="46">
        <v>44012</v>
      </c>
      <c r="N24" s="45"/>
      <c r="O24" s="45" t="s">
        <v>164</v>
      </c>
    </row>
    <row r="25" spans="1:15" x14ac:dyDescent="0.25">
      <c r="A25" s="45" t="s">
        <v>170</v>
      </c>
      <c r="B25" s="45" t="s">
        <v>171</v>
      </c>
      <c r="C25" s="45" t="s">
        <v>73</v>
      </c>
      <c r="D25" s="45" t="s">
        <v>172</v>
      </c>
      <c r="E25" s="45" t="s">
        <v>173</v>
      </c>
      <c r="F25">
        <v>263800443</v>
      </c>
      <c r="G25" s="45" t="s">
        <v>174</v>
      </c>
      <c r="H25" s="45" t="s">
        <v>173</v>
      </c>
      <c r="I25">
        <v>270302592</v>
      </c>
      <c r="J25">
        <v>30</v>
      </c>
      <c r="K25">
        <v>6</v>
      </c>
      <c r="L25">
        <v>2020</v>
      </c>
      <c r="M25" s="46">
        <v>44012</v>
      </c>
      <c r="N25" s="45"/>
      <c r="O25" s="45" t="s">
        <v>77</v>
      </c>
    </row>
    <row r="26" spans="1:15" x14ac:dyDescent="0.25">
      <c r="A26" s="45" t="s">
        <v>175</v>
      </c>
      <c r="B26" s="45" t="s">
        <v>176</v>
      </c>
      <c r="C26" s="45" t="s">
        <v>73</v>
      </c>
      <c r="D26" s="45" t="s">
        <v>177</v>
      </c>
      <c r="E26" s="45" t="s">
        <v>19</v>
      </c>
      <c r="F26">
        <v>3236805</v>
      </c>
      <c r="G26" s="45" t="s">
        <v>178</v>
      </c>
      <c r="H26" s="45" t="s">
        <v>19</v>
      </c>
      <c r="I26">
        <v>336954</v>
      </c>
      <c r="J26">
        <v>30</v>
      </c>
      <c r="K26">
        <v>6</v>
      </c>
      <c r="L26">
        <v>2020</v>
      </c>
      <c r="M26" s="46">
        <v>44012</v>
      </c>
      <c r="N26" s="45"/>
      <c r="O26" s="45" t="s">
        <v>77</v>
      </c>
    </row>
    <row r="27" spans="1:15" x14ac:dyDescent="0.25">
      <c r="A27" s="45" t="s">
        <v>179</v>
      </c>
      <c r="B27" s="45" t="s">
        <v>180</v>
      </c>
      <c r="C27" s="45" t="s">
        <v>73</v>
      </c>
      <c r="D27" s="45" t="s">
        <v>181</v>
      </c>
      <c r="E27" s="45" t="s">
        <v>173</v>
      </c>
      <c r="F27">
        <v>56230277</v>
      </c>
      <c r="G27" s="45" t="s">
        <v>182</v>
      </c>
      <c r="H27" s="45" t="s">
        <v>173</v>
      </c>
      <c r="I27">
        <v>55073453</v>
      </c>
      <c r="J27">
        <v>30</v>
      </c>
      <c r="K27">
        <v>6</v>
      </c>
      <c r="L27">
        <v>2020</v>
      </c>
      <c r="M27" s="46">
        <v>44012</v>
      </c>
      <c r="N27" s="45"/>
      <c r="O27" s="45" t="s">
        <v>87</v>
      </c>
    </row>
    <row r="28" spans="1:15" x14ac:dyDescent="0.25">
      <c r="A28" s="45" t="s">
        <v>183</v>
      </c>
      <c r="B28" s="45" t="s">
        <v>184</v>
      </c>
      <c r="C28" s="45" t="s">
        <v>73</v>
      </c>
      <c r="D28" s="45" t="s">
        <v>185</v>
      </c>
      <c r="E28" s="45" t="s">
        <v>19</v>
      </c>
      <c r="F28">
        <v>616964</v>
      </c>
      <c r="G28" s="45" t="s">
        <v>186</v>
      </c>
      <c r="H28" s="45" t="s">
        <v>19</v>
      </c>
      <c r="I28">
        <v>597839</v>
      </c>
      <c r="J28">
        <v>30</v>
      </c>
      <c r="K28">
        <v>6</v>
      </c>
      <c r="L28">
        <v>2020</v>
      </c>
      <c r="M28" s="46">
        <v>44012</v>
      </c>
      <c r="N28" s="45"/>
      <c r="O28" s="45" t="s">
        <v>87</v>
      </c>
    </row>
    <row r="29" spans="1:15" x14ac:dyDescent="0.25">
      <c r="A29" s="45" t="s">
        <v>187</v>
      </c>
      <c r="B29" s="45" t="s">
        <v>188</v>
      </c>
      <c r="C29" s="45" t="s">
        <v>73</v>
      </c>
      <c r="D29" s="45" t="s">
        <v>189</v>
      </c>
      <c r="E29" s="45" t="s">
        <v>190</v>
      </c>
      <c r="F29">
        <v>61181</v>
      </c>
      <c r="G29" s="45" t="s">
        <v>191</v>
      </c>
      <c r="H29" s="45" t="s">
        <v>190</v>
      </c>
      <c r="I29">
        <v>60787</v>
      </c>
      <c r="J29">
        <v>30</v>
      </c>
      <c r="K29">
        <v>6</v>
      </c>
      <c r="L29">
        <v>2020</v>
      </c>
      <c r="M29" s="46">
        <v>44012</v>
      </c>
      <c r="N29" s="45"/>
      <c r="O29" s="45" t="s">
        <v>77</v>
      </c>
    </row>
    <row r="30" spans="1:15" x14ac:dyDescent="0.25">
      <c r="A30" s="45" t="s">
        <v>192</v>
      </c>
      <c r="B30" s="45" t="s">
        <v>193</v>
      </c>
      <c r="C30" s="45" t="s">
        <v>73</v>
      </c>
      <c r="D30" s="45" t="s">
        <v>194</v>
      </c>
      <c r="E30" s="45" t="s">
        <v>190</v>
      </c>
      <c r="F30">
        <v>17772</v>
      </c>
      <c r="G30" s="45" t="s">
        <v>195</v>
      </c>
      <c r="H30" s="45" t="s">
        <v>190</v>
      </c>
      <c r="I30">
        <v>13200</v>
      </c>
      <c r="J30">
        <v>30</v>
      </c>
      <c r="K30">
        <v>6</v>
      </c>
      <c r="L30">
        <v>2020</v>
      </c>
      <c r="M30" s="46">
        <v>44012</v>
      </c>
      <c r="N30" s="45"/>
      <c r="O30" s="45" t="s">
        <v>87</v>
      </c>
    </row>
    <row r="31" spans="1:15" x14ac:dyDescent="0.25">
      <c r="A31" s="45" t="s">
        <v>196</v>
      </c>
      <c r="B31" s="45" t="s">
        <v>197</v>
      </c>
      <c r="C31" s="45" t="s">
        <v>73</v>
      </c>
      <c r="D31" s="45" t="s">
        <v>198</v>
      </c>
      <c r="E31" s="45" t="s">
        <v>173</v>
      </c>
      <c r="F31">
        <v>98783173</v>
      </c>
      <c r="G31" s="45" t="s">
        <v>199</v>
      </c>
      <c r="H31" s="45" t="s">
        <v>173</v>
      </c>
      <c r="I31">
        <v>131185914</v>
      </c>
      <c r="J31">
        <v>30</v>
      </c>
      <c r="K31">
        <v>6</v>
      </c>
      <c r="L31">
        <v>2020</v>
      </c>
      <c r="M31" s="46">
        <v>44012</v>
      </c>
      <c r="N31" s="45"/>
      <c r="O31" s="45" t="s">
        <v>87</v>
      </c>
    </row>
    <row r="32" spans="1:15" x14ac:dyDescent="0.25">
      <c r="A32" s="45" t="s">
        <v>200</v>
      </c>
      <c r="B32" s="45" t="s">
        <v>201</v>
      </c>
      <c r="C32" s="45" t="s">
        <v>73</v>
      </c>
      <c r="D32" s="45" t="s">
        <v>202</v>
      </c>
      <c r="E32" s="45" t="s">
        <v>190</v>
      </c>
      <c r="F32">
        <v>87207</v>
      </c>
      <c r="G32" s="45" t="s">
        <v>203</v>
      </c>
      <c r="H32" s="45" t="s">
        <v>190</v>
      </c>
      <c r="I32">
        <v>92821</v>
      </c>
      <c r="J32">
        <v>30</v>
      </c>
      <c r="K32">
        <v>6</v>
      </c>
      <c r="L32">
        <v>2020</v>
      </c>
      <c r="M32" s="46">
        <v>44012</v>
      </c>
      <c r="N32" s="45"/>
      <c r="O32" s="45" t="s">
        <v>87</v>
      </c>
    </row>
    <row r="33" spans="1:15" x14ac:dyDescent="0.25">
      <c r="A33" s="45" t="s">
        <v>204</v>
      </c>
      <c r="B33" s="45" t="s">
        <v>205</v>
      </c>
      <c r="C33" s="45" t="s">
        <v>73</v>
      </c>
      <c r="D33" s="45" t="s">
        <v>206</v>
      </c>
      <c r="E33" s="45" t="s">
        <v>190</v>
      </c>
      <c r="F33">
        <v>1238918</v>
      </c>
      <c r="G33" s="45" t="s">
        <v>207</v>
      </c>
      <c r="H33" s="45" t="s">
        <v>190</v>
      </c>
      <c r="I33">
        <v>1534180</v>
      </c>
      <c r="J33">
        <v>30</v>
      </c>
      <c r="K33">
        <v>6</v>
      </c>
      <c r="L33">
        <v>2020</v>
      </c>
      <c r="M33" s="46">
        <v>44012</v>
      </c>
      <c r="N33" s="45"/>
      <c r="O33" s="45" t="s">
        <v>87</v>
      </c>
    </row>
    <row r="34" spans="1:15" x14ac:dyDescent="0.25">
      <c r="A34" s="45" t="s">
        <v>208</v>
      </c>
      <c r="B34" s="45" t="s">
        <v>209</v>
      </c>
      <c r="C34" s="45" t="s">
        <v>73</v>
      </c>
      <c r="D34" s="45" t="s">
        <v>210</v>
      </c>
      <c r="E34" s="45" t="s">
        <v>190</v>
      </c>
      <c r="G34" s="45" t="s">
        <v>211</v>
      </c>
      <c r="H34" s="45" t="s">
        <v>190</v>
      </c>
      <c r="J34">
        <v>30</v>
      </c>
      <c r="K34">
        <v>6</v>
      </c>
      <c r="L34">
        <v>2020</v>
      </c>
      <c r="M34" s="46">
        <v>44012</v>
      </c>
      <c r="N34" s="45" t="s">
        <v>212</v>
      </c>
      <c r="O34" s="45"/>
    </row>
    <row r="35" spans="1:15" x14ac:dyDescent="0.25">
      <c r="A35" s="45" t="s">
        <v>213</v>
      </c>
      <c r="B35" s="45" t="s">
        <v>214</v>
      </c>
      <c r="C35" s="45" t="s">
        <v>73</v>
      </c>
      <c r="D35" s="45" t="s">
        <v>215</v>
      </c>
      <c r="E35" s="45" t="s">
        <v>190</v>
      </c>
      <c r="F35">
        <v>60</v>
      </c>
      <c r="G35" s="45" t="s">
        <v>216</v>
      </c>
      <c r="H35" s="45" t="s">
        <v>190</v>
      </c>
      <c r="J35">
        <v>30</v>
      </c>
      <c r="K35">
        <v>6</v>
      </c>
      <c r="L35">
        <v>2020</v>
      </c>
      <c r="M35" s="46">
        <v>44012</v>
      </c>
      <c r="N35" s="45"/>
      <c r="O35" s="45"/>
    </row>
    <row r="36" spans="1:15" x14ac:dyDescent="0.25">
      <c r="A36" s="45" t="s">
        <v>217</v>
      </c>
      <c r="B36" s="45" t="s">
        <v>218</v>
      </c>
      <c r="C36" s="45" t="s">
        <v>73</v>
      </c>
      <c r="D36" s="45" t="s">
        <v>219</v>
      </c>
      <c r="E36" s="45" t="s">
        <v>190</v>
      </c>
      <c r="G36" s="45" t="s">
        <v>211</v>
      </c>
      <c r="H36" s="45" t="s">
        <v>190</v>
      </c>
      <c r="J36">
        <v>30</v>
      </c>
      <c r="K36">
        <v>6</v>
      </c>
      <c r="L36">
        <v>2020</v>
      </c>
      <c r="M36" s="46">
        <v>44012</v>
      </c>
      <c r="N36" s="45" t="s">
        <v>212</v>
      </c>
      <c r="O36" s="45"/>
    </row>
    <row r="37" spans="1:15" x14ac:dyDescent="0.25">
      <c r="A37" s="45" t="s">
        <v>220</v>
      </c>
      <c r="B37" s="45" t="s">
        <v>221</v>
      </c>
      <c r="C37" s="45" t="s">
        <v>73</v>
      </c>
      <c r="D37" s="45" t="s">
        <v>222</v>
      </c>
      <c r="E37" s="45" t="s">
        <v>190</v>
      </c>
      <c r="G37" s="45" t="s">
        <v>216</v>
      </c>
      <c r="H37" s="45" t="s">
        <v>190</v>
      </c>
      <c r="J37">
        <v>30</v>
      </c>
      <c r="K37">
        <v>6</v>
      </c>
      <c r="L37">
        <v>2020</v>
      </c>
      <c r="M37" s="46">
        <v>44012</v>
      </c>
      <c r="N37" s="45" t="s">
        <v>212</v>
      </c>
      <c r="O37" s="45"/>
    </row>
    <row r="38" spans="1:15" x14ac:dyDescent="0.25">
      <c r="A38" s="45" t="s">
        <v>223</v>
      </c>
      <c r="B38" s="45" t="s">
        <v>224</v>
      </c>
      <c r="C38" s="45" t="s">
        <v>73</v>
      </c>
      <c r="D38" s="45" t="s">
        <v>225</v>
      </c>
      <c r="E38" s="45" t="s">
        <v>44</v>
      </c>
      <c r="F38">
        <v>27799</v>
      </c>
      <c r="G38" s="45" t="s">
        <v>211</v>
      </c>
      <c r="H38" s="45" t="s">
        <v>44</v>
      </c>
      <c r="J38">
        <v>30</v>
      </c>
      <c r="K38">
        <v>6</v>
      </c>
      <c r="L38">
        <v>2020</v>
      </c>
      <c r="M38" s="46">
        <v>44012</v>
      </c>
      <c r="N38" s="45"/>
      <c r="O38" s="45"/>
    </row>
    <row r="39" spans="1:15" x14ac:dyDescent="0.25">
      <c r="A39" s="45" t="s">
        <v>226</v>
      </c>
      <c r="B39" s="45" t="s">
        <v>227</v>
      </c>
      <c r="C39" s="45" t="s">
        <v>73</v>
      </c>
      <c r="D39" s="45" t="s">
        <v>228</v>
      </c>
      <c r="E39" s="45" t="s">
        <v>44</v>
      </c>
      <c r="G39" s="45" t="s">
        <v>216</v>
      </c>
      <c r="H39" s="45" t="s">
        <v>44</v>
      </c>
      <c r="J39">
        <v>30</v>
      </c>
      <c r="K39">
        <v>6</v>
      </c>
      <c r="L39">
        <v>2020</v>
      </c>
      <c r="M39" s="46">
        <v>44012</v>
      </c>
      <c r="N39" s="45" t="s">
        <v>212</v>
      </c>
      <c r="O39" s="45"/>
    </row>
    <row r="40" spans="1:15" x14ac:dyDescent="0.25">
      <c r="A40" s="45" t="s">
        <v>229</v>
      </c>
      <c r="B40" s="45" t="s">
        <v>230</v>
      </c>
      <c r="C40" s="45" t="s">
        <v>73</v>
      </c>
      <c r="D40" s="45" t="s">
        <v>231</v>
      </c>
      <c r="E40" s="45" t="s">
        <v>232</v>
      </c>
      <c r="F40">
        <v>294</v>
      </c>
      <c r="G40" s="45" t="s">
        <v>233</v>
      </c>
      <c r="H40" s="45" t="s">
        <v>232</v>
      </c>
      <c r="I40">
        <v>300</v>
      </c>
      <c r="J40">
        <v>30</v>
      </c>
      <c r="K40">
        <v>6</v>
      </c>
      <c r="L40">
        <v>2020</v>
      </c>
      <c r="M40" s="46">
        <v>44012</v>
      </c>
      <c r="N40" s="45" t="s">
        <v>234</v>
      </c>
      <c r="O40" s="45" t="s">
        <v>235</v>
      </c>
    </row>
    <row r="41" spans="1:15" x14ac:dyDescent="0.25">
      <c r="A41" s="45" t="s">
        <v>236</v>
      </c>
      <c r="B41" s="45" t="s">
        <v>237</v>
      </c>
      <c r="C41" s="45" t="s">
        <v>73</v>
      </c>
      <c r="D41" s="45" t="s">
        <v>238</v>
      </c>
      <c r="E41" s="45" t="s">
        <v>239</v>
      </c>
      <c r="G41" s="45" t="s">
        <v>238</v>
      </c>
      <c r="H41" s="45" t="s">
        <v>239</v>
      </c>
      <c r="I41">
        <v>6</v>
      </c>
      <c r="J41">
        <v>30</v>
      </c>
      <c r="K41">
        <v>6</v>
      </c>
      <c r="L41">
        <v>2020</v>
      </c>
      <c r="M41" s="46">
        <v>44012</v>
      </c>
      <c r="N41" s="45" t="s">
        <v>240</v>
      </c>
      <c r="O41" s="45" t="s">
        <v>235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E0383-81B1-4348-BD2A-83A7C34C972A}">
  <dimension ref="A1:V65"/>
  <sheetViews>
    <sheetView tabSelected="1" workbookViewId="0">
      <selection activeCell="M9" sqref="M9"/>
    </sheetView>
  </sheetViews>
  <sheetFormatPr baseColWidth="10" defaultColWidth="11.42578125" defaultRowHeight="15" x14ac:dyDescent="0.25"/>
  <cols>
    <col min="1" max="1" width="7.28515625" customWidth="1"/>
    <col min="2" max="2" width="12" customWidth="1"/>
    <col min="3" max="3" width="21.28515625" customWidth="1"/>
    <col min="4" max="4" width="11.5703125" customWidth="1"/>
    <col min="5" max="5" width="26.85546875" customWidth="1"/>
    <col min="6" max="6" width="24.7109375" customWidth="1"/>
    <col min="7" max="7" width="26.7109375" customWidth="1"/>
    <col min="8" max="8" width="10" customWidth="1"/>
    <col min="9" max="9" width="8.140625" customWidth="1"/>
    <col min="10" max="10" width="13.140625" customWidth="1"/>
    <col min="11" max="11" width="8.28515625" customWidth="1"/>
    <col min="12" max="12" width="6.7109375" bestFit="1" customWidth="1"/>
    <col min="13" max="14" width="8.140625" bestFit="1" customWidth="1"/>
    <col min="15" max="15" width="9.85546875" bestFit="1" customWidth="1"/>
    <col min="16" max="16" width="10" customWidth="1"/>
    <col min="17" max="17" width="20.28515625" customWidth="1"/>
    <col min="18" max="18" width="9.85546875" customWidth="1"/>
    <col min="19" max="19" width="10.42578125" customWidth="1"/>
    <col min="21" max="21" width="36.140625" customWidth="1"/>
    <col min="22" max="22" width="23" customWidth="1"/>
  </cols>
  <sheetData>
    <row r="1" spans="1:22" ht="29.45" customHeight="1" x14ac:dyDescent="0.25">
      <c r="A1" s="21" t="s">
        <v>1</v>
      </c>
      <c r="B1" s="22" t="s">
        <v>241</v>
      </c>
      <c r="C1" s="22" t="s">
        <v>242</v>
      </c>
      <c r="D1" s="22" t="s">
        <v>243</v>
      </c>
      <c r="E1" s="22" t="s">
        <v>244</v>
      </c>
      <c r="F1" s="22" t="s">
        <v>3</v>
      </c>
      <c r="G1" s="22" t="s">
        <v>6</v>
      </c>
      <c r="H1" s="22" t="s">
        <v>245</v>
      </c>
      <c r="I1" s="22" t="s">
        <v>246</v>
      </c>
      <c r="J1" s="23" t="s">
        <v>247</v>
      </c>
      <c r="K1" s="23" t="s">
        <v>248</v>
      </c>
      <c r="L1" s="23" t="s">
        <v>249</v>
      </c>
      <c r="M1" s="23" t="s">
        <v>250</v>
      </c>
      <c r="N1" s="23" t="s">
        <v>251</v>
      </c>
      <c r="O1" s="23" t="s">
        <v>252</v>
      </c>
      <c r="P1" s="23" t="s">
        <v>253</v>
      </c>
      <c r="Q1" s="23" t="s">
        <v>254</v>
      </c>
      <c r="R1" s="23" t="s">
        <v>4</v>
      </c>
      <c r="S1" s="23" t="s">
        <v>7</v>
      </c>
      <c r="T1" s="23" t="s">
        <v>12</v>
      </c>
      <c r="U1" s="23" t="s">
        <v>255</v>
      </c>
      <c r="V1" s="23" t="s">
        <v>14</v>
      </c>
    </row>
    <row r="2" spans="1:22" ht="36" x14ac:dyDescent="0.25">
      <c r="A2" s="1" t="s">
        <v>72</v>
      </c>
      <c r="B2" s="2" t="s">
        <v>256</v>
      </c>
      <c r="C2" s="3" t="s">
        <v>257</v>
      </c>
      <c r="D2" s="4" t="s">
        <v>258</v>
      </c>
      <c r="E2" s="71" t="s">
        <v>259</v>
      </c>
      <c r="F2" s="3" t="s">
        <v>74</v>
      </c>
      <c r="G2" s="3" t="s">
        <v>76</v>
      </c>
      <c r="H2" s="4" t="s">
        <v>73</v>
      </c>
      <c r="I2" s="5" t="s">
        <v>42</v>
      </c>
      <c r="J2" s="33" t="s">
        <v>260</v>
      </c>
      <c r="K2" s="6" t="s">
        <v>261</v>
      </c>
      <c r="L2" s="35">
        <v>0.01</v>
      </c>
      <c r="M2" s="5">
        <f>+VLOOKUP($A2,INAB__2[[Id Indicador]:[Medio Verificación]],5,0)</f>
        <v>23821</v>
      </c>
      <c r="N2" s="5">
        <f>+VLOOKUP($A2,INAB__2[[Id Indicador]:[Medio Verificación]],8,0)</f>
        <v>24874</v>
      </c>
      <c r="O2" s="7">
        <f t="shared" ref="O2:O65" si="0">+IFERROR((N2-M2)/M2,0)</f>
        <v>4.4204693337811178E-2</v>
      </c>
      <c r="P2" s="8" t="str">
        <f t="shared" ref="P2:P65" si="1">+IF(O2&gt;0,"Logrado",IF(O2=0,"No Evaluado","No Logrado"))</f>
        <v>Logrado</v>
      </c>
      <c r="Q2" s="8" t="s">
        <v>262</v>
      </c>
      <c r="R2" s="8" t="s">
        <v>75</v>
      </c>
      <c r="S2" s="8" t="s">
        <v>75</v>
      </c>
      <c r="T2" s="51">
        <f>+VLOOKUP($A2,INAB__2[[Id Indicador]:[Medio Verificación]],12,0)</f>
        <v>44012</v>
      </c>
      <c r="U2" s="3" t="str">
        <f>+IF(VLOOKUP($A2,INAB__2[[Id Indicador]:[Medio Verificación]],13,0)=0,"",VLOOKUP($A2,INAB__2[[Id Indicador]:[Medio Verificación]],13,0))</f>
        <v/>
      </c>
      <c r="V2" s="47" t="str">
        <f>+IF(VLOOKUP($A2,INAB__2[[Id Indicador]:[Medio Verificación]],14,0)=0,"",VLOOKUP($A2,INAB__2[[Id Indicador]:[Medio Verificación]],14,0))</f>
        <v>http://www.sifgua.org.gt/Pinpep.aspx</v>
      </c>
    </row>
    <row r="3" spans="1:22" ht="48" x14ac:dyDescent="0.25">
      <c r="A3" s="1" t="s">
        <v>79</v>
      </c>
      <c r="B3" s="2" t="s">
        <v>256</v>
      </c>
      <c r="C3" s="3" t="s">
        <v>257</v>
      </c>
      <c r="D3" s="4" t="s">
        <v>258</v>
      </c>
      <c r="E3" s="3" t="s">
        <v>263</v>
      </c>
      <c r="F3" s="3" t="s">
        <v>80</v>
      </c>
      <c r="G3" s="3" t="s">
        <v>82</v>
      </c>
      <c r="H3" s="4" t="s">
        <v>73</v>
      </c>
      <c r="I3" s="5" t="s">
        <v>42</v>
      </c>
      <c r="J3" s="33" t="s">
        <v>260</v>
      </c>
      <c r="K3" s="72" t="s">
        <v>264</v>
      </c>
      <c r="L3" s="73">
        <v>0.01</v>
      </c>
      <c r="M3" s="5">
        <f>+VLOOKUP($A3,INAB__2[[Id Indicador]:[Medio Verificación]],5,0)</f>
        <v>92851</v>
      </c>
      <c r="N3" s="5">
        <f>+VLOOKUP($A3,INAB__2[[Id Indicador]:[Medio Verificación]],8,0)</f>
        <v>97768</v>
      </c>
      <c r="O3" s="7">
        <f t="shared" si="0"/>
        <v>5.2955810922876434E-2</v>
      </c>
      <c r="P3" s="8" t="str">
        <f t="shared" si="1"/>
        <v>Logrado</v>
      </c>
      <c r="Q3" s="8" t="s">
        <v>265</v>
      </c>
      <c r="R3" s="8" t="s">
        <v>81</v>
      </c>
      <c r="S3" s="8" t="s">
        <v>81</v>
      </c>
      <c r="T3" s="51">
        <f>+VLOOKUP($A3,INAB__2[[Id Indicador]:[Medio Verificación]],12,0)</f>
        <v>44012</v>
      </c>
      <c r="U3" s="3" t="str">
        <f>+IF(VLOOKUP($A3,INAB__2[[Id Indicador]:[Medio Verificación]],13,0)=0,"",VLOOKUP($A3,INAB__2[[Id Indicador]:[Medio Verificación]],13,0))</f>
        <v/>
      </c>
      <c r="V3" s="47" t="str">
        <f>+IF(VLOOKUP($A3,INAB__2[[Id Indicador]:[Medio Verificación]],14,0)=0,"",VLOOKUP($A3,INAB__2[[Id Indicador]:[Medio Verificación]],14,0))</f>
        <v>http://www.sifgua.org.gt/Pinpep.aspx</v>
      </c>
    </row>
    <row r="4" spans="1:22" ht="36" x14ac:dyDescent="0.25">
      <c r="A4" s="1" t="s">
        <v>84</v>
      </c>
      <c r="B4" s="2" t="s">
        <v>256</v>
      </c>
      <c r="C4" s="3" t="s">
        <v>257</v>
      </c>
      <c r="D4" s="4" t="s">
        <v>258</v>
      </c>
      <c r="E4" s="3" t="s">
        <v>266</v>
      </c>
      <c r="F4" s="3" t="s">
        <v>85</v>
      </c>
      <c r="G4" s="3" t="s">
        <v>86</v>
      </c>
      <c r="H4" s="4" t="s">
        <v>73</v>
      </c>
      <c r="I4" s="5" t="s">
        <v>42</v>
      </c>
      <c r="J4" s="33" t="s">
        <v>260</v>
      </c>
      <c r="K4" s="74" t="s">
        <v>261</v>
      </c>
      <c r="L4" s="75">
        <v>0.01</v>
      </c>
      <c r="M4" s="5">
        <f>+VLOOKUP($A4,INAB__2[[Id Indicador]:[Medio Verificación]],5,0)</f>
        <v>1720</v>
      </c>
      <c r="N4" s="5">
        <f>+VLOOKUP($A4,INAB__2[[Id Indicador]:[Medio Verificación]],8,0)</f>
        <v>1788</v>
      </c>
      <c r="O4" s="7">
        <f t="shared" si="0"/>
        <v>3.9534883720930232E-2</v>
      </c>
      <c r="P4" s="8" t="str">
        <f t="shared" si="1"/>
        <v>Logrado</v>
      </c>
      <c r="Q4" s="8" t="s">
        <v>267</v>
      </c>
      <c r="R4" s="8" t="s">
        <v>75</v>
      </c>
      <c r="S4" s="8" t="s">
        <v>75</v>
      </c>
      <c r="T4" s="51">
        <f>+VLOOKUP($A4,INAB__2[[Id Indicador]:[Medio Verificación]],12,0)</f>
        <v>44012</v>
      </c>
      <c r="U4" s="3" t="str">
        <f>+IF(VLOOKUP($A4,INAB__2[[Id Indicador]:[Medio Verificación]],13,0)=0,"",VLOOKUP($A4,INAB__2[[Id Indicador]:[Medio Verificación]],13,0))</f>
        <v/>
      </c>
      <c r="V4" s="47" t="str">
        <f>+IF(VLOOKUP($A4,INAB__2[[Id Indicador]:[Medio Verificación]],14,0)=0,"",VLOOKUP($A4,INAB__2[[Id Indicador]:[Medio Verificación]],14,0))</f>
        <v>www.sifgua.org.gt/Probosque.aspx</v>
      </c>
    </row>
    <row r="5" spans="1:22" ht="48" x14ac:dyDescent="0.25">
      <c r="A5" s="1" t="s">
        <v>89</v>
      </c>
      <c r="B5" s="2" t="s">
        <v>256</v>
      </c>
      <c r="C5" s="3" t="s">
        <v>257</v>
      </c>
      <c r="D5" s="4" t="s">
        <v>258</v>
      </c>
      <c r="E5" s="3" t="s">
        <v>268</v>
      </c>
      <c r="F5" s="3" t="s">
        <v>90</v>
      </c>
      <c r="G5" s="3" t="s">
        <v>91</v>
      </c>
      <c r="H5" s="4" t="s">
        <v>73</v>
      </c>
      <c r="I5" s="5" t="s">
        <v>42</v>
      </c>
      <c r="J5" s="33" t="s">
        <v>260</v>
      </c>
      <c r="K5" s="72" t="s">
        <v>264</v>
      </c>
      <c r="L5" s="73">
        <v>0.01</v>
      </c>
      <c r="M5" s="5">
        <f>+VLOOKUP($A5,INAB__2[[Id Indicador]:[Medio Verificación]],5,0)</f>
        <v>20042</v>
      </c>
      <c r="N5" s="5">
        <f>+VLOOKUP($A5,INAB__2[[Id Indicador]:[Medio Verificación]],8,0)</f>
        <v>23104</v>
      </c>
      <c r="O5" s="7">
        <f t="shared" si="0"/>
        <v>0.15277916375611217</v>
      </c>
      <c r="P5" s="8" t="str">
        <f t="shared" si="1"/>
        <v>Logrado</v>
      </c>
      <c r="Q5" s="8" t="s">
        <v>269</v>
      </c>
      <c r="R5" s="8" t="s">
        <v>81</v>
      </c>
      <c r="S5" s="8" t="s">
        <v>81</v>
      </c>
      <c r="T5" s="51">
        <f>+VLOOKUP($A5,INAB__2[[Id Indicador]:[Medio Verificación]],12,0)</f>
        <v>44012</v>
      </c>
      <c r="U5" s="3" t="str">
        <f>+IF(VLOOKUP($A5,INAB__2[[Id Indicador]:[Medio Verificación]],13,0)=0,"",VLOOKUP($A5,INAB__2[[Id Indicador]:[Medio Verificación]],13,0))</f>
        <v/>
      </c>
      <c r="V5" s="47" t="str">
        <f>+IF(VLOOKUP($A5,INAB__2[[Id Indicador]:[Medio Verificación]],14,0)=0,"",VLOOKUP($A5,INAB__2[[Id Indicador]:[Medio Verificación]],14,0))</f>
        <v>www.sifgua.org.gt/Probosque.aspx</v>
      </c>
    </row>
    <row r="6" spans="1:22" ht="56.25" x14ac:dyDescent="0.25">
      <c r="A6" s="1" t="s">
        <v>93</v>
      </c>
      <c r="B6" s="2" t="s">
        <v>256</v>
      </c>
      <c r="C6" s="3" t="s">
        <v>257</v>
      </c>
      <c r="D6" s="4" t="s">
        <v>258</v>
      </c>
      <c r="E6" s="3" t="s">
        <v>270</v>
      </c>
      <c r="F6" s="3" t="s">
        <v>94</v>
      </c>
      <c r="G6" s="3" t="s">
        <v>95</v>
      </c>
      <c r="H6" s="4" t="s">
        <v>73</v>
      </c>
      <c r="I6" s="5" t="s">
        <v>42</v>
      </c>
      <c r="J6" s="33" t="s">
        <v>260</v>
      </c>
      <c r="K6" s="72" t="s">
        <v>264</v>
      </c>
      <c r="L6" s="73">
        <v>0.01</v>
      </c>
      <c r="M6" s="5">
        <f>+VLOOKUP($A6,INAB__2[[Id Indicador]:[Medio Verificación]],5,0)</f>
        <v>53082</v>
      </c>
      <c r="N6" s="5">
        <f>+VLOOKUP($A6,INAB__2[[Id Indicador]:[Medio Verificación]],8,0)</f>
        <v>73442</v>
      </c>
      <c r="O6" s="7">
        <f t="shared" si="0"/>
        <v>0.38355751478844052</v>
      </c>
      <c r="P6" s="8" t="str">
        <f t="shared" si="1"/>
        <v>Logrado</v>
      </c>
      <c r="Q6" s="8" t="s">
        <v>271</v>
      </c>
      <c r="R6" s="8" t="s">
        <v>81</v>
      </c>
      <c r="S6" s="8" t="s">
        <v>81</v>
      </c>
      <c r="T6" s="51">
        <f>+VLOOKUP($A6,INAB__2[[Id Indicador]:[Medio Verificación]],12,0)</f>
        <v>44012</v>
      </c>
      <c r="U6" s="3" t="str">
        <f>+IF(VLOOKUP($A6,INAB__2[[Id Indicador]:[Medio Verificación]],13,0)=0,"",VLOOKUP($A6,INAB__2[[Id Indicador]:[Medio Verificación]],13,0))</f>
        <v/>
      </c>
      <c r="V6" s="47" t="str">
        <f>+IF(VLOOKUP($A6,INAB__2[[Id Indicador]:[Medio Verificación]],14,0)=0,"",VLOOKUP($A6,INAB__2[[Id Indicador]:[Medio Verificación]],14,0))</f>
        <v>www.sifgua.org.gt/Probosque.aspx</v>
      </c>
    </row>
    <row r="7" spans="1:22" ht="45" x14ac:dyDescent="0.25">
      <c r="A7" s="10" t="s">
        <v>97</v>
      </c>
      <c r="B7" s="2" t="s">
        <v>256</v>
      </c>
      <c r="C7" s="3" t="s">
        <v>272</v>
      </c>
      <c r="D7" s="4" t="s">
        <v>258</v>
      </c>
      <c r="E7" s="3" t="s">
        <v>273</v>
      </c>
      <c r="F7" s="3" t="s">
        <v>98</v>
      </c>
      <c r="G7" s="3" t="s">
        <v>99</v>
      </c>
      <c r="H7" s="4" t="s">
        <v>73</v>
      </c>
      <c r="I7" s="5" t="s">
        <v>42</v>
      </c>
      <c r="J7" s="33" t="s">
        <v>260</v>
      </c>
      <c r="K7" s="74" t="s">
        <v>261</v>
      </c>
      <c r="L7" s="75">
        <v>0.01</v>
      </c>
      <c r="M7" s="5">
        <f>+VLOOKUP($A7,INAB__2[[Id Indicador]:[Medio Verificación]],5,0)</f>
        <v>2378</v>
      </c>
      <c r="N7" s="5">
        <f>+VLOOKUP($A7,INAB__2[[Id Indicador]:[Medio Verificación]],8,0)</f>
        <v>1985</v>
      </c>
      <c r="O7" s="7">
        <f t="shared" si="0"/>
        <v>-0.16526492851135408</v>
      </c>
      <c r="P7" s="8" t="str">
        <f t="shared" si="1"/>
        <v>No Logrado</v>
      </c>
      <c r="Q7" s="8" t="s">
        <v>274</v>
      </c>
      <c r="R7" s="8" t="s">
        <v>75</v>
      </c>
      <c r="S7" s="8" t="s">
        <v>75</v>
      </c>
      <c r="T7" s="51">
        <f>+VLOOKUP($A7,INAB__2[[Id Indicador]:[Medio Verificación]],12,0)</f>
        <v>44012</v>
      </c>
      <c r="U7" s="3" t="str">
        <f>+IF(VLOOKUP($A7,INAB__2[[Id Indicador]:[Medio Verificación]],13,0)=0,"",VLOOKUP($A7,INAB__2[[Id Indicador]:[Medio Verificación]],13,0))</f>
        <v/>
      </c>
      <c r="V7" s="47" t="str">
        <f>+IF(VLOOKUP($A7,INAB__2[[Id Indicador]:[Medio Verificación]],14,0)=0,"",VLOOKUP($A7,INAB__2[[Id Indicador]:[Medio Verificación]],14,0))</f>
        <v>http://www.sifgua.org.gt/Pinpep.aspx</v>
      </c>
    </row>
    <row r="8" spans="1:22" ht="45" x14ac:dyDescent="0.25">
      <c r="A8" s="10" t="s">
        <v>101</v>
      </c>
      <c r="B8" s="2" t="s">
        <v>256</v>
      </c>
      <c r="C8" s="3" t="s">
        <v>272</v>
      </c>
      <c r="D8" s="4" t="s">
        <v>258</v>
      </c>
      <c r="E8" s="3" t="s">
        <v>275</v>
      </c>
      <c r="F8" s="3" t="s">
        <v>102</v>
      </c>
      <c r="G8" s="3" t="s">
        <v>276</v>
      </c>
      <c r="H8" s="4" t="s">
        <v>73</v>
      </c>
      <c r="I8" s="5" t="s">
        <v>42</v>
      </c>
      <c r="J8" s="33" t="s">
        <v>260</v>
      </c>
      <c r="K8" s="72" t="s">
        <v>277</v>
      </c>
      <c r="L8" s="73">
        <v>0.01</v>
      </c>
      <c r="M8" s="5">
        <f>+VLOOKUP($A8,INAB__2[[Id Indicador]:[Medio Verificación]],5,0)</f>
        <v>6389</v>
      </c>
      <c r="N8" s="5">
        <f>+VLOOKUP($A8,INAB__2[[Id Indicador]:[Medio Verificación]],8,0)</f>
        <v>5399</v>
      </c>
      <c r="O8" s="7">
        <f t="shared" si="0"/>
        <v>-0.15495382688996714</v>
      </c>
      <c r="P8" s="8" t="str">
        <f t="shared" si="1"/>
        <v>No Logrado</v>
      </c>
      <c r="Q8" s="8" t="s">
        <v>278</v>
      </c>
      <c r="R8" s="8" t="s">
        <v>81</v>
      </c>
      <c r="S8" s="8" t="s">
        <v>81</v>
      </c>
      <c r="T8" s="51">
        <f>+VLOOKUP($A8,INAB__2[[Id Indicador]:[Medio Verificación]],12,0)</f>
        <v>44012</v>
      </c>
      <c r="U8" s="3" t="str">
        <f>+IF(VLOOKUP($A8,INAB__2[[Id Indicador]:[Medio Verificación]],13,0)=0,"",VLOOKUP($A8,INAB__2[[Id Indicador]:[Medio Verificación]],13,0))</f>
        <v/>
      </c>
      <c r="V8" s="47" t="str">
        <f>+IF(VLOOKUP($A8,INAB__2[[Id Indicador]:[Medio Verificación]],14,0)=0,"",VLOOKUP($A8,INAB__2[[Id Indicador]:[Medio Verificación]],14,0))</f>
        <v>http://www.sifgua.org.gt/Pinpep.aspx</v>
      </c>
    </row>
    <row r="9" spans="1:22" ht="60" x14ac:dyDescent="0.25">
      <c r="A9" s="10" t="s">
        <v>105</v>
      </c>
      <c r="B9" s="2" t="s">
        <v>256</v>
      </c>
      <c r="C9" s="3" t="s">
        <v>272</v>
      </c>
      <c r="D9" s="4" t="s">
        <v>258</v>
      </c>
      <c r="E9" s="3" t="s">
        <v>279</v>
      </c>
      <c r="F9" s="3" t="s">
        <v>106</v>
      </c>
      <c r="G9" s="3" t="s">
        <v>107</v>
      </c>
      <c r="H9" s="4" t="s">
        <v>73</v>
      </c>
      <c r="I9" s="5" t="s">
        <v>42</v>
      </c>
      <c r="J9" s="33" t="s">
        <v>260</v>
      </c>
      <c r="K9" s="9" t="s">
        <v>277</v>
      </c>
      <c r="L9" s="36">
        <v>0.01</v>
      </c>
      <c r="M9" s="5">
        <f>+VLOOKUP($A9,INAB__2[[Id Indicador]:[Medio Verificación]],5,0)</f>
        <v>639</v>
      </c>
      <c r="N9" s="5">
        <f>+VLOOKUP($A9,INAB__2[[Id Indicador]:[Medio Verificación]],8,0)</f>
        <v>841</v>
      </c>
      <c r="O9" s="7">
        <f t="shared" si="0"/>
        <v>0.31611893583724571</v>
      </c>
      <c r="P9" s="8" t="str">
        <f t="shared" si="1"/>
        <v>Logrado</v>
      </c>
      <c r="Q9" s="8" t="s">
        <v>280</v>
      </c>
      <c r="R9" s="8" t="s">
        <v>81</v>
      </c>
      <c r="S9" s="8" t="s">
        <v>81</v>
      </c>
      <c r="T9" s="51">
        <f>+VLOOKUP($A9,INAB__2[[Id Indicador]:[Medio Verificación]],12,0)</f>
        <v>44012</v>
      </c>
      <c r="U9" s="3" t="str">
        <f>+IF(VLOOKUP($A9,INAB__2[[Id Indicador]:[Medio Verificación]],13,0)=0,"",VLOOKUP($A9,INAB__2[[Id Indicador]:[Medio Verificación]],13,0))</f>
        <v/>
      </c>
      <c r="V9" s="47" t="str">
        <f>+IF(VLOOKUP($A9,INAB__2[[Id Indicador]:[Medio Verificación]],14,0)=0,"",VLOOKUP($A9,INAB__2[[Id Indicador]:[Medio Verificación]],14,0))</f>
        <v>www.sifgua.org.gt/Probosque.aspx</v>
      </c>
    </row>
    <row r="10" spans="1:22" ht="60" x14ac:dyDescent="0.25">
      <c r="A10" s="10" t="s">
        <v>109</v>
      </c>
      <c r="B10" s="2" t="s">
        <v>256</v>
      </c>
      <c r="C10" s="3" t="s">
        <v>272</v>
      </c>
      <c r="D10" s="4" t="s">
        <v>258</v>
      </c>
      <c r="E10" s="3" t="s">
        <v>281</v>
      </c>
      <c r="F10" s="3" t="s">
        <v>110</v>
      </c>
      <c r="G10" s="3" t="s">
        <v>111</v>
      </c>
      <c r="H10" s="4" t="s">
        <v>73</v>
      </c>
      <c r="I10" s="5" t="s">
        <v>42</v>
      </c>
      <c r="J10" s="33" t="s">
        <v>260</v>
      </c>
      <c r="K10" s="9" t="s">
        <v>277</v>
      </c>
      <c r="L10" s="36">
        <v>0.01</v>
      </c>
      <c r="M10" s="5">
        <f>+VLOOKUP($A10,INAB__2[[Id Indicador]:[Medio Verificación]],5,0)</f>
        <v>143</v>
      </c>
      <c r="N10" s="5">
        <f>+VLOOKUP($A10,INAB__2[[Id Indicador]:[Medio Verificación]],8,0)</f>
        <v>723</v>
      </c>
      <c r="O10" s="7">
        <f t="shared" si="0"/>
        <v>4.0559440559440558</v>
      </c>
      <c r="P10" s="8" t="str">
        <f t="shared" si="1"/>
        <v>Logrado</v>
      </c>
      <c r="Q10" s="8" t="s">
        <v>282</v>
      </c>
      <c r="R10" s="8" t="s">
        <v>81</v>
      </c>
      <c r="S10" s="8" t="s">
        <v>81</v>
      </c>
      <c r="T10" s="51">
        <f>+VLOOKUP($A10,INAB__2[[Id Indicador]:[Medio Verificación]],12,0)</f>
        <v>44012</v>
      </c>
      <c r="U10" s="3" t="str">
        <f>+IF(VLOOKUP($A10,INAB__2[[Id Indicador]:[Medio Verificación]],13,0)=0,"",VLOOKUP($A10,INAB__2[[Id Indicador]:[Medio Verificación]],13,0))</f>
        <v/>
      </c>
      <c r="V10" s="47" t="str">
        <f>+IF(VLOOKUP($A10,INAB__2[[Id Indicador]:[Medio Verificación]],14,0)=0,"",VLOOKUP($A10,INAB__2[[Id Indicador]:[Medio Verificación]],14,0))</f>
        <v>www.sifgua.org.gt/Probosque.aspx</v>
      </c>
    </row>
    <row r="11" spans="1:22" ht="56.25" x14ac:dyDescent="0.25">
      <c r="A11" s="10" t="s">
        <v>113</v>
      </c>
      <c r="B11" s="2" t="s">
        <v>256</v>
      </c>
      <c r="C11" s="3" t="s">
        <v>272</v>
      </c>
      <c r="D11" s="4" t="s">
        <v>258</v>
      </c>
      <c r="E11" s="11" t="s">
        <v>283</v>
      </c>
      <c r="F11" s="11" t="s">
        <v>114</v>
      </c>
      <c r="G11" s="11" t="s">
        <v>115</v>
      </c>
      <c r="H11" s="4" t="s">
        <v>73</v>
      </c>
      <c r="I11" s="5" t="s">
        <v>42</v>
      </c>
      <c r="J11" s="33" t="s">
        <v>260</v>
      </c>
      <c r="K11" s="6" t="s">
        <v>261</v>
      </c>
      <c r="L11" s="35">
        <v>0.01</v>
      </c>
      <c r="M11" s="5">
        <f>+VLOOKUP($A11,INAB__2[[Id Indicador]:[Medio Verificación]],5,0)</f>
        <v>8</v>
      </c>
      <c r="N11" s="5">
        <f>+VLOOKUP($A11,INAB__2[[Id Indicador]:[Medio Verificación]],8,0)</f>
        <v>36</v>
      </c>
      <c r="O11" s="7">
        <f t="shared" si="0"/>
        <v>3.5</v>
      </c>
      <c r="P11" s="8" t="str">
        <f t="shared" si="1"/>
        <v>Logrado</v>
      </c>
      <c r="Q11" s="8" t="s">
        <v>284</v>
      </c>
      <c r="R11" s="8" t="s">
        <v>75</v>
      </c>
      <c r="S11" s="8" t="s">
        <v>75</v>
      </c>
      <c r="T11" s="51">
        <f>+VLOOKUP($A11,INAB__2[[Id Indicador]:[Medio Verificación]],12,0)</f>
        <v>44012</v>
      </c>
      <c r="U11" s="3" t="str">
        <f>+IF(VLOOKUP($A11,INAB__2[[Id Indicador]:[Medio Verificación]],13,0)=0,"",VLOOKUP($A11,INAB__2[[Id Indicador]:[Medio Verificación]],13,0))</f>
        <v/>
      </c>
      <c r="V11" s="47" t="str">
        <f>+IF(VLOOKUP($A11,INAB__2[[Id Indicador]:[Medio Verificación]],14,0)=0,"",VLOOKUP($A11,INAB__2[[Id Indicador]:[Medio Verificación]],14,0))</f>
        <v>www.sifgua.org.gt/Probosque.aspx</v>
      </c>
    </row>
    <row r="12" spans="1:22" ht="48" x14ac:dyDescent="0.25">
      <c r="A12" s="10" t="s">
        <v>117</v>
      </c>
      <c r="B12" s="2" t="s">
        <v>256</v>
      </c>
      <c r="C12" s="3" t="s">
        <v>272</v>
      </c>
      <c r="D12" s="4" t="s">
        <v>258</v>
      </c>
      <c r="E12" s="3" t="s">
        <v>285</v>
      </c>
      <c r="F12" s="3" t="s">
        <v>286</v>
      </c>
      <c r="G12" s="3" t="s">
        <v>287</v>
      </c>
      <c r="H12" s="4" t="s">
        <v>73</v>
      </c>
      <c r="I12" s="5" t="s">
        <v>42</v>
      </c>
      <c r="J12" s="33" t="s">
        <v>260</v>
      </c>
      <c r="K12" s="70" t="s">
        <v>277</v>
      </c>
      <c r="L12" s="35">
        <v>0.01</v>
      </c>
      <c r="M12" s="5">
        <f>+VLOOKUP($A12,INAB__2[[Id Indicador]:[Medio Verificación]],5,0)</f>
        <v>31700</v>
      </c>
      <c r="N12" s="5">
        <f>+VLOOKUP($A12,INAB__2[[Id Indicador]:[Medio Verificación]],8,0)</f>
        <v>56878</v>
      </c>
      <c r="O12" s="7">
        <f t="shared" si="0"/>
        <v>0.79425867507886438</v>
      </c>
      <c r="P12" s="8" t="str">
        <f t="shared" si="1"/>
        <v>Logrado</v>
      </c>
      <c r="Q12" s="8" t="s">
        <v>288</v>
      </c>
      <c r="R12" s="8" t="s">
        <v>75</v>
      </c>
      <c r="S12" s="8" t="s">
        <v>75</v>
      </c>
      <c r="T12" s="51">
        <f>+VLOOKUP($A12,INAB__2[[Id Indicador]:[Medio Verificación]],12,0)</f>
        <v>44012</v>
      </c>
      <c r="U12" s="3" t="str">
        <f>+IF(VLOOKUP($A12,INAB__2[[Id Indicador]:[Medio Verificación]],13,0)=0,"",VLOOKUP($A12,INAB__2[[Id Indicador]:[Medio Verificación]],13,0))</f>
        <v/>
      </c>
      <c r="V12" s="47" t="str">
        <f>+IF(VLOOKUP($A12,INAB__2[[Id Indicador]:[Medio Verificación]],14,0)=0,"",VLOOKUP($A12,INAB__2[[Id Indicador]:[Medio Verificación]],14,0))</f>
        <v>http://www.sifgua.org.gt/ManejoSeis.aspx</v>
      </c>
    </row>
    <row r="13" spans="1:22" ht="48" x14ac:dyDescent="0.25">
      <c r="A13" s="10" t="s">
        <v>121</v>
      </c>
      <c r="B13" s="2" t="s">
        <v>256</v>
      </c>
      <c r="C13" s="3" t="s">
        <v>272</v>
      </c>
      <c r="D13" s="4" t="s">
        <v>258</v>
      </c>
      <c r="E13" s="3" t="s">
        <v>289</v>
      </c>
      <c r="F13" s="3" t="s">
        <v>122</v>
      </c>
      <c r="G13" s="3" t="s">
        <v>123</v>
      </c>
      <c r="H13" s="4" t="s">
        <v>73</v>
      </c>
      <c r="I13" s="5" t="s">
        <v>42</v>
      </c>
      <c r="J13" s="33" t="s">
        <v>260</v>
      </c>
      <c r="K13" s="9" t="s">
        <v>277</v>
      </c>
      <c r="L13" s="36">
        <v>0.01</v>
      </c>
      <c r="M13" s="5">
        <f>+VLOOKUP($A13,INAB__2[[Id Indicador]:[Medio Verificación]],5,0)</f>
        <v>490</v>
      </c>
      <c r="N13" s="5">
        <f>+VLOOKUP($A13,INAB__2[[Id Indicador]:[Medio Verificación]],8,0)</f>
        <v>526</v>
      </c>
      <c r="O13" s="7">
        <f t="shared" si="0"/>
        <v>7.3469387755102047E-2</v>
      </c>
      <c r="P13" s="8" t="str">
        <f t="shared" si="1"/>
        <v>Logrado</v>
      </c>
      <c r="Q13" s="8" t="s">
        <v>290</v>
      </c>
      <c r="R13" s="8" t="s">
        <v>81</v>
      </c>
      <c r="S13" s="8" t="s">
        <v>81</v>
      </c>
      <c r="T13" s="51">
        <f>+VLOOKUP($A13,INAB__2[[Id Indicador]:[Medio Verificación]],12,0)</f>
        <v>44012</v>
      </c>
      <c r="U13" s="3" t="str">
        <f>+IF(VLOOKUP($A13,INAB__2[[Id Indicador]:[Medio Verificación]],13,0)=0,"",VLOOKUP($A13,INAB__2[[Id Indicador]:[Medio Verificación]],13,0))</f>
        <v/>
      </c>
      <c r="V13" s="47" t="str">
        <f>+IF(VLOOKUP($A13,INAB__2[[Id Indicador]:[Medio Verificación]],14,0)=0,"",VLOOKUP($A13,INAB__2[[Id Indicador]:[Medio Verificación]],14,0))</f>
        <v>www.sifgua.org.gt/Probosque.aspx</v>
      </c>
    </row>
    <row r="14" spans="1:22" ht="48" x14ac:dyDescent="0.25">
      <c r="A14" s="10" t="s">
        <v>125</v>
      </c>
      <c r="B14" s="2" t="s">
        <v>256</v>
      </c>
      <c r="C14" s="3" t="s">
        <v>272</v>
      </c>
      <c r="D14" s="4" t="s">
        <v>258</v>
      </c>
      <c r="E14" s="3" t="s">
        <v>291</v>
      </c>
      <c r="F14" s="3" t="s">
        <v>126</v>
      </c>
      <c r="G14" s="3" t="s">
        <v>127</v>
      </c>
      <c r="H14" s="4" t="s">
        <v>73</v>
      </c>
      <c r="I14" s="5" t="s">
        <v>42</v>
      </c>
      <c r="J14" s="33" t="s">
        <v>260</v>
      </c>
      <c r="K14" s="9" t="s">
        <v>277</v>
      </c>
      <c r="L14" s="36">
        <v>0.01</v>
      </c>
      <c r="M14" s="5">
        <f>+VLOOKUP($A14,INAB__2[[Id Indicador]:[Medio Verificación]],5,0)</f>
        <v>1556</v>
      </c>
      <c r="N14" s="5">
        <f>+VLOOKUP($A14,INAB__2[[Id Indicador]:[Medio Verificación]],8,0)</f>
        <v>2023</v>
      </c>
      <c r="O14" s="7">
        <f t="shared" si="0"/>
        <v>0.30012853470437018</v>
      </c>
      <c r="P14" s="8" t="str">
        <f t="shared" si="1"/>
        <v>Logrado</v>
      </c>
      <c r="Q14" s="8" t="s">
        <v>292</v>
      </c>
      <c r="R14" s="8" t="s">
        <v>81</v>
      </c>
      <c r="S14" s="8" t="s">
        <v>81</v>
      </c>
      <c r="T14" s="51">
        <f>+VLOOKUP($A14,INAB__2[[Id Indicador]:[Medio Verificación]],12,0)</f>
        <v>44012</v>
      </c>
      <c r="U14" s="3" t="str">
        <f>+IF(VLOOKUP($A14,INAB__2[[Id Indicador]:[Medio Verificación]],13,0)=0,"",VLOOKUP($A14,INAB__2[[Id Indicador]:[Medio Verificación]],13,0))</f>
        <v/>
      </c>
      <c r="V14" s="47" t="str">
        <f>+IF(VLOOKUP($A14,INAB__2[[Id Indicador]:[Medio Verificación]],14,0)=0,"",VLOOKUP($A14,INAB__2[[Id Indicador]:[Medio Verificación]],14,0))</f>
        <v>www.sifgua.org.gt/Probosque.aspx</v>
      </c>
    </row>
    <row r="15" spans="1:22" ht="45" x14ac:dyDescent="0.25">
      <c r="A15" s="10" t="s">
        <v>129</v>
      </c>
      <c r="B15" s="2" t="s">
        <v>256</v>
      </c>
      <c r="C15" s="3" t="s">
        <v>293</v>
      </c>
      <c r="D15" s="4" t="s">
        <v>258</v>
      </c>
      <c r="E15" s="3" t="s">
        <v>294</v>
      </c>
      <c r="F15" s="3" t="s">
        <v>130</v>
      </c>
      <c r="G15" s="3" t="s">
        <v>131</v>
      </c>
      <c r="H15" s="4" t="s">
        <v>73</v>
      </c>
      <c r="I15" s="5" t="s">
        <v>42</v>
      </c>
      <c r="J15" s="33" t="s">
        <v>260</v>
      </c>
      <c r="K15" s="6" t="s">
        <v>261</v>
      </c>
      <c r="L15" s="35">
        <v>0.01</v>
      </c>
      <c r="M15" s="5">
        <f>+VLOOKUP($A15,INAB__2[[Id Indicador]:[Medio Verificación]],5,0)</f>
        <v>3235</v>
      </c>
      <c r="N15" s="5">
        <f>+VLOOKUP($A15,INAB__2[[Id Indicador]:[Medio Verificación]],8,0)</f>
        <v>2375</v>
      </c>
      <c r="O15" s="7">
        <f t="shared" si="0"/>
        <v>-0.26584234930448225</v>
      </c>
      <c r="P15" s="8" t="str">
        <f t="shared" si="1"/>
        <v>No Logrado</v>
      </c>
      <c r="Q15" s="8" t="s">
        <v>295</v>
      </c>
      <c r="R15" s="8" t="s">
        <v>75</v>
      </c>
      <c r="S15" s="8" t="s">
        <v>75</v>
      </c>
      <c r="T15" s="51">
        <f>+VLOOKUP($A15,INAB__2[[Id Indicador]:[Medio Verificación]],12,0)</f>
        <v>44012</v>
      </c>
      <c r="U15" s="3" t="str">
        <f>+IF(VLOOKUP($A15,INAB__2[[Id Indicador]:[Medio Verificación]],13,0)=0,"",VLOOKUP($A15,INAB__2[[Id Indicador]:[Medio Verificación]],13,0))</f>
        <v/>
      </c>
      <c r="V15" s="47" t="str">
        <f>+IF(VLOOKUP($A15,INAB__2[[Id Indicador]:[Medio Verificación]],14,0)=0,"",VLOOKUP($A15,INAB__2[[Id Indicador]:[Medio Verificación]],14,0))</f>
        <v>http://www.sifgua.org.gt/Pinpep.aspx</v>
      </c>
    </row>
    <row r="16" spans="1:22" ht="45" x14ac:dyDescent="0.25">
      <c r="A16" s="10" t="s">
        <v>133</v>
      </c>
      <c r="B16" s="2" t="s">
        <v>256</v>
      </c>
      <c r="C16" s="3" t="s">
        <v>293</v>
      </c>
      <c r="D16" s="4" t="s">
        <v>258</v>
      </c>
      <c r="E16" s="3" t="s">
        <v>296</v>
      </c>
      <c r="F16" s="3" t="s">
        <v>134</v>
      </c>
      <c r="G16" s="3" t="s">
        <v>134</v>
      </c>
      <c r="H16" s="4" t="s">
        <v>73</v>
      </c>
      <c r="I16" s="5" t="s">
        <v>42</v>
      </c>
      <c r="J16" s="33" t="s">
        <v>260</v>
      </c>
      <c r="K16" s="9" t="s">
        <v>297</v>
      </c>
      <c r="L16" s="36">
        <v>0.01</v>
      </c>
      <c r="M16" s="5">
        <f>+VLOOKUP($A16,INAB__2[[Id Indicador]:[Medio Verificación]],5,0)</f>
        <v>3543</v>
      </c>
      <c r="N16" s="5">
        <f>+VLOOKUP($A16,INAB__2[[Id Indicador]:[Medio Verificación]],8,0)</f>
        <v>2981</v>
      </c>
      <c r="O16" s="7">
        <f t="shared" si="0"/>
        <v>-0.15862263618402483</v>
      </c>
      <c r="P16" s="8" t="str">
        <f t="shared" si="1"/>
        <v>No Logrado</v>
      </c>
      <c r="Q16" s="8" t="s">
        <v>298</v>
      </c>
      <c r="R16" s="8" t="s">
        <v>81</v>
      </c>
      <c r="S16" s="8" t="s">
        <v>81</v>
      </c>
      <c r="T16" s="51">
        <f>+VLOOKUP($A16,INAB__2[[Id Indicador]:[Medio Verificación]],12,0)</f>
        <v>44012</v>
      </c>
      <c r="U16" s="3" t="str">
        <f>+IF(VLOOKUP($A16,INAB__2[[Id Indicador]:[Medio Verificación]],13,0)=0,"",VLOOKUP($A16,INAB__2[[Id Indicador]:[Medio Verificación]],13,0))</f>
        <v/>
      </c>
      <c r="V16" s="47" t="str">
        <f>+IF(VLOOKUP($A16,INAB__2[[Id Indicador]:[Medio Verificación]],14,0)=0,"",VLOOKUP($A16,INAB__2[[Id Indicador]:[Medio Verificación]],14,0))</f>
        <v>http://www.sifgua.org.gt/Pinpep.aspx</v>
      </c>
    </row>
    <row r="17" spans="1:22" ht="36" x14ac:dyDescent="0.25">
      <c r="A17" s="10" t="s">
        <v>136</v>
      </c>
      <c r="B17" s="2" t="s">
        <v>256</v>
      </c>
      <c r="C17" s="3" t="s">
        <v>293</v>
      </c>
      <c r="D17" s="4" t="s">
        <v>258</v>
      </c>
      <c r="E17" s="3" t="s">
        <v>299</v>
      </c>
      <c r="F17" s="3" t="s">
        <v>137</v>
      </c>
      <c r="G17" s="3" t="s">
        <v>138</v>
      </c>
      <c r="H17" s="4" t="s">
        <v>73</v>
      </c>
      <c r="I17" s="5" t="s">
        <v>42</v>
      </c>
      <c r="J17" s="33" t="s">
        <v>260</v>
      </c>
      <c r="K17" s="6" t="s">
        <v>261</v>
      </c>
      <c r="L17" s="35">
        <v>0.01</v>
      </c>
      <c r="M17" s="5">
        <f>+VLOOKUP($A17,INAB__2[[Id Indicador]:[Medio Verificación]],5,0)</f>
        <v>488</v>
      </c>
      <c r="N17" s="5">
        <f>+VLOOKUP($A17,INAB__2[[Id Indicador]:[Medio Verificación]],8,0)</f>
        <v>450</v>
      </c>
      <c r="O17" s="7">
        <f t="shared" si="0"/>
        <v>-7.7868852459016397E-2</v>
      </c>
      <c r="P17" s="8" t="str">
        <f t="shared" si="1"/>
        <v>No Logrado</v>
      </c>
      <c r="Q17" s="8" t="s">
        <v>300</v>
      </c>
      <c r="R17" s="8" t="s">
        <v>75</v>
      </c>
      <c r="S17" s="8" t="s">
        <v>75</v>
      </c>
      <c r="T17" s="51">
        <f>+VLOOKUP($A17,INAB__2[[Id Indicador]:[Medio Verificación]],12,0)</f>
        <v>44012</v>
      </c>
      <c r="U17" s="3" t="str">
        <f>+IF(VLOOKUP($A17,INAB__2[[Id Indicador]:[Medio Verificación]],13,0)=0,"",VLOOKUP($A17,INAB__2[[Id Indicador]:[Medio Verificación]],13,0))</f>
        <v/>
      </c>
      <c r="V17" s="47" t="str">
        <f>+IF(VLOOKUP($A17,INAB__2[[Id Indicador]:[Medio Verificación]],14,0)=0,"",VLOOKUP($A17,INAB__2[[Id Indicador]:[Medio Verificación]],14,0))</f>
        <v>http://www.sifgua.org.gt/Pinpep.aspx</v>
      </c>
    </row>
    <row r="18" spans="1:22" ht="45" x14ac:dyDescent="0.25">
      <c r="A18" s="10" t="s">
        <v>140</v>
      </c>
      <c r="B18" s="2" t="s">
        <v>256</v>
      </c>
      <c r="C18" s="3" t="s">
        <v>293</v>
      </c>
      <c r="D18" s="4" t="s">
        <v>258</v>
      </c>
      <c r="E18" s="3" t="s">
        <v>301</v>
      </c>
      <c r="F18" s="3" t="s">
        <v>141</v>
      </c>
      <c r="G18" s="3" t="s">
        <v>142</v>
      </c>
      <c r="H18" s="4" t="s">
        <v>73</v>
      </c>
      <c r="I18" s="5" t="s">
        <v>42</v>
      </c>
      <c r="J18" s="33" t="s">
        <v>260</v>
      </c>
      <c r="K18" s="9" t="s">
        <v>297</v>
      </c>
      <c r="L18" s="36">
        <v>0.01</v>
      </c>
      <c r="M18" s="5">
        <f>+VLOOKUP($A18,INAB__2[[Id Indicador]:[Medio Verificación]],5,0)</f>
        <v>2088</v>
      </c>
      <c r="N18" s="5">
        <f>+VLOOKUP($A18,INAB__2[[Id Indicador]:[Medio Verificación]],8,0)</f>
        <v>1967</v>
      </c>
      <c r="O18" s="7">
        <f t="shared" si="0"/>
        <v>-5.7950191570881229E-2</v>
      </c>
      <c r="P18" s="8" t="str">
        <f t="shared" si="1"/>
        <v>No Logrado</v>
      </c>
      <c r="Q18" s="8" t="s">
        <v>302</v>
      </c>
      <c r="R18" s="8" t="s">
        <v>81</v>
      </c>
      <c r="S18" s="8" t="s">
        <v>81</v>
      </c>
      <c r="T18" s="51">
        <f>+VLOOKUP($A18,INAB__2[[Id Indicador]:[Medio Verificación]],12,0)</f>
        <v>44012</v>
      </c>
      <c r="U18" s="3" t="str">
        <f>+IF(VLOOKUP($A18,INAB__2[[Id Indicador]:[Medio Verificación]],13,0)=0,"",VLOOKUP($A18,INAB__2[[Id Indicador]:[Medio Verificación]],13,0))</f>
        <v/>
      </c>
      <c r="V18" s="47" t="str">
        <f>+IF(VLOOKUP($A18,INAB__2[[Id Indicador]:[Medio Verificación]],14,0)=0,"",VLOOKUP($A18,INAB__2[[Id Indicador]:[Medio Verificación]],14,0))</f>
        <v>http://www.sifgua.org.gt/Pinpep.aspx</v>
      </c>
    </row>
    <row r="19" spans="1:22" ht="60" x14ac:dyDescent="0.25">
      <c r="A19" s="10" t="s">
        <v>144</v>
      </c>
      <c r="B19" s="2" t="s">
        <v>256</v>
      </c>
      <c r="C19" s="3" t="s">
        <v>293</v>
      </c>
      <c r="D19" s="4" t="s">
        <v>258</v>
      </c>
      <c r="E19" s="3" t="s">
        <v>303</v>
      </c>
      <c r="F19" s="3" t="s">
        <v>145</v>
      </c>
      <c r="G19" s="3" t="s">
        <v>146</v>
      </c>
      <c r="H19" s="4" t="s">
        <v>73</v>
      </c>
      <c r="I19" s="5" t="s">
        <v>42</v>
      </c>
      <c r="J19" s="33" t="s">
        <v>260</v>
      </c>
      <c r="K19" s="9" t="s">
        <v>304</v>
      </c>
      <c r="L19" s="36">
        <v>0.01</v>
      </c>
      <c r="M19" s="5">
        <f>+VLOOKUP($A19,INAB__2[[Id Indicador]:[Medio Verificación]],5,0)</f>
        <v>3298</v>
      </c>
      <c r="N19" s="5">
        <f>+VLOOKUP($A19,INAB__2[[Id Indicador]:[Medio Verificación]],8,0)</f>
        <v>2453</v>
      </c>
      <c r="O19" s="7">
        <f t="shared" si="0"/>
        <v>-0.25621588841722254</v>
      </c>
      <c r="P19" s="8" t="str">
        <f t="shared" si="1"/>
        <v>No Logrado</v>
      </c>
      <c r="Q19" s="8" t="s">
        <v>305</v>
      </c>
      <c r="R19" s="8" t="s">
        <v>81</v>
      </c>
      <c r="S19" s="8" t="s">
        <v>81</v>
      </c>
      <c r="T19" s="51">
        <f>+VLOOKUP($A19,INAB__2[[Id Indicador]:[Medio Verificación]],12,0)</f>
        <v>44012</v>
      </c>
      <c r="U19" s="3" t="str">
        <f>+IF(VLOOKUP($A19,INAB__2[[Id Indicador]:[Medio Verificación]],13,0)=0,"",VLOOKUP($A19,INAB__2[[Id Indicador]:[Medio Verificación]],13,0))</f>
        <v/>
      </c>
      <c r="V19" s="47" t="str">
        <f>+IF(VLOOKUP($A19,INAB__2[[Id Indicador]:[Medio Verificación]],14,0)=0,"",VLOOKUP($A19,INAB__2[[Id Indicador]:[Medio Verificación]],14,0))</f>
        <v>www.sifgua.org.gt/Probosque.aspx</v>
      </c>
    </row>
    <row r="20" spans="1:22" ht="60" x14ac:dyDescent="0.25">
      <c r="A20" s="10" t="s">
        <v>148</v>
      </c>
      <c r="B20" s="2" t="s">
        <v>256</v>
      </c>
      <c r="C20" s="3" t="s">
        <v>293</v>
      </c>
      <c r="D20" s="4" t="s">
        <v>258</v>
      </c>
      <c r="E20" s="3" t="s">
        <v>306</v>
      </c>
      <c r="F20" s="3" t="s">
        <v>149</v>
      </c>
      <c r="G20" s="3" t="s">
        <v>150</v>
      </c>
      <c r="H20" s="4" t="s">
        <v>73</v>
      </c>
      <c r="I20" s="5" t="s">
        <v>42</v>
      </c>
      <c r="J20" s="33" t="s">
        <v>260</v>
      </c>
      <c r="K20" s="9" t="s">
        <v>297</v>
      </c>
      <c r="L20" s="36">
        <v>0.01</v>
      </c>
      <c r="M20" s="5">
        <f>+VLOOKUP($A20,INAB__2[[Id Indicador]:[Medio Verificación]],5,0)</f>
        <v>13450</v>
      </c>
      <c r="N20" s="5">
        <f>+VLOOKUP($A20,INAB__2[[Id Indicador]:[Medio Verificación]],8,0)</f>
        <v>12078</v>
      </c>
      <c r="O20" s="7">
        <f t="shared" si="0"/>
        <v>-0.10200743494423792</v>
      </c>
      <c r="P20" s="8" t="str">
        <f t="shared" si="1"/>
        <v>No Logrado</v>
      </c>
      <c r="Q20" s="8" t="s">
        <v>307</v>
      </c>
      <c r="R20" s="8" t="s">
        <v>75</v>
      </c>
      <c r="S20" s="8" t="s">
        <v>75</v>
      </c>
      <c r="T20" s="51">
        <f>+VLOOKUP($A20,INAB__2[[Id Indicador]:[Medio Verificación]],12,0)</f>
        <v>44012</v>
      </c>
      <c r="U20" s="3" t="str">
        <f>+IF(VLOOKUP($A20,INAB__2[[Id Indicador]:[Medio Verificación]],13,0)=0,"",VLOOKUP($A20,INAB__2[[Id Indicador]:[Medio Verificación]],13,0))</f>
        <v/>
      </c>
      <c r="V20" s="47" t="str">
        <f>+IF(VLOOKUP($A20,INAB__2[[Id Indicador]:[Medio Verificación]],14,0)=0,"",VLOOKUP($A20,INAB__2[[Id Indicador]:[Medio Verificación]],14,0))</f>
        <v>www.sifgua.org.gt/Probosque.aspx</v>
      </c>
    </row>
    <row r="21" spans="1:22" ht="48" x14ac:dyDescent="0.25">
      <c r="A21" s="10" t="s">
        <v>152</v>
      </c>
      <c r="B21" s="2" t="s">
        <v>256</v>
      </c>
      <c r="C21" s="3" t="s">
        <v>293</v>
      </c>
      <c r="D21" s="4" t="s">
        <v>258</v>
      </c>
      <c r="E21" s="3" t="s">
        <v>308</v>
      </c>
      <c r="F21" s="3" t="s">
        <v>153</v>
      </c>
      <c r="G21" s="3" t="s">
        <v>154</v>
      </c>
      <c r="H21" s="4" t="s">
        <v>73</v>
      </c>
      <c r="I21" s="5" t="s">
        <v>42</v>
      </c>
      <c r="J21" s="33" t="s">
        <v>260</v>
      </c>
      <c r="K21" s="9" t="s">
        <v>304</v>
      </c>
      <c r="L21" s="36">
        <v>0.01</v>
      </c>
      <c r="M21" s="5">
        <f>+VLOOKUP($A21,INAB__2[[Id Indicador]:[Medio Verificación]],5,0)</f>
        <v>687</v>
      </c>
      <c r="N21" s="5">
        <f>+VLOOKUP($A21,INAB__2[[Id Indicador]:[Medio Verificación]],8,0)</f>
        <v>680</v>
      </c>
      <c r="O21" s="7">
        <f t="shared" si="0"/>
        <v>-1.0189228529839884E-2</v>
      </c>
      <c r="P21" s="8" t="str">
        <f t="shared" si="1"/>
        <v>No Logrado</v>
      </c>
      <c r="Q21" s="8" t="s">
        <v>309</v>
      </c>
      <c r="R21" s="8" t="s">
        <v>81</v>
      </c>
      <c r="S21" s="8" t="s">
        <v>81</v>
      </c>
      <c r="T21" s="51">
        <f>+VLOOKUP($A21,INAB__2[[Id Indicador]:[Medio Verificación]],12,0)</f>
        <v>44012</v>
      </c>
      <c r="U21" s="3" t="str">
        <f>+IF(VLOOKUP($A21,INAB__2[[Id Indicador]:[Medio Verificación]],13,0)=0,"",VLOOKUP($A21,INAB__2[[Id Indicador]:[Medio Verificación]],13,0))</f>
        <v/>
      </c>
      <c r="V21" s="47" t="str">
        <f>+IF(VLOOKUP($A21,INAB__2[[Id Indicador]:[Medio Verificación]],14,0)=0,"",VLOOKUP($A21,INAB__2[[Id Indicador]:[Medio Verificación]],14,0))</f>
        <v>www.sifgua.org.gt/Probosque.aspx</v>
      </c>
    </row>
    <row r="22" spans="1:22" ht="60" x14ac:dyDescent="0.25">
      <c r="A22" s="10" t="s">
        <v>156</v>
      </c>
      <c r="B22" s="2" t="s">
        <v>256</v>
      </c>
      <c r="C22" s="3" t="s">
        <v>293</v>
      </c>
      <c r="D22" s="4" t="s">
        <v>310</v>
      </c>
      <c r="E22" s="3" t="s">
        <v>311</v>
      </c>
      <c r="F22" s="3" t="s">
        <v>157</v>
      </c>
      <c r="G22" s="3" t="s">
        <v>158</v>
      </c>
      <c r="H22" s="4" t="s">
        <v>73</v>
      </c>
      <c r="I22" s="5" t="s">
        <v>42</v>
      </c>
      <c r="J22" s="33" t="s">
        <v>260</v>
      </c>
      <c r="K22" s="9" t="s">
        <v>297</v>
      </c>
      <c r="L22" s="36">
        <v>0.01</v>
      </c>
      <c r="M22" s="5">
        <f>+VLOOKUP($A22,INAB__2[[Id Indicador]:[Medio Verificación]],5,0)</f>
        <v>143</v>
      </c>
      <c r="N22" s="5">
        <f>+VLOOKUP($A22,INAB__2[[Id Indicador]:[Medio Verificación]],8,0)</f>
        <v>1795</v>
      </c>
      <c r="O22" s="7">
        <f t="shared" si="0"/>
        <v>11.552447552447552</v>
      </c>
      <c r="P22" s="8" t="str">
        <f t="shared" si="1"/>
        <v>Logrado</v>
      </c>
      <c r="Q22" s="8" t="s">
        <v>312</v>
      </c>
      <c r="R22" s="8" t="s">
        <v>81</v>
      </c>
      <c r="S22" s="8" t="s">
        <v>81</v>
      </c>
      <c r="T22" s="51">
        <f>+VLOOKUP($A22,INAB__2[[Id Indicador]:[Medio Verificación]],12,0)</f>
        <v>44012</v>
      </c>
      <c r="U22" s="3" t="str">
        <f>+IF(VLOOKUP($A22,INAB__2[[Id Indicador]:[Medio Verificación]],13,0)=0,"",VLOOKUP($A22,INAB__2[[Id Indicador]:[Medio Verificación]],13,0))</f>
        <v/>
      </c>
      <c r="V22" s="47" t="str">
        <f>+IF(VLOOKUP($A22,INAB__2[[Id Indicador]:[Medio Verificación]],14,0)=0,"",VLOOKUP($A22,INAB__2[[Id Indicador]:[Medio Verificación]],14,0))</f>
        <v>www.sifgua.org.gt/Probosque.aspx</v>
      </c>
    </row>
    <row r="23" spans="1:22" ht="48" x14ac:dyDescent="0.25">
      <c r="A23" s="10" t="s">
        <v>160</v>
      </c>
      <c r="B23" s="2" t="s">
        <v>256</v>
      </c>
      <c r="C23" s="3" t="s">
        <v>293</v>
      </c>
      <c r="D23" s="4" t="s">
        <v>258</v>
      </c>
      <c r="E23" s="3" t="s">
        <v>313</v>
      </c>
      <c r="F23" s="3" t="s">
        <v>161</v>
      </c>
      <c r="G23" s="3" t="s">
        <v>163</v>
      </c>
      <c r="H23" s="4" t="s">
        <v>73</v>
      </c>
      <c r="I23" s="5" t="s">
        <v>42</v>
      </c>
      <c r="J23" s="33" t="s">
        <v>260</v>
      </c>
      <c r="K23" s="9" t="s">
        <v>304</v>
      </c>
      <c r="L23" s="36">
        <v>0.01</v>
      </c>
      <c r="M23" s="5">
        <f>+VLOOKUP($A23,INAB__2[[Id Indicador]:[Medio Verificación]],5,0)</f>
        <v>90</v>
      </c>
      <c r="N23" s="5">
        <f>+VLOOKUP($A23,INAB__2[[Id Indicador]:[Medio Verificación]],8,0)</f>
        <v>69</v>
      </c>
      <c r="O23" s="7">
        <f t="shared" si="0"/>
        <v>-0.23333333333333334</v>
      </c>
      <c r="P23" s="8" t="str">
        <f t="shared" si="1"/>
        <v>No Logrado</v>
      </c>
      <c r="Q23" s="8" t="s">
        <v>314</v>
      </c>
      <c r="R23" s="8" t="s">
        <v>162</v>
      </c>
      <c r="S23" s="8" t="s">
        <v>162</v>
      </c>
      <c r="T23" s="51">
        <f>+VLOOKUP($A23,INAB__2[[Id Indicador]:[Medio Verificación]],12,0)</f>
        <v>44012</v>
      </c>
      <c r="U23" s="3" t="str">
        <f>+IF(VLOOKUP($A23,INAB__2[[Id Indicador]:[Medio Verificación]],13,0)=0,"",VLOOKUP($A23,INAB__2[[Id Indicador]:[Medio Verificación]],13,0))</f>
        <v/>
      </c>
      <c r="V23" s="47" t="str">
        <f>+IF(VLOOKUP($A23,INAB__2[[Id Indicador]:[Medio Verificación]],14,0)=0,"",VLOOKUP($A23,INAB__2[[Id Indicador]:[Medio Verificación]],14,0))</f>
        <v>http://www.sifgua.org.gt/OfertayDemandaPF.aspx</v>
      </c>
    </row>
    <row r="24" spans="1:22" ht="60" x14ac:dyDescent="0.25">
      <c r="A24" s="10" t="s">
        <v>166</v>
      </c>
      <c r="B24" s="2" t="s">
        <v>256</v>
      </c>
      <c r="C24" s="3" t="s">
        <v>293</v>
      </c>
      <c r="D24" s="4" t="s">
        <v>258</v>
      </c>
      <c r="E24" s="3" t="s">
        <v>315</v>
      </c>
      <c r="F24" s="3" t="s">
        <v>167</v>
      </c>
      <c r="G24" s="3" t="s">
        <v>169</v>
      </c>
      <c r="H24" s="4" t="s">
        <v>73</v>
      </c>
      <c r="I24" s="5" t="s">
        <v>42</v>
      </c>
      <c r="J24" s="33" t="s">
        <v>260</v>
      </c>
      <c r="K24" s="9" t="s">
        <v>304</v>
      </c>
      <c r="L24" s="36">
        <v>0.01</v>
      </c>
      <c r="M24" s="5">
        <f>+VLOOKUP($A24,INAB__2[[Id Indicador]:[Medio Verificación]],5,0)</f>
        <v>112</v>
      </c>
      <c r="N24" s="5">
        <f>+VLOOKUP($A24,INAB__2[[Id Indicador]:[Medio Verificación]],8,0)</f>
        <v>131</v>
      </c>
      <c r="O24" s="7">
        <f t="shared" si="0"/>
        <v>0.16964285714285715</v>
      </c>
      <c r="P24" s="8" t="str">
        <f t="shared" si="1"/>
        <v>Logrado</v>
      </c>
      <c r="Q24" s="8" t="s">
        <v>316</v>
      </c>
      <c r="R24" s="8" t="s">
        <v>168</v>
      </c>
      <c r="S24" s="8" t="s">
        <v>168</v>
      </c>
      <c r="T24" s="51">
        <f>+VLOOKUP($A24,INAB__2[[Id Indicador]:[Medio Verificación]],12,0)</f>
        <v>44012</v>
      </c>
      <c r="U24" s="3" t="str">
        <f>+IF(VLOOKUP($A24,INAB__2[[Id Indicador]:[Medio Verificación]],13,0)=0,"",VLOOKUP($A24,INAB__2[[Id Indicador]:[Medio Verificación]],13,0))</f>
        <v/>
      </c>
      <c r="V24" s="47" t="str">
        <f>+IF(VLOOKUP($A24,INAB__2[[Id Indicador]:[Medio Verificación]],14,0)=0,"",VLOOKUP($A24,INAB__2[[Id Indicador]:[Medio Verificación]],14,0))</f>
        <v>http://www.sifgua.org.gt/OfertayDemandaPF.aspx</v>
      </c>
    </row>
    <row r="25" spans="1:22" ht="36" x14ac:dyDescent="0.25">
      <c r="A25" s="10" t="s">
        <v>171</v>
      </c>
      <c r="B25" s="2" t="s">
        <v>317</v>
      </c>
      <c r="C25" s="3" t="s">
        <v>318</v>
      </c>
      <c r="D25" s="4" t="s">
        <v>258</v>
      </c>
      <c r="E25" s="3" t="s">
        <v>319</v>
      </c>
      <c r="F25" s="3" t="s">
        <v>172</v>
      </c>
      <c r="G25" s="3" t="s">
        <v>174</v>
      </c>
      <c r="H25" s="4" t="s">
        <v>73</v>
      </c>
      <c r="I25" s="5" t="s">
        <v>42</v>
      </c>
      <c r="J25" s="33" t="s">
        <v>260</v>
      </c>
      <c r="K25" s="9" t="s">
        <v>320</v>
      </c>
      <c r="L25" s="36">
        <v>0.01</v>
      </c>
      <c r="M25" s="5">
        <f>+VLOOKUP($A25,INAB__2[[Id Indicador]:[Medio Verificación]],5,0)</f>
        <v>263800443</v>
      </c>
      <c r="N25" s="5">
        <f>+VLOOKUP($A25,INAB__2[[Id Indicador]:[Medio Verificación]],8,0)</f>
        <v>270302592</v>
      </c>
      <c r="O25" s="7">
        <f t="shared" si="0"/>
        <v>2.464798362753318E-2</v>
      </c>
      <c r="P25" s="8" t="str">
        <f t="shared" si="1"/>
        <v>Logrado</v>
      </c>
      <c r="Q25" s="8" t="s">
        <v>321</v>
      </c>
      <c r="R25" s="8" t="s">
        <v>173</v>
      </c>
      <c r="S25" s="8" t="s">
        <v>173</v>
      </c>
      <c r="T25" s="51">
        <f>+VLOOKUP($A25,INAB__2[[Id Indicador]:[Medio Verificación]],12,0)</f>
        <v>44012</v>
      </c>
      <c r="U25" s="3" t="str">
        <f>+IF(VLOOKUP($A25,INAB__2[[Id Indicador]:[Medio Verificación]],13,0)=0,"",VLOOKUP($A25,INAB__2[[Id Indicador]:[Medio Verificación]],13,0))</f>
        <v/>
      </c>
      <c r="V25" s="47" t="str">
        <f>+IF(VLOOKUP($A25,INAB__2[[Id Indicador]:[Medio Verificación]],14,0)=0,"",VLOOKUP($A25,INAB__2[[Id Indicador]:[Medio Verificación]],14,0))</f>
        <v>http://www.sifgua.org.gt/Pinpep.aspx</v>
      </c>
    </row>
    <row r="26" spans="1:22" ht="45" x14ac:dyDescent="0.25">
      <c r="A26" s="10" t="s">
        <v>176</v>
      </c>
      <c r="B26" s="2" t="s">
        <v>317</v>
      </c>
      <c r="C26" s="3" t="s">
        <v>318</v>
      </c>
      <c r="D26" s="4" t="s">
        <v>258</v>
      </c>
      <c r="E26" s="3" t="s">
        <v>322</v>
      </c>
      <c r="F26" s="3" t="s">
        <v>177</v>
      </c>
      <c r="G26" s="3" t="s">
        <v>178</v>
      </c>
      <c r="H26" s="4" t="s">
        <v>73</v>
      </c>
      <c r="I26" s="5" t="s">
        <v>42</v>
      </c>
      <c r="J26" s="33" t="s">
        <v>260</v>
      </c>
      <c r="K26" s="9" t="s">
        <v>323</v>
      </c>
      <c r="L26" s="36">
        <v>0.01</v>
      </c>
      <c r="M26" s="5">
        <f>+VLOOKUP($A26,INAB__2[[Id Indicador]:[Medio Verificación]],5,0)</f>
        <v>3236805</v>
      </c>
      <c r="N26" s="5">
        <f>+VLOOKUP($A26,INAB__2[[Id Indicador]:[Medio Verificación]],8,0)</f>
        <v>336954</v>
      </c>
      <c r="O26" s="7">
        <f t="shared" si="0"/>
        <v>-0.89589919689323272</v>
      </c>
      <c r="P26" s="8" t="str">
        <f t="shared" si="1"/>
        <v>No Logrado</v>
      </c>
      <c r="Q26" s="8" t="s">
        <v>324</v>
      </c>
      <c r="R26" s="8" t="s">
        <v>19</v>
      </c>
      <c r="S26" s="8" t="s">
        <v>19</v>
      </c>
      <c r="T26" s="51">
        <f>+VLOOKUP($A26,INAB__2[[Id Indicador]:[Medio Verificación]],12,0)</f>
        <v>44012</v>
      </c>
      <c r="U26" s="3" t="str">
        <f>+IF(VLOOKUP($A26,INAB__2[[Id Indicador]:[Medio Verificación]],13,0)=0,"",VLOOKUP($A26,INAB__2[[Id Indicador]:[Medio Verificación]],13,0))</f>
        <v/>
      </c>
      <c r="V26" s="47" t="str">
        <f>+IF(VLOOKUP($A26,INAB__2[[Id Indicador]:[Medio Verificación]],14,0)=0,"",VLOOKUP($A26,INAB__2[[Id Indicador]:[Medio Verificación]],14,0))</f>
        <v>http://www.sifgua.org.gt/Pinpep.aspx</v>
      </c>
    </row>
    <row r="27" spans="1:22" ht="48" x14ac:dyDescent="0.25">
      <c r="A27" s="10" t="s">
        <v>180</v>
      </c>
      <c r="B27" s="2" t="s">
        <v>317</v>
      </c>
      <c r="C27" s="3" t="s">
        <v>318</v>
      </c>
      <c r="D27" s="4" t="s">
        <v>258</v>
      </c>
      <c r="E27" s="3" t="s">
        <v>325</v>
      </c>
      <c r="F27" s="3" t="s">
        <v>181</v>
      </c>
      <c r="G27" s="3" t="s">
        <v>182</v>
      </c>
      <c r="H27" s="4" t="s">
        <v>73</v>
      </c>
      <c r="I27" s="5" t="s">
        <v>42</v>
      </c>
      <c r="J27" s="33" t="s">
        <v>260</v>
      </c>
      <c r="K27" s="9" t="s">
        <v>320</v>
      </c>
      <c r="L27" s="36">
        <v>0.01</v>
      </c>
      <c r="M27" s="5">
        <f>+VLOOKUP($A27,INAB__2[[Id Indicador]:[Medio Verificación]],5,0)</f>
        <v>56230277</v>
      </c>
      <c r="N27" s="5">
        <f>+VLOOKUP($A27,INAB__2[[Id Indicador]:[Medio Verificación]],8,0)</f>
        <v>55073453</v>
      </c>
      <c r="O27" s="7">
        <f t="shared" si="0"/>
        <v>-2.0572973524565778E-2</v>
      </c>
      <c r="P27" s="8" t="str">
        <f t="shared" si="1"/>
        <v>No Logrado</v>
      </c>
      <c r="Q27" s="8" t="s">
        <v>326</v>
      </c>
      <c r="R27" s="8" t="s">
        <v>173</v>
      </c>
      <c r="S27" s="8" t="s">
        <v>173</v>
      </c>
      <c r="T27" s="51">
        <f>+VLOOKUP($A27,INAB__2[[Id Indicador]:[Medio Verificación]],12,0)</f>
        <v>44012</v>
      </c>
      <c r="U27" s="3" t="str">
        <f>+IF(VLOOKUP($A27,INAB__2[[Id Indicador]:[Medio Verificación]],13,0)=0,"",VLOOKUP($A27,INAB__2[[Id Indicador]:[Medio Verificación]],13,0))</f>
        <v/>
      </c>
      <c r="V27" s="47" t="str">
        <f>+IF(VLOOKUP($A27,INAB__2[[Id Indicador]:[Medio Verificación]],14,0)=0,"",VLOOKUP($A27,INAB__2[[Id Indicador]:[Medio Verificación]],14,0))</f>
        <v>www.sifgua.org.gt/Probosque.aspx</v>
      </c>
    </row>
    <row r="28" spans="1:22" ht="56.25" x14ac:dyDescent="0.25">
      <c r="A28" s="10" t="s">
        <v>184</v>
      </c>
      <c r="B28" s="2" t="s">
        <v>317</v>
      </c>
      <c r="C28" s="3" t="s">
        <v>318</v>
      </c>
      <c r="D28" s="4" t="s">
        <v>258</v>
      </c>
      <c r="E28" s="3" t="s">
        <v>327</v>
      </c>
      <c r="F28" s="3" t="s">
        <v>185</v>
      </c>
      <c r="G28" s="3" t="s">
        <v>186</v>
      </c>
      <c r="H28" s="4" t="s">
        <v>73</v>
      </c>
      <c r="I28" s="5" t="s">
        <v>42</v>
      </c>
      <c r="J28" s="33" t="s">
        <v>260</v>
      </c>
      <c r="K28" s="9" t="s">
        <v>323</v>
      </c>
      <c r="L28" s="36">
        <v>0.01</v>
      </c>
      <c r="M28" s="5">
        <f>+VLOOKUP($A28,INAB__2[[Id Indicador]:[Medio Verificación]],5,0)</f>
        <v>616964</v>
      </c>
      <c r="N28" s="5">
        <f>+VLOOKUP($A28,INAB__2[[Id Indicador]:[Medio Verificación]],8,0)</f>
        <v>597839</v>
      </c>
      <c r="O28" s="7">
        <f t="shared" si="0"/>
        <v>-3.099856717733936E-2</v>
      </c>
      <c r="P28" s="8" t="str">
        <f t="shared" si="1"/>
        <v>No Logrado</v>
      </c>
      <c r="Q28" s="8" t="s">
        <v>328</v>
      </c>
      <c r="R28" s="8" t="s">
        <v>19</v>
      </c>
      <c r="S28" s="8" t="s">
        <v>19</v>
      </c>
      <c r="T28" s="51">
        <f>+VLOOKUP($A28,INAB__2[[Id Indicador]:[Medio Verificación]],12,0)</f>
        <v>44012</v>
      </c>
      <c r="U28" s="3" t="str">
        <f>+IF(VLOOKUP($A28,INAB__2[[Id Indicador]:[Medio Verificación]],13,0)=0,"",VLOOKUP($A28,INAB__2[[Id Indicador]:[Medio Verificación]],13,0))</f>
        <v/>
      </c>
      <c r="V28" s="47" t="str">
        <f>+IF(VLOOKUP($A28,INAB__2[[Id Indicador]:[Medio Verificación]],14,0)=0,"",VLOOKUP($A28,INAB__2[[Id Indicador]:[Medio Verificación]],14,0))</f>
        <v>www.sifgua.org.gt/Probosque.aspx</v>
      </c>
    </row>
    <row r="29" spans="1:22" ht="33.75" x14ac:dyDescent="0.25">
      <c r="A29" s="10" t="s">
        <v>188</v>
      </c>
      <c r="B29" s="2" t="s">
        <v>317</v>
      </c>
      <c r="C29" s="3" t="s">
        <v>318</v>
      </c>
      <c r="D29" s="4" t="s">
        <v>258</v>
      </c>
      <c r="E29" s="3" t="s">
        <v>329</v>
      </c>
      <c r="F29" s="3" t="s">
        <v>189</v>
      </c>
      <c r="G29" s="3" t="s">
        <v>191</v>
      </c>
      <c r="H29" s="4" t="s">
        <v>73</v>
      </c>
      <c r="I29" s="5" t="s">
        <v>42</v>
      </c>
      <c r="J29" s="33" t="s">
        <v>260</v>
      </c>
      <c r="K29" s="9" t="s">
        <v>330</v>
      </c>
      <c r="L29" s="36">
        <v>0.01</v>
      </c>
      <c r="M29" s="5">
        <f>+VLOOKUP($A29,INAB__2[[Id Indicador]:[Medio Verificación]],5,0)</f>
        <v>61181</v>
      </c>
      <c r="N29" s="5">
        <f>+VLOOKUP($A29,INAB__2[[Id Indicador]:[Medio Verificación]],8,0)</f>
        <v>60787</v>
      </c>
      <c r="O29" s="7">
        <f t="shared" si="0"/>
        <v>-6.4399078145175792E-3</v>
      </c>
      <c r="P29" s="8" t="str">
        <f t="shared" si="1"/>
        <v>No Logrado</v>
      </c>
      <c r="Q29" s="8" t="s">
        <v>331</v>
      </c>
      <c r="R29" s="8" t="s">
        <v>190</v>
      </c>
      <c r="S29" s="8" t="s">
        <v>190</v>
      </c>
      <c r="T29" s="51">
        <f>+VLOOKUP($A29,INAB__2[[Id Indicador]:[Medio Verificación]],12,0)</f>
        <v>44012</v>
      </c>
      <c r="U29" s="3" t="str">
        <f>+IF(VLOOKUP($A29,INAB__2[[Id Indicador]:[Medio Verificación]],13,0)=0,"",VLOOKUP($A29,INAB__2[[Id Indicador]:[Medio Verificación]],13,0))</f>
        <v/>
      </c>
      <c r="V29" s="47" t="str">
        <f>+IF(VLOOKUP($A29,INAB__2[[Id Indicador]:[Medio Verificación]],14,0)=0,"",VLOOKUP($A29,INAB__2[[Id Indicador]:[Medio Verificación]],14,0))</f>
        <v>http://www.sifgua.org.gt/Pinpep.aspx</v>
      </c>
    </row>
    <row r="30" spans="1:22" ht="36" x14ac:dyDescent="0.25">
      <c r="A30" s="10" t="s">
        <v>193</v>
      </c>
      <c r="B30" s="2" t="s">
        <v>317</v>
      </c>
      <c r="C30" s="3" t="s">
        <v>318</v>
      </c>
      <c r="D30" s="4" t="s">
        <v>258</v>
      </c>
      <c r="E30" s="3" t="s">
        <v>332</v>
      </c>
      <c r="F30" s="3" t="s">
        <v>194</v>
      </c>
      <c r="G30" s="3" t="s">
        <v>195</v>
      </c>
      <c r="H30" s="4" t="s">
        <v>73</v>
      </c>
      <c r="I30" s="5" t="s">
        <v>42</v>
      </c>
      <c r="J30" s="33" t="s">
        <v>260</v>
      </c>
      <c r="K30" s="9" t="s">
        <v>330</v>
      </c>
      <c r="L30" s="36">
        <v>0.01</v>
      </c>
      <c r="M30" s="5">
        <f>+VLOOKUP($A30,INAB__2[[Id Indicador]:[Medio Verificación]],5,0)</f>
        <v>17772</v>
      </c>
      <c r="N30" s="5">
        <f>+VLOOKUP($A30,INAB__2[[Id Indicador]:[Medio Verificación]],8,0)</f>
        <v>13200</v>
      </c>
      <c r="O30" s="7">
        <f t="shared" si="0"/>
        <v>-0.25725860904794057</v>
      </c>
      <c r="P30" s="8" t="str">
        <f t="shared" si="1"/>
        <v>No Logrado</v>
      </c>
      <c r="Q30" s="8" t="s">
        <v>333</v>
      </c>
      <c r="R30" s="8" t="s">
        <v>190</v>
      </c>
      <c r="S30" s="8" t="s">
        <v>190</v>
      </c>
      <c r="T30" s="51">
        <f>+VLOOKUP($A30,INAB__2[[Id Indicador]:[Medio Verificación]],12,0)</f>
        <v>44012</v>
      </c>
      <c r="U30" s="3" t="str">
        <f>+IF(VLOOKUP($A30,INAB__2[[Id Indicador]:[Medio Verificación]],13,0)=0,"",VLOOKUP($A30,INAB__2[[Id Indicador]:[Medio Verificación]],13,0))</f>
        <v/>
      </c>
      <c r="V30" s="47" t="str">
        <f>+IF(VLOOKUP($A30,INAB__2[[Id Indicador]:[Medio Verificación]],14,0)=0,"",VLOOKUP($A30,INAB__2[[Id Indicador]:[Medio Verificación]],14,0))</f>
        <v>www.sifgua.org.gt/Probosque.aspx</v>
      </c>
    </row>
    <row r="31" spans="1:22" ht="56.25" x14ac:dyDescent="0.25">
      <c r="A31" s="10" t="s">
        <v>197</v>
      </c>
      <c r="B31" s="2" t="s">
        <v>317</v>
      </c>
      <c r="C31" s="3" t="s">
        <v>318</v>
      </c>
      <c r="D31" s="4" t="s">
        <v>258</v>
      </c>
      <c r="E31" s="3" t="s">
        <v>334</v>
      </c>
      <c r="F31" s="3" t="s">
        <v>198</v>
      </c>
      <c r="G31" s="3" t="s">
        <v>199</v>
      </c>
      <c r="H31" s="4" t="s">
        <v>73</v>
      </c>
      <c r="I31" s="5" t="s">
        <v>42</v>
      </c>
      <c r="J31" s="33" t="s">
        <v>260</v>
      </c>
      <c r="K31" s="9" t="s">
        <v>320</v>
      </c>
      <c r="L31" s="36">
        <v>0.01</v>
      </c>
      <c r="M31" s="5">
        <f>+VLOOKUP($A31,INAB__2[[Id Indicador]:[Medio Verificación]],5,0)</f>
        <v>98783173</v>
      </c>
      <c r="N31" s="5">
        <f>+VLOOKUP($A31,INAB__2[[Id Indicador]:[Medio Verificación]],8,0)</f>
        <v>131185914</v>
      </c>
      <c r="O31" s="7">
        <f t="shared" si="0"/>
        <v>0.32801883170932361</v>
      </c>
      <c r="P31" s="8" t="str">
        <f t="shared" si="1"/>
        <v>Logrado</v>
      </c>
      <c r="Q31" s="8" t="s">
        <v>335</v>
      </c>
      <c r="R31" s="8" t="s">
        <v>173</v>
      </c>
      <c r="S31" s="8" t="s">
        <v>173</v>
      </c>
      <c r="T31" s="51">
        <f>+VLOOKUP($A31,INAB__2[[Id Indicador]:[Medio Verificación]],12,0)</f>
        <v>44012</v>
      </c>
      <c r="U31" s="3" t="str">
        <f>+IF(VLOOKUP($A31,INAB__2[[Id Indicador]:[Medio Verificación]],13,0)=0,"",VLOOKUP($A31,INAB__2[[Id Indicador]:[Medio Verificación]],13,0))</f>
        <v/>
      </c>
      <c r="V31" s="47" t="str">
        <f>+IF(VLOOKUP($A31,INAB__2[[Id Indicador]:[Medio Verificación]],14,0)=0,"",VLOOKUP($A31,INAB__2[[Id Indicador]:[Medio Verificación]],14,0))</f>
        <v>www.sifgua.org.gt/Probosque.aspx</v>
      </c>
    </row>
    <row r="32" spans="1:22" ht="45" x14ac:dyDescent="0.25">
      <c r="A32" s="10" t="s">
        <v>201</v>
      </c>
      <c r="B32" s="2" t="s">
        <v>317</v>
      </c>
      <c r="C32" s="3" t="s">
        <v>318</v>
      </c>
      <c r="D32" s="4" t="s">
        <v>258</v>
      </c>
      <c r="E32" s="3" t="s">
        <v>336</v>
      </c>
      <c r="F32" s="3" t="s">
        <v>202</v>
      </c>
      <c r="G32" s="3" t="s">
        <v>203</v>
      </c>
      <c r="H32" s="4" t="s">
        <v>73</v>
      </c>
      <c r="I32" s="5" t="s">
        <v>42</v>
      </c>
      <c r="J32" s="33" t="s">
        <v>260</v>
      </c>
      <c r="K32" s="9" t="s">
        <v>330</v>
      </c>
      <c r="L32" s="36">
        <v>0.01</v>
      </c>
      <c r="M32" s="5">
        <f>+VLOOKUP($A32,INAB__2[[Id Indicador]:[Medio Verificación]],5,0)</f>
        <v>87207</v>
      </c>
      <c r="N32" s="5">
        <f>+VLOOKUP($A32,INAB__2[[Id Indicador]:[Medio Verificación]],8,0)</f>
        <v>92821</v>
      </c>
      <c r="O32" s="7">
        <f t="shared" si="0"/>
        <v>6.4375566181613858E-2</v>
      </c>
      <c r="P32" s="8" t="str">
        <f t="shared" si="1"/>
        <v>Logrado</v>
      </c>
      <c r="Q32" s="8" t="s">
        <v>337</v>
      </c>
      <c r="R32" s="8" t="s">
        <v>190</v>
      </c>
      <c r="S32" s="8" t="s">
        <v>190</v>
      </c>
      <c r="T32" s="51">
        <f>+VLOOKUP($A32,INAB__2[[Id Indicador]:[Medio Verificación]],12,0)</f>
        <v>44012</v>
      </c>
      <c r="U32" s="3" t="str">
        <f>+IF(VLOOKUP($A32,INAB__2[[Id Indicador]:[Medio Verificación]],13,0)=0,"",VLOOKUP($A32,INAB__2[[Id Indicador]:[Medio Verificación]],13,0))</f>
        <v/>
      </c>
      <c r="V32" s="47" t="str">
        <f>+IF(VLOOKUP($A32,INAB__2[[Id Indicador]:[Medio Verificación]],14,0)=0,"",VLOOKUP($A32,INAB__2[[Id Indicador]:[Medio Verificación]],14,0))</f>
        <v>www.sifgua.org.gt/Probosque.aspx</v>
      </c>
    </row>
    <row r="33" spans="1:22" ht="56.25" x14ac:dyDescent="0.25">
      <c r="A33" s="10" t="s">
        <v>205</v>
      </c>
      <c r="B33" s="2" t="s">
        <v>317</v>
      </c>
      <c r="C33" s="3" t="s">
        <v>318</v>
      </c>
      <c r="D33" s="4" t="s">
        <v>258</v>
      </c>
      <c r="E33" s="3" t="s">
        <v>338</v>
      </c>
      <c r="F33" s="3" t="s">
        <v>206</v>
      </c>
      <c r="G33" s="3" t="s">
        <v>207</v>
      </c>
      <c r="H33" s="4" t="s">
        <v>73</v>
      </c>
      <c r="I33" s="5" t="s">
        <v>310</v>
      </c>
      <c r="J33" s="33" t="s">
        <v>260</v>
      </c>
      <c r="K33" s="9" t="s">
        <v>323</v>
      </c>
      <c r="L33" s="36">
        <v>0.01</v>
      </c>
      <c r="M33" s="5">
        <f>+VLOOKUP($A33,INAB__2[[Id Indicador]:[Medio Verificación]],5,0)</f>
        <v>1238918</v>
      </c>
      <c r="N33" s="5">
        <f>+VLOOKUP($A33,INAB__2[[Id Indicador]:[Medio Verificación]],8,0)</f>
        <v>1534180</v>
      </c>
      <c r="O33" s="7">
        <f t="shared" si="0"/>
        <v>0.23832247170514917</v>
      </c>
      <c r="P33" s="8" t="str">
        <f t="shared" si="1"/>
        <v>Logrado</v>
      </c>
      <c r="Q33" s="8" t="s">
        <v>339</v>
      </c>
      <c r="R33" s="8" t="s">
        <v>190</v>
      </c>
      <c r="S33" s="8" t="s">
        <v>190</v>
      </c>
      <c r="T33" s="51">
        <f>+VLOOKUP($A33,INAB__2[[Id Indicador]:[Medio Verificación]],12,0)</f>
        <v>44012</v>
      </c>
      <c r="U33" s="3" t="str">
        <f>+IF(VLOOKUP($A33,INAB__2[[Id Indicador]:[Medio Verificación]],13,0)=0,"",VLOOKUP($A33,INAB__2[[Id Indicador]:[Medio Verificación]],13,0))</f>
        <v/>
      </c>
      <c r="V33" s="47" t="str">
        <f>+IF(VLOOKUP($A33,INAB__2[[Id Indicador]:[Medio Verificación]],14,0)=0,"",VLOOKUP($A33,INAB__2[[Id Indicador]:[Medio Verificación]],14,0))</f>
        <v>www.sifgua.org.gt/Probosque.aspx</v>
      </c>
    </row>
    <row r="34" spans="1:22" ht="60" x14ac:dyDescent="0.25">
      <c r="A34" s="10" t="s">
        <v>209</v>
      </c>
      <c r="B34" s="2" t="s">
        <v>317</v>
      </c>
      <c r="C34" s="3" t="s">
        <v>340</v>
      </c>
      <c r="D34" s="4" t="s">
        <v>258</v>
      </c>
      <c r="E34" s="3" t="s">
        <v>341</v>
      </c>
      <c r="F34" s="3" t="s">
        <v>342</v>
      </c>
      <c r="G34" s="3" t="s">
        <v>211</v>
      </c>
      <c r="H34" s="4" t="s">
        <v>73</v>
      </c>
      <c r="I34" s="5" t="s">
        <v>42</v>
      </c>
      <c r="J34" s="33" t="s">
        <v>260</v>
      </c>
      <c r="K34" s="9" t="s">
        <v>343</v>
      </c>
      <c r="L34" s="36">
        <v>0.15</v>
      </c>
      <c r="M34" s="5">
        <f>+VLOOKUP($A34,INAB__2[[Id Indicador]:[Medio Verificación]],5,0)</f>
        <v>0</v>
      </c>
      <c r="N34" s="39">
        <f>+N29</f>
        <v>60787</v>
      </c>
      <c r="O34" s="42">
        <f>+IFERROR(MASTER[[#This Row],[Año 1]]/MASTER[[#This Row],[Año 2]],0)</f>
        <v>0</v>
      </c>
      <c r="P34" s="43" t="str">
        <f>+IF(O34&gt;=MASTER[[#This Row],[Meta]],"Logrado",IF(O34=0,"No Evaluado","No Logrado"))</f>
        <v>No Evaluado</v>
      </c>
      <c r="Q34" s="8" t="s">
        <v>344</v>
      </c>
      <c r="R34" s="8" t="s">
        <v>190</v>
      </c>
      <c r="S34" s="8" t="s">
        <v>190</v>
      </c>
      <c r="T34" s="51">
        <f>+VLOOKUP($A34,INAB__2[[Id Indicador]:[Medio Verificación]],12,0)</f>
        <v>44012</v>
      </c>
      <c r="U34" s="3" t="str">
        <f>+IF(VLOOKUP($A34,INAB__2[[Id Indicador]:[Medio Verificación]],13,0)=0,"",VLOOKUP($A34,INAB__2[[Id Indicador]:[Medio Verificación]],13,0))</f>
        <v>No se cuenta con datos públicos de beneficiarios degragregados por comunidades locales y pueblos indígenas para PINPEP</v>
      </c>
      <c r="V34" s="47" t="str">
        <f>+IF(VLOOKUP($A34,INAB__2[[Id Indicador]:[Medio Verificación]],14,0)=0,"",VLOOKUP($A34,INAB__2[[Id Indicador]:[Medio Verificación]],14,0))</f>
        <v/>
      </c>
    </row>
    <row r="35" spans="1:22" ht="60" x14ac:dyDescent="0.25">
      <c r="A35" s="10" t="s">
        <v>214</v>
      </c>
      <c r="B35" s="2" t="s">
        <v>317</v>
      </c>
      <c r="C35" s="3" t="s">
        <v>340</v>
      </c>
      <c r="D35" s="4" t="s">
        <v>258</v>
      </c>
      <c r="E35" s="3" t="s">
        <v>345</v>
      </c>
      <c r="F35" s="3" t="s">
        <v>346</v>
      </c>
      <c r="G35" s="3" t="s">
        <v>216</v>
      </c>
      <c r="H35" s="4" t="s">
        <v>73</v>
      </c>
      <c r="I35" s="5" t="s">
        <v>42</v>
      </c>
      <c r="J35" s="33" t="s">
        <v>260</v>
      </c>
      <c r="K35" s="9" t="s">
        <v>343</v>
      </c>
      <c r="L35" s="36">
        <v>0.15</v>
      </c>
      <c r="M35" s="5">
        <f>+VLOOKUP($A35,INAB__2[[Id Indicador]:[Medio Verificación]],5,0)</f>
        <v>60</v>
      </c>
      <c r="N35" s="39">
        <f>+N30</f>
        <v>13200</v>
      </c>
      <c r="O35" s="42">
        <f>+IFERROR(MASTER[[#This Row],[Año 1]]/MASTER[[#This Row],[Año 2]],0)</f>
        <v>4.5454545454545452E-3</v>
      </c>
      <c r="P35" s="43" t="str">
        <f>+IF(O35&gt;=MASTER[[#This Row],[Meta]],"Logrado",IF(O35=0,"No Evaluado","No Logrado"))</f>
        <v>No Logrado</v>
      </c>
      <c r="Q35" s="8" t="s">
        <v>347</v>
      </c>
      <c r="R35" s="8" t="s">
        <v>190</v>
      </c>
      <c r="S35" s="8" t="s">
        <v>190</v>
      </c>
      <c r="T35" s="51">
        <f>+VLOOKUP($A35,INAB__2[[Id Indicador]:[Medio Verificación]],12,0)</f>
        <v>44012</v>
      </c>
      <c r="U35" s="3" t="str">
        <f>+IF(VLOOKUP($A35,INAB__2[[Id Indicador]:[Medio Verificación]],13,0)=0,"",VLOOKUP($A35,INAB__2[[Id Indicador]:[Medio Verificación]],13,0))</f>
        <v/>
      </c>
      <c r="V35" s="47" t="str">
        <f>+IF(VLOOKUP($A35,INAB__2[[Id Indicador]:[Medio Verificación]],14,0)=0,"",VLOOKUP($A35,INAB__2[[Id Indicador]:[Medio Verificación]],14,0))</f>
        <v/>
      </c>
    </row>
    <row r="36" spans="1:22" ht="60" x14ac:dyDescent="0.25">
      <c r="A36" s="10" t="s">
        <v>218</v>
      </c>
      <c r="B36" s="2" t="s">
        <v>317</v>
      </c>
      <c r="C36" s="3" t="s">
        <v>340</v>
      </c>
      <c r="D36" s="4" t="s">
        <v>258</v>
      </c>
      <c r="E36" s="3" t="s">
        <v>348</v>
      </c>
      <c r="F36" s="3" t="s">
        <v>219</v>
      </c>
      <c r="G36" s="3" t="s">
        <v>211</v>
      </c>
      <c r="H36" s="4" t="s">
        <v>73</v>
      </c>
      <c r="I36" s="5" t="s">
        <v>42</v>
      </c>
      <c r="J36" s="33" t="s">
        <v>260</v>
      </c>
      <c r="K36" s="9" t="s">
        <v>343</v>
      </c>
      <c r="L36" s="36">
        <v>0.3</v>
      </c>
      <c r="M36" s="5">
        <f>+VLOOKUP($A36,INAB__2[[Id Indicador]:[Medio Verificación]],5,0)</f>
        <v>0</v>
      </c>
      <c r="N36" s="41">
        <f>+N34</f>
        <v>60787</v>
      </c>
      <c r="O36" s="42">
        <f>+IFERROR(MASTER[[#This Row],[Año 1]]/MASTER[[#This Row],[Año 2]],0)</f>
        <v>0</v>
      </c>
      <c r="P36" s="43" t="str">
        <f>+IF(O36&gt;=MASTER[[#This Row],[Meta]],"Logrado",IF(O36=0,"No Evaluado","No Logrado"))</f>
        <v>No Evaluado</v>
      </c>
      <c r="Q36" s="8" t="s">
        <v>349</v>
      </c>
      <c r="R36" s="8" t="s">
        <v>190</v>
      </c>
      <c r="S36" s="8" t="s">
        <v>190</v>
      </c>
      <c r="T36" s="51">
        <f>+VLOOKUP($A36,INAB__2[[Id Indicador]:[Medio Verificación]],12,0)</f>
        <v>44012</v>
      </c>
      <c r="U36" s="3" t="str">
        <f>+IF(VLOOKUP($A36,INAB__2[[Id Indicador]:[Medio Verificación]],13,0)=0,"",VLOOKUP($A36,INAB__2[[Id Indicador]:[Medio Verificación]],13,0))</f>
        <v>No se cuenta con datos públicos de beneficiarios degragregados por comunidades locales y pueblos indígenas para PINPEP</v>
      </c>
      <c r="V36" s="47" t="str">
        <f>+IF(VLOOKUP($A36,INAB__2[[Id Indicador]:[Medio Verificación]],14,0)=0,"",VLOOKUP($A36,INAB__2[[Id Indicador]:[Medio Verificación]],14,0))</f>
        <v/>
      </c>
    </row>
    <row r="37" spans="1:22" ht="60" x14ac:dyDescent="0.25">
      <c r="A37" s="10" t="s">
        <v>221</v>
      </c>
      <c r="B37" s="2" t="s">
        <v>317</v>
      </c>
      <c r="C37" s="3" t="s">
        <v>340</v>
      </c>
      <c r="D37" s="4" t="s">
        <v>258</v>
      </c>
      <c r="E37" s="3" t="s">
        <v>350</v>
      </c>
      <c r="F37" s="3" t="s">
        <v>222</v>
      </c>
      <c r="G37" s="3" t="s">
        <v>216</v>
      </c>
      <c r="H37" s="4" t="s">
        <v>73</v>
      </c>
      <c r="I37" s="5" t="s">
        <v>42</v>
      </c>
      <c r="J37" s="33" t="s">
        <v>260</v>
      </c>
      <c r="K37" s="9" t="s">
        <v>343</v>
      </c>
      <c r="L37" s="36">
        <v>0.3</v>
      </c>
      <c r="M37" s="5">
        <f>+VLOOKUP($A37,INAB__2[[Id Indicador]:[Medio Verificación]],5,0)</f>
        <v>0</v>
      </c>
      <c r="N37" s="41">
        <f>+N35</f>
        <v>13200</v>
      </c>
      <c r="O37" s="42">
        <f>+IFERROR(MASTER[[#This Row],[Año 1]]/MASTER[[#This Row],[Año 2]],0)</f>
        <v>0</v>
      </c>
      <c r="P37" s="43" t="str">
        <f>+IF(O37&gt;=MASTER[[#This Row],[Meta]],"Logrado",IF(O37=0,"No Evaluado","No Logrado"))</f>
        <v>No Evaluado</v>
      </c>
      <c r="Q37" s="8" t="s">
        <v>351</v>
      </c>
      <c r="R37" s="8" t="s">
        <v>190</v>
      </c>
      <c r="S37" s="8" t="s">
        <v>190</v>
      </c>
      <c r="T37" s="51">
        <f>+VLOOKUP($A37,INAB__2[[Id Indicador]:[Medio Verificación]],12,0)</f>
        <v>44012</v>
      </c>
      <c r="U37" s="3" t="str">
        <f>+IF(VLOOKUP($A37,INAB__2[[Id Indicador]:[Medio Verificación]],13,0)=0,"",VLOOKUP($A37,INAB__2[[Id Indicador]:[Medio Verificación]],13,0))</f>
        <v>No se cuenta con datos públicos de beneficiarios degragregados por comunidades locales y pueblos indígenas para PINPEP</v>
      </c>
      <c r="V37" s="47" t="str">
        <f>+IF(VLOOKUP($A37,INAB__2[[Id Indicador]:[Medio Verificación]],14,0)=0,"",VLOOKUP($A37,INAB__2[[Id Indicador]:[Medio Verificación]],14,0))</f>
        <v/>
      </c>
    </row>
    <row r="38" spans="1:22" ht="60" x14ac:dyDescent="0.25">
      <c r="A38" s="10" t="s">
        <v>224</v>
      </c>
      <c r="B38" s="2" t="s">
        <v>317</v>
      </c>
      <c r="C38" s="3" t="s">
        <v>340</v>
      </c>
      <c r="D38" s="4" t="s">
        <v>258</v>
      </c>
      <c r="E38" s="3" t="s">
        <v>352</v>
      </c>
      <c r="F38" s="3" t="s">
        <v>225</v>
      </c>
      <c r="G38" s="3" t="s">
        <v>211</v>
      </c>
      <c r="H38" s="4" t="s">
        <v>73</v>
      </c>
      <c r="I38" s="5" t="s">
        <v>42</v>
      </c>
      <c r="J38" s="33" t="s">
        <v>260</v>
      </c>
      <c r="K38" s="9" t="s">
        <v>343</v>
      </c>
      <c r="L38" s="36">
        <v>0.35</v>
      </c>
      <c r="M38" s="5">
        <f>+VLOOKUP($A38,INAB__2[[Id Indicador]:[Medio Verificación]],5,0)</f>
        <v>27799</v>
      </c>
      <c r="N38" s="41">
        <f>+N34</f>
        <v>60787</v>
      </c>
      <c r="O38" s="42">
        <f>+IFERROR(MASTER[[#This Row],[Año 1]]/MASTER[[#This Row],[Año 2]],0)</f>
        <v>0.45731817658380902</v>
      </c>
      <c r="P38" s="43" t="str">
        <f>+IF(O38&gt;=MASTER[[#This Row],[Meta]],"Logrado",IF(O38=0,"No Evaluado","No Logrado"))</f>
        <v>Logrado</v>
      </c>
      <c r="Q38" s="8" t="s">
        <v>353</v>
      </c>
      <c r="R38" s="8" t="s">
        <v>44</v>
      </c>
      <c r="S38" s="8" t="s">
        <v>44</v>
      </c>
      <c r="T38" s="51">
        <f>+VLOOKUP($A38,INAB__2[[Id Indicador]:[Medio Verificación]],12,0)</f>
        <v>44012</v>
      </c>
      <c r="U38" s="3" t="str">
        <f>+IF(VLOOKUP($A38,INAB__2[[Id Indicador]:[Medio Verificación]],13,0)=0,"",VLOOKUP($A38,INAB__2[[Id Indicador]:[Medio Verificación]],13,0))</f>
        <v/>
      </c>
      <c r="V38" s="47" t="str">
        <f>+IF(VLOOKUP($A38,INAB__2[[Id Indicador]:[Medio Verificación]],14,0)=0,"",VLOOKUP($A38,INAB__2[[Id Indicador]:[Medio Verificación]],14,0))</f>
        <v/>
      </c>
    </row>
    <row r="39" spans="1:22" ht="60" x14ac:dyDescent="0.25">
      <c r="A39" s="10" t="s">
        <v>227</v>
      </c>
      <c r="B39" s="2" t="s">
        <v>317</v>
      </c>
      <c r="C39" s="3" t="s">
        <v>340</v>
      </c>
      <c r="D39" s="4" t="s">
        <v>258</v>
      </c>
      <c r="E39" s="3" t="s">
        <v>354</v>
      </c>
      <c r="F39" s="3" t="s">
        <v>228</v>
      </c>
      <c r="G39" s="3" t="s">
        <v>216</v>
      </c>
      <c r="H39" s="4" t="s">
        <v>73</v>
      </c>
      <c r="I39" s="5" t="s">
        <v>42</v>
      </c>
      <c r="J39" s="33" t="s">
        <v>260</v>
      </c>
      <c r="K39" s="9" t="s">
        <v>343</v>
      </c>
      <c r="L39" s="36">
        <v>0.25</v>
      </c>
      <c r="M39" s="5">
        <f>+VLOOKUP($A39,INAB__2[[Id Indicador]:[Medio Verificación]],5,0)</f>
        <v>0</v>
      </c>
      <c r="N39" s="41">
        <f>+N35</f>
        <v>13200</v>
      </c>
      <c r="O39" s="42">
        <f>+IFERROR(MASTER[[#This Row],[Año 1]]/MASTER[[#This Row],[Año 2]],0)</f>
        <v>0</v>
      </c>
      <c r="P39" s="43" t="str">
        <f>+IF(O39&gt;=MASTER[[#This Row],[Meta]],"Logrado",IF(O39=0,"No Evaluado","No Logrado"))</f>
        <v>No Evaluado</v>
      </c>
      <c r="Q39" s="8" t="s">
        <v>355</v>
      </c>
      <c r="R39" s="8" t="s">
        <v>44</v>
      </c>
      <c r="S39" s="8" t="s">
        <v>44</v>
      </c>
      <c r="T39" s="51">
        <f>+VLOOKUP($A39,INAB__2[[Id Indicador]:[Medio Verificación]],12,0)</f>
        <v>44012</v>
      </c>
      <c r="U39" s="3" t="str">
        <f>+IF(VLOOKUP($A39,INAB__2[[Id Indicador]:[Medio Verificación]],13,0)=0,"",VLOOKUP($A39,INAB__2[[Id Indicador]:[Medio Verificación]],13,0))</f>
        <v>No se cuenta con datos públicos de beneficiarios degragregados por comunidades locales y pueblos indígenas para PINPEP</v>
      </c>
      <c r="V39" s="47" t="str">
        <f>+IF(VLOOKUP($A39,INAB__2[[Id Indicador]:[Medio Verificación]],14,0)=0,"",VLOOKUP($A39,INAB__2[[Id Indicador]:[Medio Verificación]],14,0))</f>
        <v/>
      </c>
    </row>
    <row r="40" spans="1:22" ht="72" x14ac:dyDescent="0.25">
      <c r="A40" s="40" t="s">
        <v>230</v>
      </c>
      <c r="B40" s="2" t="s">
        <v>317</v>
      </c>
      <c r="C40" s="3" t="s">
        <v>356</v>
      </c>
      <c r="D40" s="4" t="s">
        <v>258</v>
      </c>
      <c r="E40" s="3" t="s">
        <v>357</v>
      </c>
      <c r="F40" s="3" t="s">
        <v>358</v>
      </c>
      <c r="G40" s="3" t="s">
        <v>359</v>
      </c>
      <c r="H40" s="4" t="s">
        <v>73</v>
      </c>
      <c r="I40" s="5" t="s">
        <v>42</v>
      </c>
      <c r="J40" s="33" t="s">
        <v>260</v>
      </c>
      <c r="K40" s="9" t="s">
        <v>360</v>
      </c>
      <c r="L40" s="36">
        <v>0.01</v>
      </c>
      <c r="M40" s="5">
        <f>+VLOOKUP($A40,INAB__2[[Id Indicador]:[Medio Verificación]],5,0)</f>
        <v>294</v>
      </c>
      <c r="N40" s="5">
        <f>+VLOOKUP($A40,INAB__2[[Id Indicador]:[Medio Verificación]],8,0)</f>
        <v>300</v>
      </c>
      <c r="O40" s="7">
        <f t="shared" si="0"/>
        <v>2.0408163265306121E-2</v>
      </c>
      <c r="P40" s="8" t="str">
        <f t="shared" si="1"/>
        <v>Logrado</v>
      </c>
      <c r="Q40" s="8" t="s">
        <v>361</v>
      </c>
      <c r="R40" s="8" t="s">
        <v>232</v>
      </c>
      <c r="S40" s="8" t="s">
        <v>232</v>
      </c>
      <c r="T40" s="51">
        <f>+VLOOKUP($A40,INAB__2[[Id Indicador]:[Medio Verificación]],12,0)</f>
        <v>44012</v>
      </c>
      <c r="U40" s="3" t="str">
        <f>+IF(VLOOKUP($A40,INAB__2[[Id Indicador]:[Medio Verificación]],13,0)=0,"",VLOOKUP($A40,INAB__2[[Id Indicador]:[Medio Verificación]],13,0))</f>
        <v>No se cuenta con datos públicos de OFM habilitadas anualmente, sin embargo se tomó del reporte anual 2019 que indica que 294 Oficinas de Gestión Forestal Municipal eran de seguimiento y se integraron 6 nuevas municipalidades.</v>
      </c>
      <c r="V40" s="47" t="str">
        <f>+IF(VLOOKUP($A40,INAB__2[[Id Indicador]:[Medio Verificación]],14,0)=0,"",VLOOKUP($A40,INAB__2[[Id Indicador]:[Medio Verificación]],14,0))</f>
        <v>http://portal.inab.gob.gt/images/memoria_de_labores/Memoria%20de%20Labores%202019.pdf</v>
      </c>
    </row>
    <row r="41" spans="1:22" ht="72" x14ac:dyDescent="0.25">
      <c r="A41" s="40" t="s">
        <v>237</v>
      </c>
      <c r="B41" s="2" t="s">
        <v>317</v>
      </c>
      <c r="C41" s="3" t="s">
        <v>356</v>
      </c>
      <c r="D41" s="4" t="s">
        <v>258</v>
      </c>
      <c r="E41" s="3" t="s">
        <v>362</v>
      </c>
      <c r="F41" s="3" t="s">
        <v>363</v>
      </c>
      <c r="G41" s="3" t="s">
        <v>364</v>
      </c>
      <c r="H41" s="4" t="s">
        <v>73</v>
      </c>
      <c r="I41" s="5" t="s">
        <v>42</v>
      </c>
      <c r="J41" s="33" t="s">
        <v>260</v>
      </c>
      <c r="K41" s="9" t="s">
        <v>360</v>
      </c>
      <c r="L41" s="36">
        <v>0.01</v>
      </c>
      <c r="M41" s="5">
        <f>+VLOOKUP($A41,INAB__2[[Id Indicador]:[Medio Verificación]],5,0)</f>
        <v>0</v>
      </c>
      <c r="N41" s="5">
        <f>+VLOOKUP($A41,INAB__2[[Id Indicador]:[Medio Verificación]],8,0)</f>
        <v>6</v>
      </c>
      <c r="O41" s="7">
        <f t="shared" si="0"/>
        <v>0</v>
      </c>
      <c r="P41" s="8" t="str">
        <f t="shared" si="1"/>
        <v>No Evaluado</v>
      </c>
      <c r="Q41" s="8" t="s">
        <v>365</v>
      </c>
      <c r="R41" s="8" t="s">
        <v>366</v>
      </c>
      <c r="S41" s="8" t="s">
        <v>366</v>
      </c>
      <c r="T41" s="51">
        <f>+VLOOKUP($A41,INAB__2[[Id Indicador]:[Medio Verificación]],12,0)</f>
        <v>44012</v>
      </c>
      <c r="U41" s="3" t="str">
        <f>+IF(VLOOKUP($A41,INAB__2[[Id Indicador]:[Medio Verificación]],13,0)=0,"",VLOOKUP($A41,INAB__2[[Id Indicador]:[Medio Verificación]],13,0))</f>
        <v>No se cuenta con datos público Políticas forestales si nembargo en el reporte anual del 2019 se reportan 6 política desarrolladas. El reporte anual del 2018 no contiene información respecto a este indicador</v>
      </c>
      <c r="V41" s="47" t="str">
        <f>+IF(VLOOKUP($A41,INAB__2[[Id Indicador]:[Medio Verificación]],14,0)=0,"",VLOOKUP($A41,INAB__2[[Id Indicador]:[Medio Verificación]],14,0))</f>
        <v>http://portal.inab.gob.gt/images/memoria_de_labores/Memoria%20de%20Labores%202019.pdf</v>
      </c>
    </row>
    <row r="42" spans="1:22" ht="60" x14ac:dyDescent="0.25">
      <c r="A42" s="10" t="s">
        <v>16</v>
      </c>
      <c r="B42" s="2" t="s">
        <v>317</v>
      </c>
      <c r="C42" s="3" t="s">
        <v>318</v>
      </c>
      <c r="D42" s="4" t="s">
        <v>258</v>
      </c>
      <c r="E42" s="3" t="s">
        <v>367</v>
      </c>
      <c r="F42" s="3" t="s">
        <v>18</v>
      </c>
      <c r="G42" s="3" t="s">
        <v>20</v>
      </c>
      <c r="H42" s="4" t="s">
        <v>17</v>
      </c>
      <c r="I42" s="5" t="s">
        <v>42</v>
      </c>
      <c r="J42" s="33" t="s">
        <v>260</v>
      </c>
      <c r="K42" s="9" t="s">
        <v>323</v>
      </c>
      <c r="L42" s="36">
        <v>0.01</v>
      </c>
      <c r="M42" s="55">
        <f>+VLOOKUP($A42,CONAP__2[[Id Indicador]:[Medio Verificación]],5,0)</f>
        <v>0</v>
      </c>
      <c r="N42" s="55">
        <f>+VLOOKUP($A42,CONAP__2[[Id Indicador]:[Medio Verificación]],8,0)</f>
        <v>0</v>
      </c>
      <c r="O42" s="56">
        <f t="shared" si="0"/>
        <v>0</v>
      </c>
      <c r="P42" s="57" t="str">
        <f t="shared" si="1"/>
        <v>No Evaluado</v>
      </c>
      <c r="Q42" s="57" t="s">
        <v>368</v>
      </c>
      <c r="R42" s="57" t="s">
        <v>19</v>
      </c>
      <c r="S42" s="57" t="s">
        <v>19</v>
      </c>
      <c r="T42" s="58">
        <f>+VLOOKUP($A42,CONAP__2[[Id Indicador]:[Medio Verificación]],12,0)</f>
        <v>44012</v>
      </c>
      <c r="U42" s="66" t="str">
        <f>+IF(VLOOKUP($A42,CONAP__2[[Id Indicador]:[Medio Verificación]],13,0)=0,"",VLOOKUP($A42,CONAP__2[[Id Indicador]:[Medio Verificación]],13,0))</f>
        <v>Información de CONAP en SIFGUA no se actualiza desde 2010. Memorias anuales no presentan información desagregada para los indicadores priorizados</v>
      </c>
      <c r="V42" s="59" t="str">
        <f>+IF(VLOOKUP($A42,CONAP__2[[Id Indicador]:[Medio Verificación]],14,0)=0,"",VLOOKUP($A42,CONAP__2[[Id Indicador]:[Medio Verificación]],14,0))</f>
        <v/>
      </c>
    </row>
    <row r="43" spans="1:22" ht="60" x14ac:dyDescent="0.25">
      <c r="A43" s="10" t="s">
        <v>23</v>
      </c>
      <c r="B43" s="2" t="s">
        <v>317</v>
      </c>
      <c r="C43" s="3" t="s">
        <v>369</v>
      </c>
      <c r="D43" s="4" t="s">
        <v>258</v>
      </c>
      <c r="E43" s="3" t="s">
        <v>370</v>
      </c>
      <c r="F43" s="3" t="s">
        <v>24</v>
      </c>
      <c r="G43" s="3" t="s">
        <v>26</v>
      </c>
      <c r="H43" s="4" t="s">
        <v>17</v>
      </c>
      <c r="I43" s="5" t="s">
        <v>310</v>
      </c>
      <c r="J43" s="33" t="s">
        <v>260</v>
      </c>
      <c r="K43" s="9" t="s">
        <v>371</v>
      </c>
      <c r="L43" s="36">
        <v>0.01</v>
      </c>
      <c r="M43" s="5">
        <f>+VLOOKUP($A43,CONAP__2[[Id Indicador]:[Medio Verificación]],5,0)</f>
        <v>0</v>
      </c>
      <c r="N43" s="5">
        <f>+VLOOKUP($A43,CONAP__2[[Id Indicador]:[Medio Verificación]],8,0)</f>
        <v>0</v>
      </c>
      <c r="O43" s="7">
        <f t="shared" si="0"/>
        <v>0</v>
      </c>
      <c r="P43" s="8" t="str">
        <f t="shared" si="1"/>
        <v>No Evaluado</v>
      </c>
      <c r="Q43" s="8" t="s">
        <v>372</v>
      </c>
      <c r="R43" s="8" t="s">
        <v>25</v>
      </c>
      <c r="S43" s="8" t="s">
        <v>25</v>
      </c>
      <c r="T43" s="51">
        <f>+VLOOKUP($A43,CONAP__2[[Id Indicador]:[Medio Verificación]],12,0)</f>
        <v>44012</v>
      </c>
      <c r="U43" s="3" t="str">
        <f>+IF(VLOOKUP($A43,CONAP__2[[Id Indicador]:[Medio Verificación]],13,0)=0,"",VLOOKUP($A43,CONAP__2[[Id Indicador]:[Medio Verificación]],13,0))</f>
        <v>Información de CONAP en SIFGUA no se actualiza desde 2010. Memorias anuales no presentan información desagregada para los indicadores priorizados</v>
      </c>
      <c r="V43" s="47" t="str">
        <f>+IF(VLOOKUP($A43,CONAP__2[[Id Indicador]:[Medio Verificación]],14,0)=0,"",VLOOKUP($A43,CONAP__2[[Id Indicador]:[Medio Verificación]],14,0))</f>
        <v/>
      </c>
    </row>
    <row r="44" spans="1:22" ht="48" x14ac:dyDescent="0.25">
      <c r="A44" s="10" t="s">
        <v>28</v>
      </c>
      <c r="B44" s="2" t="s">
        <v>317</v>
      </c>
      <c r="C44" s="3" t="s">
        <v>369</v>
      </c>
      <c r="D44" s="4" t="s">
        <v>258</v>
      </c>
      <c r="E44" s="3" t="s">
        <v>373</v>
      </c>
      <c r="F44" s="3" t="s">
        <v>29</v>
      </c>
      <c r="G44" s="3" t="s">
        <v>30</v>
      </c>
      <c r="H44" s="4" t="s">
        <v>17</v>
      </c>
      <c r="I44" s="5" t="s">
        <v>310</v>
      </c>
      <c r="J44" s="33" t="s">
        <v>260</v>
      </c>
      <c r="K44" s="9" t="s">
        <v>371</v>
      </c>
      <c r="L44" s="36">
        <v>0.01</v>
      </c>
      <c r="M44" s="5">
        <f>+VLOOKUP($A44,CONAP__2[[Id Indicador]:[Medio Verificación]],5,0)</f>
        <v>0</v>
      </c>
      <c r="N44" s="5">
        <f>+VLOOKUP($A44,CONAP__2[[Id Indicador]:[Medio Verificación]],8,0)</f>
        <v>0</v>
      </c>
      <c r="O44" s="7">
        <f t="shared" si="0"/>
        <v>0</v>
      </c>
      <c r="P44" s="8" t="str">
        <f t="shared" si="1"/>
        <v>No Evaluado</v>
      </c>
      <c r="Q44" s="8" t="s">
        <v>374</v>
      </c>
      <c r="R44" s="8" t="s">
        <v>25</v>
      </c>
      <c r="S44" s="8" t="s">
        <v>25</v>
      </c>
      <c r="T44" s="51">
        <f>+VLOOKUP($A44,CONAP__2[[Id Indicador]:[Medio Verificación]],12,0)</f>
        <v>44012</v>
      </c>
      <c r="U44" s="3" t="str">
        <f>+IF(VLOOKUP($A44,CONAP__2[[Id Indicador]:[Medio Verificación]],13,0)=0,"",VLOOKUP($A44,CONAP__2[[Id Indicador]:[Medio Verificación]],13,0))</f>
        <v>Información de CONAP en SIFGUA no se actualiza desde 2010. Memorias anuales no presentan información desagregada para los indicadores priorizados</v>
      </c>
      <c r="V44" s="47" t="str">
        <f>+IF(VLOOKUP($A44,CONAP__2[[Id Indicador]:[Medio Verificación]],14,0)=0,"",VLOOKUP($A44,CONAP__2[[Id Indicador]:[Medio Verificación]],14,0))</f>
        <v/>
      </c>
    </row>
    <row r="45" spans="1:22" ht="60" x14ac:dyDescent="0.25">
      <c r="A45" s="10" t="s">
        <v>32</v>
      </c>
      <c r="B45" s="2" t="s">
        <v>256</v>
      </c>
      <c r="C45" s="3" t="s">
        <v>293</v>
      </c>
      <c r="D45" s="4" t="s">
        <v>258</v>
      </c>
      <c r="E45" s="3" t="s">
        <v>375</v>
      </c>
      <c r="F45" s="3" t="s">
        <v>33</v>
      </c>
      <c r="G45" s="3" t="s">
        <v>33</v>
      </c>
      <c r="H45" s="4" t="s">
        <v>17</v>
      </c>
      <c r="I45" s="5" t="s">
        <v>42</v>
      </c>
      <c r="J45" s="33" t="s">
        <v>260</v>
      </c>
      <c r="K45" s="9" t="s">
        <v>376</v>
      </c>
      <c r="L45" s="36">
        <v>0.01</v>
      </c>
      <c r="M45" s="5">
        <f>+VLOOKUP($A45,CONAP__2[[Id Indicador]:[Medio Verificación]],5,0)</f>
        <v>0</v>
      </c>
      <c r="N45" s="5">
        <f>+VLOOKUP($A45,CONAP__2[[Id Indicador]:[Medio Verificación]],8,0)</f>
        <v>0</v>
      </c>
      <c r="O45" s="7">
        <f t="shared" si="0"/>
        <v>0</v>
      </c>
      <c r="P45" s="8" t="str">
        <f t="shared" si="1"/>
        <v>No Evaluado</v>
      </c>
      <c r="Q45" s="8" t="s">
        <v>377</v>
      </c>
      <c r="R45" s="8" t="s">
        <v>34</v>
      </c>
      <c r="S45" s="8" t="s">
        <v>34</v>
      </c>
      <c r="T45" s="51">
        <f>+VLOOKUP($A45,CONAP__2[[Id Indicador]:[Medio Verificación]],12,0)</f>
        <v>44012</v>
      </c>
      <c r="U45" s="3" t="str">
        <f>+IF(VLOOKUP($A45,CONAP__2[[Id Indicador]:[Medio Verificación]],13,0)=0,"",VLOOKUP($A45,CONAP__2[[Id Indicador]:[Medio Verificación]],13,0))</f>
        <v>Información de CONAP en SIFGUA no se actualiza desde 2010. Memorias anuales no presentan información desagregada para los indicadores priorizados</v>
      </c>
      <c r="V45" s="47" t="str">
        <f>+IF(VLOOKUP($A45,CONAP__2[[Id Indicador]:[Medio Verificación]],14,0)=0,"",VLOOKUP($A45,CONAP__2[[Id Indicador]:[Medio Verificación]],14,0))</f>
        <v/>
      </c>
    </row>
    <row r="46" spans="1:22" ht="48" x14ac:dyDescent="0.25">
      <c r="A46" s="10" t="s">
        <v>36</v>
      </c>
      <c r="B46" s="2" t="s">
        <v>256</v>
      </c>
      <c r="C46" s="3" t="s">
        <v>257</v>
      </c>
      <c r="D46" s="4" t="s">
        <v>258</v>
      </c>
      <c r="E46" s="3" t="s">
        <v>378</v>
      </c>
      <c r="F46" s="3" t="s">
        <v>37</v>
      </c>
      <c r="G46" s="3" t="s">
        <v>39</v>
      </c>
      <c r="H46" s="4" t="s">
        <v>17</v>
      </c>
      <c r="I46" s="5" t="s">
        <v>42</v>
      </c>
      <c r="J46" s="33" t="s">
        <v>260</v>
      </c>
      <c r="K46" s="9" t="s">
        <v>379</v>
      </c>
      <c r="L46" s="36">
        <v>0.01</v>
      </c>
      <c r="M46" s="5">
        <f>+VLOOKUP($A46,CONAP__2[[Id Indicador]:[Medio Verificación]],5,0)</f>
        <v>0</v>
      </c>
      <c r="N46" s="5">
        <f>+VLOOKUP($A46,CONAP__2[[Id Indicador]:[Medio Verificación]],8,0)</f>
        <v>0</v>
      </c>
      <c r="O46" s="7">
        <f t="shared" si="0"/>
        <v>0</v>
      </c>
      <c r="P46" s="8" t="str">
        <f t="shared" si="1"/>
        <v>No Evaluado</v>
      </c>
      <c r="Q46" s="8" t="s">
        <v>380</v>
      </c>
      <c r="R46" s="8" t="s">
        <v>38</v>
      </c>
      <c r="S46" s="8" t="s">
        <v>38</v>
      </c>
      <c r="T46" s="51">
        <f>+VLOOKUP($A46,CONAP__2[[Id Indicador]:[Medio Verificación]],12,0)</f>
        <v>44012</v>
      </c>
      <c r="U46" s="3" t="str">
        <f>+IF(VLOOKUP($A46,CONAP__2[[Id Indicador]:[Medio Verificación]],13,0)=0,"",VLOOKUP($A46,CONAP__2[[Id Indicador]:[Medio Verificación]],13,0))</f>
        <v>Información de CONAP en SIFGUA no se actualiza desde 2010. Memorias anuales no presentan información desagregada para los indicadores priorizados</v>
      </c>
      <c r="V46" s="47" t="str">
        <f>+IF(VLOOKUP($A46,CONAP__2[[Id Indicador]:[Medio Verificación]],14,0)=0,"",VLOOKUP($A46,CONAP__2[[Id Indicador]:[Medio Verificación]],14,0))</f>
        <v/>
      </c>
    </row>
    <row r="47" spans="1:22" ht="45" x14ac:dyDescent="0.25">
      <c r="A47" s="10" t="s">
        <v>49</v>
      </c>
      <c r="B47" s="2" t="s">
        <v>317</v>
      </c>
      <c r="C47" s="3" t="s">
        <v>369</v>
      </c>
      <c r="D47" s="4" t="s">
        <v>258</v>
      </c>
      <c r="E47" s="3" t="s">
        <v>381</v>
      </c>
      <c r="F47" s="3" t="s">
        <v>51</v>
      </c>
      <c r="G47" s="3" t="s">
        <v>52</v>
      </c>
      <c r="H47" s="4" t="s">
        <v>50</v>
      </c>
      <c r="I47" s="5" t="s">
        <v>42</v>
      </c>
      <c r="J47" s="33" t="s">
        <v>260</v>
      </c>
      <c r="K47" s="9" t="s">
        <v>371</v>
      </c>
      <c r="L47" s="36">
        <v>0.01</v>
      </c>
      <c r="M47" s="60">
        <f>+VLOOKUP($A47,MAGA[[Id Indicador]:[Medio Verificación]],5,0)</f>
        <v>141664</v>
      </c>
      <c r="N47" s="60">
        <f>+VLOOKUP($A47,MAGA[[Id Indicador]:[Medio Verificación]],8,0)</f>
        <v>165806</v>
      </c>
      <c r="O47" s="61">
        <f t="shared" si="0"/>
        <v>0.17041732550259769</v>
      </c>
      <c r="P47" s="62" t="str">
        <f t="shared" si="1"/>
        <v>Logrado</v>
      </c>
      <c r="Q47" s="62" t="s">
        <v>382</v>
      </c>
      <c r="R47" s="62" t="s">
        <v>25</v>
      </c>
      <c r="S47" s="62" t="s">
        <v>25</v>
      </c>
      <c r="T47" s="60" t="str">
        <f>+VLOOKUP($A47,MAGA[[Id Indicador]:[Medio Verificación]],12,0)</f>
        <v>30/6/2020</v>
      </c>
      <c r="U47" s="67">
        <f>+VLOOKUP($A47,MAGA[[Id Indicador]:[Medio Verificación]],13,0)</f>
        <v>0</v>
      </c>
      <c r="V47" s="60" t="str">
        <f>+VLOOKUP($A47,MAGA[[Id Indicador]:[Medio Verificación]],14,0)</f>
        <v>https://www.maga.gob.gt/download/memoria19.pdf</v>
      </c>
    </row>
    <row r="48" spans="1:22" ht="45" x14ac:dyDescent="0.25">
      <c r="A48" s="10" t="s">
        <v>55</v>
      </c>
      <c r="B48" s="2" t="s">
        <v>317</v>
      </c>
      <c r="C48" s="3" t="s">
        <v>369</v>
      </c>
      <c r="D48" s="4" t="s">
        <v>258</v>
      </c>
      <c r="E48" s="3" t="s">
        <v>383</v>
      </c>
      <c r="F48" s="3" t="s">
        <v>56</v>
      </c>
      <c r="G48" s="3" t="s">
        <v>57</v>
      </c>
      <c r="H48" s="4" t="s">
        <v>50</v>
      </c>
      <c r="I48" s="5" t="s">
        <v>42</v>
      </c>
      <c r="J48" s="33" t="s">
        <v>260</v>
      </c>
      <c r="K48" s="9" t="s">
        <v>371</v>
      </c>
      <c r="L48" s="36">
        <v>0.01</v>
      </c>
      <c r="M48" s="5">
        <f>+VLOOKUP($A48,MAGA[[Id Indicador]:[Medio Verificación]],5,0)</f>
        <v>141664</v>
      </c>
      <c r="N48" s="5">
        <f>+VLOOKUP($A48,MAGA[[Id Indicador]:[Medio Verificación]],8,0)</f>
        <v>165806</v>
      </c>
      <c r="O48" s="7">
        <f t="shared" si="0"/>
        <v>0.17041732550259769</v>
      </c>
      <c r="P48" s="8" t="str">
        <f t="shared" si="1"/>
        <v>Logrado</v>
      </c>
      <c r="Q48" s="8" t="s">
        <v>384</v>
      </c>
      <c r="R48" s="8" t="s">
        <v>25</v>
      </c>
      <c r="S48" s="8" t="s">
        <v>25</v>
      </c>
      <c r="T48" s="5" t="str">
        <f>+VLOOKUP($A48,MAGA[[Id Indicador]:[Medio Verificación]],12,0)</f>
        <v>30/6/2020</v>
      </c>
      <c r="U48" s="3">
        <f>+VLOOKUP($A48,MAGA[[Id Indicador]:[Medio Verificación]],13,0)</f>
        <v>0</v>
      </c>
      <c r="V48" s="5" t="str">
        <f>+VLOOKUP($A48,MAGA[[Id Indicador]:[Medio Verificación]],14,0)</f>
        <v>https://www.maga.gob.gt/download/memoria19.pdf</v>
      </c>
    </row>
    <row r="49" spans="1:22" ht="45" x14ac:dyDescent="0.25">
      <c r="A49" s="10" t="s">
        <v>59</v>
      </c>
      <c r="B49" s="2" t="s">
        <v>317</v>
      </c>
      <c r="C49" s="3" t="s">
        <v>369</v>
      </c>
      <c r="D49" s="4" t="s">
        <v>258</v>
      </c>
      <c r="E49" s="3" t="s">
        <v>385</v>
      </c>
      <c r="F49" s="3" t="s">
        <v>60</v>
      </c>
      <c r="G49" s="3" t="s">
        <v>61</v>
      </c>
      <c r="H49" s="4" t="s">
        <v>50</v>
      </c>
      <c r="I49" s="5" t="s">
        <v>42</v>
      </c>
      <c r="J49" s="33" t="s">
        <v>260</v>
      </c>
      <c r="K49" s="9" t="s">
        <v>371</v>
      </c>
      <c r="L49" s="36">
        <v>0.01</v>
      </c>
      <c r="M49" s="5">
        <f>+VLOOKUP($A49,MAGA[[Id Indicador]:[Medio Verificación]],5,0)</f>
        <v>141664</v>
      </c>
      <c r="N49" s="5">
        <f>+VLOOKUP($A49,MAGA[[Id Indicador]:[Medio Verificación]],8,0)</f>
        <v>165806</v>
      </c>
      <c r="O49" s="7">
        <f t="shared" si="0"/>
        <v>0.17041732550259769</v>
      </c>
      <c r="P49" s="8" t="str">
        <f t="shared" si="1"/>
        <v>Logrado</v>
      </c>
      <c r="Q49" s="8" t="s">
        <v>386</v>
      </c>
      <c r="R49" s="8" t="s">
        <v>25</v>
      </c>
      <c r="S49" s="8" t="s">
        <v>25</v>
      </c>
      <c r="T49" s="5" t="str">
        <f>+VLOOKUP($A49,MAGA[[Id Indicador]:[Medio Verificación]],12,0)</f>
        <v>30/6/2020</v>
      </c>
      <c r="U49" s="3">
        <f>+VLOOKUP($A49,MAGA[[Id Indicador]:[Medio Verificación]],13,0)</f>
        <v>0</v>
      </c>
      <c r="V49" s="5" t="str">
        <f>+VLOOKUP($A49,MAGA[[Id Indicador]:[Medio Verificación]],14,0)</f>
        <v>https://www.maga.gob.gt/download/memoria19.pdf</v>
      </c>
    </row>
    <row r="50" spans="1:22" ht="45" x14ac:dyDescent="0.25">
      <c r="A50" s="10" t="s">
        <v>63</v>
      </c>
      <c r="B50" s="2" t="s">
        <v>317</v>
      </c>
      <c r="C50" s="3" t="s">
        <v>369</v>
      </c>
      <c r="D50" s="4" t="s">
        <v>258</v>
      </c>
      <c r="E50" s="3" t="s">
        <v>387</v>
      </c>
      <c r="F50" s="3" t="s">
        <v>64</v>
      </c>
      <c r="G50" s="3" t="s">
        <v>65</v>
      </c>
      <c r="H50" s="4" t="s">
        <v>50</v>
      </c>
      <c r="I50" s="5" t="s">
        <v>42</v>
      </c>
      <c r="J50" s="33" t="s">
        <v>260</v>
      </c>
      <c r="K50" s="9" t="s">
        <v>371</v>
      </c>
      <c r="L50" s="36">
        <v>0.01</v>
      </c>
      <c r="M50" s="5">
        <f>+VLOOKUP($A50,MAGA[[Id Indicador]:[Medio Verificación]],5,0)</f>
        <v>141664</v>
      </c>
      <c r="N50" s="5">
        <f>+VLOOKUP($A50,MAGA[[Id Indicador]:[Medio Verificación]],8,0)</f>
        <v>165806</v>
      </c>
      <c r="O50" s="7">
        <f t="shared" si="0"/>
        <v>0.17041732550259769</v>
      </c>
      <c r="P50" s="8" t="str">
        <f t="shared" si="1"/>
        <v>Logrado</v>
      </c>
      <c r="Q50" s="8" t="s">
        <v>388</v>
      </c>
      <c r="R50" s="8" t="s">
        <v>25</v>
      </c>
      <c r="S50" s="8" t="s">
        <v>25</v>
      </c>
      <c r="T50" s="5" t="str">
        <f>+VLOOKUP($A50,MAGA[[Id Indicador]:[Medio Verificación]],12,0)</f>
        <v>30/6/2020</v>
      </c>
      <c r="U50" s="3">
        <f>+VLOOKUP($A50,MAGA[[Id Indicador]:[Medio Verificación]],13,0)</f>
        <v>0</v>
      </c>
      <c r="V50" s="5" t="str">
        <f>+VLOOKUP($A50,MAGA[[Id Indicador]:[Medio Verificación]],14,0)</f>
        <v>https://www.maga.gob.gt/download/memoria19.pdf</v>
      </c>
    </row>
    <row r="51" spans="1:22" ht="45" x14ac:dyDescent="0.25">
      <c r="A51" s="10" t="s">
        <v>67</v>
      </c>
      <c r="B51" s="2" t="s">
        <v>317</v>
      </c>
      <c r="C51" s="3" t="s">
        <v>356</v>
      </c>
      <c r="D51" s="12" t="s">
        <v>258</v>
      </c>
      <c r="E51" s="3" t="s">
        <v>389</v>
      </c>
      <c r="F51" s="3" t="s">
        <v>390</v>
      </c>
      <c r="G51" s="3" t="s">
        <v>391</v>
      </c>
      <c r="H51" s="4" t="s">
        <v>50</v>
      </c>
      <c r="I51" s="5" t="s">
        <v>42</v>
      </c>
      <c r="J51" s="33" t="s">
        <v>260</v>
      </c>
      <c r="K51" s="9" t="s">
        <v>360</v>
      </c>
      <c r="L51" s="36">
        <v>0.01</v>
      </c>
      <c r="M51" s="5">
        <f>+VLOOKUP($A51,MAGA[[Id Indicador]:[Medio Verificación]],5,0)</f>
        <v>6641</v>
      </c>
      <c r="N51" s="5">
        <f>+VLOOKUP($A51,MAGA[[Id Indicador]:[Medio Verificación]],8,0)</f>
        <v>7150</v>
      </c>
      <c r="O51" s="7">
        <f t="shared" si="0"/>
        <v>7.6645083571751246E-2</v>
      </c>
      <c r="P51" s="8" t="str">
        <f t="shared" si="1"/>
        <v>Logrado</v>
      </c>
      <c r="Q51" s="8" t="s">
        <v>392</v>
      </c>
      <c r="R51" s="8" t="s">
        <v>393</v>
      </c>
      <c r="S51" s="8" t="s">
        <v>393</v>
      </c>
      <c r="T51" s="5" t="str">
        <f>+VLOOKUP($A51,MAGA[[Id Indicador]:[Medio Verificación]],12,0)</f>
        <v>30/6/2020</v>
      </c>
      <c r="U51" s="3">
        <f>+VLOOKUP($A51,MAGA[[Id Indicador]:[Medio Verificación]],13,0)</f>
        <v>0</v>
      </c>
      <c r="V51" s="5" t="str">
        <f>+VLOOKUP($A51,MAGA[[Id Indicador]:[Medio Verificación]],14,0)</f>
        <v>https://www.maga.gob.gt/download/memoria19.pdf</v>
      </c>
    </row>
    <row r="52" spans="1:22" ht="60" x14ac:dyDescent="0.25">
      <c r="A52" s="10" t="s">
        <v>41</v>
      </c>
      <c r="B52" s="2" t="s">
        <v>317</v>
      </c>
      <c r="C52" s="3" t="s">
        <v>340</v>
      </c>
      <c r="D52" s="4" t="s">
        <v>258</v>
      </c>
      <c r="E52" s="3" t="s">
        <v>394</v>
      </c>
      <c r="F52" s="3" t="s">
        <v>43</v>
      </c>
      <c r="G52" s="3" t="s">
        <v>45</v>
      </c>
      <c r="H52" s="4" t="s">
        <v>42</v>
      </c>
      <c r="I52" s="5" t="s">
        <v>42</v>
      </c>
      <c r="J52" s="33" t="s">
        <v>260</v>
      </c>
      <c r="K52" s="9" t="s">
        <v>395</v>
      </c>
      <c r="L52" s="36">
        <v>0.01</v>
      </c>
      <c r="M52" s="63">
        <f>+VLOOKUP($A52,MARN[[Id Indicador]:[Medio Verificación]],5,0)</f>
        <v>0</v>
      </c>
      <c r="N52" s="63">
        <f>+VLOOKUP($A52,MARN[[Id Indicador]:[Medio Verificación]],8,0)</f>
        <v>0</v>
      </c>
      <c r="O52" s="64">
        <f t="shared" si="0"/>
        <v>0</v>
      </c>
      <c r="P52" s="65" t="str">
        <f t="shared" si="1"/>
        <v>No Evaluado</v>
      </c>
      <c r="Q52" s="65" t="s">
        <v>396</v>
      </c>
      <c r="R52" s="65" t="s">
        <v>44</v>
      </c>
      <c r="S52" s="65" t="s">
        <v>44</v>
      </c>
      <c r="T52" s="63" t="str">
        <f>+VLOOKUP($A52,MARN[[Id Indicador]:[Medio Verificación]],12,0)</f>
        <v>30/6/2020</v>
      </c>
      <c r="U52" s="11" t="str">
        <f>+VLOOKUP($A52,MARN[[Id Indicador]:[Medio Verificación]],13,0)</f>
        <v>No existe información pública para este indicador</v>
      </c>
      <c r="V52" s="63">
        <f>+VLOOKUP($A52,MARN[[Id Indicador]:[Medio Verificación]],14,0)</f>
        <v>0</v>
      </c>
    </row>
    <row r="53" spans="1:22" ht="48" x14ac:dyDescent="0.25">
      <c r="A53" s="9" t="s">
        <v>379</v>
      </c>
      <c r="B53" s="13" t="s">
        <v>256</v>
      </c>
      <c r="C53" s="14" t="s">
        <v>257</v>
      </c>
      <c r="D53" s="15" t="s">
        <v>258</v>
      </c>
      <c r="E53" s="16" t="s">
        <v>378</v>
      </c>
      <c r="F53" s="14" t="s">
        <v>37</v>
      </c>
      <c r="G53" s="16" t="s">
        <v>39</v>
      </c>
      <c r="H53" s="15" t="s">
        <v>17</v>
      </c>
      <c r="I53" s="17"/>
      <c r="J53" s="34" t="s">
        <v>397</v>
      </c>
      <c r="K53" s="18" t="s">
        <v>398</v>
      </c>
      <c r="L53" s="37">
        <v>0.01</v>
      </c>
      <c r="M53" s="38">
        <f>+M46</f>
        <v>0</v>
      </c>
      <c r="N53" s="38">
        <f>+N46</f>
        <v>0</v>
      </c>
      <c r="O53" s="19">
        <f t="shared" si="0"/>
        <v>0</v>
      </c>
      <c r="P53" s="20" t="str">
        <f t="shared" si="1"/>
        <v>No Evaluado</v>
      </c>
      <c r="Q53" s="20" t="s">
        <v>399</v>
      </c>
      <c r="R53" s="20" t="s">
        <v>38</v>
      </c>
      <c r="S53" s="20" t="s">
        <v>38</v>
      </c>
      <c r="T53" s="52"/>
      <c r="U53" s="14"/>
      <c r="V53" s="20"/>
    </row>
    <row r="54" spans="1:22" ht="60" x14ac:dyDescent="0.25">
      <c r="A54" s="9" t="s">
        <v>376</v>
      </c>
      <c r="B54" s="13" t="s">
        <v>256</v>
      </c>
      <c r="C54" s="14" t="s">
        <v>293</v>
      </c>
      <c r="D54" s="15" t="s">
        <v>258</v>
      </c>
      <c r="E54" s="16" t="s">
        <v>375</v>
      </c>
      <c r="F54" s="16" t="s">
        <v>400</v>
      </c>
      <c r="G54" s="16" t="s">
        <v>400</v>
      </c>
      <c r="H54" s="15" t="s">
        <v>17</v>
      </c>
      <c r="I54" s="17"/>
      <c r="J54" s="34" t="s">
        <v>397</v>
      </c>
      <c r="K54" s="18" t="s">
        <v>398</v>
      </c>
      <c r="L54" s="37">
        <v>0.01</v>
      </c>
      <c r="M54" s="17">
        <f>+M45</f>
        <v>0</v>
      </c>
      <c r="N54" s="17">
        <f>+N45</f>
        <v>0</v>
      </c>
      <c r="O54" s="19">
        <f t="shared" si="0"/>
        <v>0</v>
      </c>
      <c r="P54" s="20" t="str">
        <f t="shared" si="1"/>
        <v>No Evaluado</v>
      </c>
      <c r="Q54" s="20" t="s">
        <v>399</v>
      </c>
      <c r="R54" s="20" t="s">
        <v>34</v>
      </c>
      <c r="S54" s="20" t="s">
        <v>34</v>
      </c>
      <c r="T54" s="53"/>
      <c r="U54" s="68"/>
      <c r="V54" s="48"/>
    </row>
    <row r="55" spans="1:22" ht="48" x14ac:dyDescent="0.25">
      <c r="A55" s="9" t="s">
        <v>264</v>
      </c>
      <c r="B55" s="13" t="s">
        <v>256</v>
      </c>
      <c r="C55" s="14" t="s">
        <v>257</v>
      </c>
      <c r="D55" s="15" t="s">
        <v>258</v>
      </c>
      <c r="E55" s="16" t="s">
        <v>401</v>
      </c>
      <c r="F55" s="16" t="s">
        <v>402</v>
      </c>
      <c r="G55" s="16" t="s">
        <v>403</v>
      </c>
      <c r="H55" s="15" t="s">
        <v>73</v>
      </c>
      <c r="I55" s="17"/>
      <c r="J55" s="34" t="s">
        <v>397</v>
      </c>
      <c r="K55" s="18" t="s">
        <v>398</v>
      </c>
      <c r="L55" s="37">
        <v>0.01</v>
      </c>
      <c r="M55" s="17">
        <f>+M3+M5+M6</f>
        <v>165975</v>
      </c>
      <c r="N55" s="17">
        <f>+N3+N5+N6</f>
        <v>194314</v>
      </c>
      <c r="O55" s="19">
        <f t="shared" si="0"/>
        <v>0.17074258171411358</v>
      </c>
      <c r="P55" s="20" t="str">
        <f t="shared" si="1"/>
        <v>Logrado</v>
      </c>
      <c r="Q55" s="20" t="s">
        <v>399</v>
      </c>
      <c r="R55" s="20" t="s">
        <v>81</v>
      </c>
      <c r="S55" s="20" t="s">
        <v>81</v>
      </c>
      <c r="T55" s="52"/>
      <c r="U55" s="14"/>
      <c r="V55" s="49"/>
    </row>
    <row r="56" spans="1:22" ht="60" x14ac:dyDescent="0.25">
      <c r="A56" s="9" t="s">
        <v>277</v>
      </c>
      <c r="B56" s="13" t="s">
        <v>256</v>
      </c>
      <c r="C56" s="14" t="s">
        <v>404</v>
      </c>
      <c r="D56" s="15" t="s">
        <v>258</v>
      </c>
      <c r="E56" s="14" t="s">
        <v>405</v>
      </c>
      <c r="F56" s="14" t="s">
        <v>406</v>
      </c>
      <c r="G56" s="16" t="s">
        <v>407</v>
      </c>
      <c r="H56" s="15" t="s">
        <v>73</v>
      </c>
      <c r="I56" s="17"/>
      <c r="J56" s="34" t="s">
        <v>397</v>
      </c>
      <c r="K56" s="18" t="s">
        <v>398</v>
      </c>
      <c r="L56" s="37">
        <v>0.01</v>
      </c>
      <c r="M56" s="17">
        <f>+M8+M9+M10+M13+M14+M12</f>
        <v>40917</v>
      </c>
      <c r="N56" s="17">
        <f>+N8+N9+N10+N13+N14</f>
        <v>9512</v>
      </c>
      <c r="O56" s="19">
        <f t="shared" si="0"/>
        <v>-0.767529388762617</v>
      </c>
      <c r="P56" s="20" t="str">
        <f t="shared" si="1"/>
        <v>No Logrado</v>
      </c>
      <c r="Q56" s="20" t="s">
        <v>399</v>
      </c>
      <c r="R56" s="20" t="s">
        <v>81</v>
      </c>
      <c r="S56" s="20" t="s">
        <v>81</v>
      </c>
      <c r="T56" s="52"/>
      <c r="U56" s="14"/>
      <c r="V56" s="49"/>
    </row>
    <row r="57" spans="1:22" ht="60" x14ac:dyDescent="0.25">
      <c r="A57" s="9" t="s">
        <v>297</v>
      </c>
      <c r="B57" s="13" t="s">
        <v>256</v>
      </c>
      <c r="C57" s="14" t="s">
        <v>293</v>
      </c>
      <c r="D57" s="15" t="s">
        <v>258</v>
      </c>
      <c r="E57" s="14" t="s">
        <v>408</v>
      </c>
      <c r="F57" s="16" t="s">
        <v>409</v>
      </c>
      <c r="G57" s="16" t="s">
        <v>410</v>
      </c>
      <c r="H57" s="15" t="s">
        <v>73</v>
      </c>
      <c r="I57" s="17"/>
      <c r="J57" s="34" t="s">
        <v>397</v>
      </c>
      <c r="K57" s="18" t="s">
        <v>398</v>
      </c>
      <c r="L57" s="37">
        <v>0.01</v>
      </c>
      <c r="M57" s="17">
        <f>+M16+M18+M20+M22</f>
        <v>19224</v>
      </c>
      <c r="N57" s="17">
        <f>+N16+N18+N20+N22</f>
        <v>18821</v>
      </c>
      <c r="O57" s="19">
        <f t="shared" si="0"/>
        <v>-2.0963379109446525E-2</v>
      </c>
      <c r="P57" s="20" t="str">
        <f t="shared" si="1"/>
        <v>No Logrado</v>
      </c>
      <c r="Q57" s="20" t="s">
        <v>399</v>
      </c>
      <c r="R57" s="20" t="s">
        <v>81</v>
      </c>
      <c r="S57" s="20" t="s">
        <v>81</v>
      </c>
      <c r="T57" s="52"/>
      <c r="U57" s="14"/>
      <c r="V57" s="49"/>
    </row>
    <row r="58" spans="1:22" ht="96" x14ac:dyDescent="0.25">
      <c r="A58" s="9" t="s">
        <v>304</v>
      </c>
      <c r="B58" s="13" t="s">
        <v>256</v>
      </c>
      <c r="C58" s="14" t="s">
        <v>293</v>
      </c>
      <c r="D58" s="15" t="s">
        <v>258</v>
      </c>
      <c r="E58" s="14" t="s">
        <v>411</v>
      </c>
      <c r="F58" s="14" t="s">
        <v>412</v>
      </c>
      <c r="G58" s="14" t="s">
        <v>413</v>
      </c>
      <c r="H58" s="15" t="s">
        <v>73</v>
      </c>
      <c r="I58" s="17"/>
      <c r="J58" s="34" t="s">
        <v>397</v>
      </c>
      <c r="K58" s="18" t="s">
        <v>398</v>
      </c>
      <c r="L58" s="37">
        <v>0.01</v>
      </c>
      <c r="M58" s="17">
        <f>+M19+M21+M23+M24</f>
        <v>4187</v>
      </c>
      <c r="N58" s="17">
        <f>+N19+N21+N23+N24</f>
        <v>3333</v>
      </c>
      <c r="O58" s="19">
        <f t="shared" si="0"/>
        <v>-0.20396465249582041</v>
      </c>
      <c r="P58" s="20" t="str">
        <f t="shared" si="1"/>
        <v>No Logrado</v>
      </c>
      <c r="Q58" s="20" t="s">
        <v>399</v>
      </c>
      <c r="R58" s="20" t="s">
        <v>414</v>
      </c>
      <c r="S58" s="20" t="s">
        <v>414</v>
      </c>
      <c r="T58" s="52"/>
      <c r="U58" s="14"/>
      <c r="V58" s="49"/>
    </row>
    <row r="59" spans="1:22" ht="45" x14ac:dyDescent="0.25">
      <c r="A59" s="9" t="s">
        <v>320</v>
      </c>
      <c r="B59" s="13" t="s">
        <v>317</v>
      </c>
      <c r="C59" s="14" t="s">
        <v>318</v>
      </c>
      <c r="D59" s="15" t="s">
        <v>258</v>
      </c>
      <c r="E59" s="16" t="s">
        <v>415</v>
      </c>
      <c r="F59" s="14" t="s">
        <v>416</v>
      </c>
      <c r="G59" s="14" t="s">
        <v>417</v>
      </c>
      <c r="H59" s="15" t="s">
        <v>73</v>
      </c>
      <c r="I59" s="17"/>
      <c r="J59" s="34" t="s">
        <v>397</v>
      </c>
      <c r="K59" s="18" t="s">
        <v>398</v>
      </c>
      <c r="L59" s="37">
        <v>0.01</v>
      </c>
      <c r="M59" s="17">
        <f>+M25+M27+M31</f>
        <v>418813893</v>
      </c>
      <c r="N59" s="17">
        <f>+N25+N27+N31</f>
        <v>456561959</v>
      </c>
      <c r="O59" s="19">
        <f t="shared" si="0"/>
        <v>9.013088302684362E-2</v>
      </c>
      <c r="P59" s="20" t="str">
        <f t="shared" si="1"/>
        <v>Logrado</v>
      </c>
      <c r="Q59" s="20" t="s">
        <v>399</v>
      </c>
      <c r="R59" s="20" t="s">
        <v>173</v>
      </c>
      <c r="S59" s="20" t="s">
        <v>173</v>
      </c>
      <c r="T59" s="52"/>
      <c r="U59" s="14"/>
      <c r="V59" s="20"/>
    </row>
    <row r="60" spans="1:22" ht="60" x14ac:dyDescent="0.25">
      <c r="A60" s="9" t="s">
        <v>323</v>
      </c>
      <c r="B60" s="13" t="s">
        <v>317</v>
      </c>
      <c r="C60" s="14" t="s">
        <v>318</v>
      </c>
      <c r="D60" s="15" t="s">
        <v>258</v>
      </c>
      <c r="E60" s="16" t="s">
        <v>418</v>
      </c>
      <c r="F60" s="16" t="s">
        <v>419</v>
      </c>
      <c r="G60" s="16" t="s">
        <v>420</v>
      </c>
      <c r="H60" s="15" t="s">
        <v>73</v>
      </c>
      <c r="I60" s="17"/>
      <c r="J60" s="34" t="s">
        <v>397</v>
      </c>
      <c r="K60" s="18" t="s">
        <v>398</v>
      </c>
      <c r="L60" s="37">
        <v>0.01</v>
      </c>
      <c r="M60" s="17">
        <f>+M26+M28+M33+M42</f>
        <v>5092687</v>
      </c>
      <c r="N60" s="17">
        <f>+N26+N28+N33+N42</f>
        <v>2468973</v>
      </c>
      <c r="O60" s="19">
        <f t="shared" si="0"/>
        <v>-0.51519247108648147</v>
      </c>
      <c r="P60" s="20" t="str">
        <f t="shared" si="1"/>
        <v>No Logrado</v>
      </c>
      <c r="Q60" s="20" t="s">
        <v>399</v>
      </c>
      <c r="R60" s="20" t="s">
        <v>19</v>
      </c>
      <c r="S60" s="20" t="s">
        <v>19</v>
      </c>
      <c r="T60" s="52"/>
      <c r="U60" s="14"/>
      <c r="V60" s="49"/>
    </row>
    <row r="61" spans="1:22" ht="45" x14ac:dyDescent="0.25">
      <c r="A61" s="9" t="s">
        <v>330</v>
      </c>
      <c r="B61" s="13" t="s">
        <v>317</v>
      </c>
      <c r="C61" s="14" t="s">
        <v>318</v>
      </c>
      <c r="D61" s="15" t="s">
        <v>258</v>
      </c>
      <c r="E61" s="16" t="s">
        <v>421</v>
      </c>
      <c r="F61" s="16" t="s">
        <v>422</v>
      </c>
      <c r="G61" s="16" t="s">
        <v>423</v>
      </c>
      <c r="H61" s="15" t="s">
        <v>73</v>
      </c>
      <c r="I61" s="17"/>
      <c r="J61" s="34" t="s">
        <v>397</v>
      </c>
      <c r="K61" s="18" t="s">
        <v>398</v>
      </c>
      <c r="L61" s="37">
        <v>0.01</v>
      </c>
      <c r="M61" s="17">
        <f>+M29+M30+M32</f>
        <v>166160</v>
      </c>
      <c r="N61" s="17">
        <f>+N29+N30+N32</f>
        <v>166808</v>
      </c>
      <c r="O61" s="19">
        <f t="shared" si="0"/>
        <v>3.8998555609051516E-3</v>
      </c>
      <c r="P61" s="20" t="str">
        <f t="shared" si="1"/>
        <v>Logrado</v>
      </c>
      <c r="Q61" s="20" t="s">
        <v>399</v>
      </c>
      <c r="R61" s="20" t="s">
        <v>190</v>
      </c>
      <c r="S61" s="20" t="s">
        <v>190</v>
      </c>
      <c r="T61" s="52"/>
      <c r="U61" s="14"/>
      <c r="V61" s="49"/>
    </row>
    <row r="62" spans="1:22" ht="72" x14ac:dyDescent="0.25">
      <c r="A62" s="9" t="s">
        <v>343</v>
      </c>
      <c r="B62" s="13" t="s">
        <v>317</v>
      </c>
      <c r="C62" s="14" t="s">
        <v>340</v>
      </c>
      <c r="D62" s="15" t="s">
        <v>258</v>
      </c>
      <c r="E62" s="14" t="s">
        <v>424</v>
      </c>
      <c r="F62" s="16" t="s">
        <v>425</v>
      </c>
      <c r="G62" s="16" t="s">
        <v>426</v>
      </c>
      <c r="H62" s="15" t="s">
        <v>73</v>
      </c>
      <c r="I62" s="17"/>
      <c r="J62" s="34" t="s">
        <v>397</v>
      </c>
      <c r="K62" s="18" t="s">
        <v>398</v>
      </c>
      <c r="L62" s="44">
        <v>0.25</v>
      </c>
      <c r="M62" s="17">
        <f>+M34+M35+M36+M37+M38+M39</f>
        <v>27859</v>
      </c>
      <c r="N62" s="17">
        <f>+N34+N35+N36+N37+N38+N39</f>
        <v>221961</v>
      </c>
      <c r="O62" s="42">
        <f>+IFERROR(MASTER[[#This Row],[Año 1]]/MASTER[[#This Row],[Año 2]],0)</f>
        <v>0.12551304057920085</v>
      </c>
      <c r="P62" s="43" t="str">
        <f>+IF(O62&gt;=MASTER[[#This Row],[Meta]],"Logrado",IF(O62=0,"No Evaluado","No Logrado"))</f>
        <v>No Logrado</v>
      </c>
      <c r="Q62" s="20" t="s">
        <v>399</v>
      </c>
      <c r="R62" s="20" t="s">
        <v>427</v>
      </c>
      <c r="S62" s="20" t="s">
        <v>427</v>
      </c>
      <c r="T62" s="52"/>
      <c r="U62" s="14"/>
      <c r="V62" s="49"/>
    </row>
    <row r="63" spans="1:22" ht="108" x14ac:dyDescent="0.25">
      <c r="A63" s="9" t="s">
        <v>371</v>
      </c>
      <c r="B63" s="13" t="s">
        <v>317</v>
      </c>
      <c r="C63" s="14" t="s">
        <v>369</v>
      </c>
      <c r="D63" s="15" t="s">
        <v>258</v>
      </c>
      <c r="E63" s="14" t="s">
        <v>428</v>
      </c>
      <c r="F63" s="16" t="s">
        <v>429</v>
      </c>
      <c r="G63" s="16" t="s">
        <v>430</v>
      </c>
      <c r="H63" s="15" t="s">
        <v>50</v>
      </c>
      <c r="I63" s="17"/>
      <c r="J63" s="34" t="s">
        <v>397</v>
      </c>
      <c r="K63" s="18" t="s">
        <v>398</v>
      </c>
      <c r="L63" s="37">
        <v>0.01</v>
      </c>
      <c r="M63" s="38">
        <f>+M43+M44+M47+M48+M49+M50</f>
        <v>566656</v>
      </c>
      <c r="N63" s="38">
        <f>+N43+N44+N47+N48+N49+N50</f>
        <v>663224</v>
      </c>
      <c r="O63" s="19">
        <f t="shared" si="0"/>
        <v>0.17041732550259769</v>
      </c>
      <c r="P63" s="20" t="str">
        <f t="shared" si="1"/>
        <v>Logrado</v>
      </c>
      <c r="Q63" s="20" t="s">
        <v>399</v>
      </c>
      <c r="R63" s="20" t="s">
        <v>25</v>
      </c>
      <c r="S63" s="20" t="s">
        <v>25</v>
      </c>
      <c r="T63" s="54"/>
      <c r="U63" s="69"/>
      <c r="V63" s="50"/>
    </row>
    <row r="64" spans="1:22" ht="60" x14ac:dyDescent="0.25">
      <c r="A64" s="9" t="s">
        <v>395</v>
      </c>
      <c r="B64" s="13" t="s">
        <v>317</v>
      </c>
      <c r="C64" s="14" t="s">
        <v>340</v>
      </c>
      <c r="D64" s="15" t="s">
        <v>258</v>
      </c>
      <c r="E64" s="14" t="s">
        <v>394</v>
      </c>
      <c r="F64" s="16" t="s">
        <v>43</v>
      </c>
      <c r="G64" s="16" t="s">
        <v>45</v>
      </c>
      <c r="H64" s="15" t="s">
        <v>42</v>
      </c>
      <c r="I64" s="17"/>
      <c r="J64" s="34" t="s">
        <v>397</v>
      </c>
      <c r="K64" s="18" t="s">
        <v>398</v>
      </c>
      <c r="L64" s="37">
        <v>0.01</v>
      </c>
      <c r="M64" s="38">
        <f>+M52</f>
        <v>0</v>
      </c>
      <c r="N64" s="38">
        <f>+N52</f>
        <v>0</v>
      </c>
      <c r="O64" s="19">
        <f t="shared" si="0"/>
        <v>0</v>
      </c>
      <c r="P64" s="20" t="str">
        <f t="shared" si="1"/>
        <v>No Evaluado</v>
      </c>
      <c r="Q64" s="20" t="s">
        <v>399</v>
      </c>
      <c r="R64" s="20" t="s">
        <v>44</v>
      </c>
      <c r="S64" s="20" t="s">
        <v>44</v>
      </c>
      <c r="T64" s="54"/>
      <c r="U64" s="69"/>
      <c r="V64" s="50"/>
    </row>
    <row r="65" spans="1:22" ht="60" x14ac:dyDescent="0.25">
      <c r="A65" s="9" t="s">
        <v>360</v>
      </c>
      <c r="B65" s="13" t="s">
        <v>317</v>
      </c>
      <c r="C65" s="14" t="s">
        <v>356</v>
      </c>
      <c r="D65" s="15" t="s">
        <v>258</v>
      </c>
      <c r="E65" s="14" t="s">
        <v>431</v>
      </c>
      <c r="F65" s="16" t="s">
        <v>432</v>
      </c>
      <c r="G65" s="16" t="s">
        <v>433</v>
      </c>
      <c r="H65" s="15" t="s">
        <v>42</v>
      </c>
      <c r="I65" s="17"/>
      <c r="J65" s="34" t="s">
        <v>397</v>
      </c>
      <c r="K65" s="18" t="s">
        <v>398</v>
      </c>
      <c r="L65" s="37">
        <v>0.01</v>
      </c>
      <c r="M65" s="38">
        <f>+M40+M41+M51</f>
        <v>6935</v>
      </c>
      <c r="N65" s="38">
        <f>+N40+N41+N51</f>
        <v>7456</v>
      </c>
      <c r="O65" s="19">
        <f t="shared" si="0"/>
        <v>7.5126171593366986E-2</v>
      </c>
      <c r="P65" s="20" t="str">
        <f t="shared" si="1"/>
        <v>Logrado</v>
      </c>
      <c r="Q65" s="20" t="s">
        <v>399</v>
      </c>
      <c r="R65" s="20" t="s">
        <v>427</v>
      </c>
      <c r="S65" s="20" t="s">
        <v>427</v>
      </c>
      <c r="T65" s="54"/>
      <c r="U65" s="69"/>
      <c r="V65" s="50"/>
    </row>
  </sheetData>
  <conditionalFormatting sqref="E2:E65">
    <cfRule type="duplicateValues" dxfId="395" priority="7"/>
  </conditionalFormatting>
  <conditionalFormatting sqref="F65 F53:F58 F60:F63">
    <cfRule type="duplicateValues" dxfId="394" priority="8"/>
  </conditionalFormatting>
  <conditionalFormatting sqref="G65 G53:G58 G60:G63">
    <cfRule type="duplicateValues" dxfId="393" priority="9"/>
  </conditionalFormatting>
  <conditionalFormatting sqref="F64">
    <cfRule type="duplicateValues" dxfId="392" priority="5"/>
  </conditionalFormatting>
  <conditionalFormatting sqref="G64">
    <cfRule type="duplicateValues" dxfId="391" priority="6"/>
  </conditionalFormatting>
  <conditionalFormatting sqref="G12 G51 F2:F52">
    <cfRule type="duplicateValues" dxfId="390" priority="4"/>
  </conditionalFormatting>
  <conditionalFormatting sqref="G2:G11 G13:G50 G52">
    <cfRule type="duplicateValues" dxfId="389" priority="3"/>
  </conditionalFormatting>
  <conditionalFormatting sqref="F59">
    <cfRule type="duplicateValues" dxfId="388" priority="1"/>
  </conditionalFormatting>
  <conditionalFormatting sqref="G59">
    <cfRule type="duplicateValues" dxfId="387" priority="2"/>
  </conditionalFormatting>
  <pageMargins left="0.7" right="0.7" top="0.75" bottom="0.75" header="0.3" footer="0.3"/>
  <pageSetup paperSize="9" orientation="portrait" horizontalDpi="300" verticalDpi="300" r:id="rId1"/>
  <ignoredErrors>
    <ignoredError sqref="O34:P39" calculatedColumn="1"/>
  </ignoredErrors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C5A35-57FE-47C3-B191-E786266E7AA6}">
  <dimension ref="A1:F45"/>
  <sheetViews>
    <sheetView showGridLines="0" topLeftCell="A27" workbookViewId="0">
      <selection activeCell="G37" sqref="G37"/>
    </sheetView>
  </sheetViews>
  <sheetFormatPr baseColWidth="10" defaultColWidth="11.42578125" defaultRowHeight="15" x14ac:dyDescent="0.25"/>
  <cols>
    <col min="1" max="1" width="10.140625" customWidth="1"/>
    <col min="2" max="2" width="9.140625" customWidth="1"/>
    <col min="3" max="3" width="43.140625" customWidth="1"/>
    <col min="4" max="4" width="11.85546875" customWidth="1"/>
    <col min="5" max="5" width="43.28515625" customWidth="1"/>
    <col min="6" max="6" width="13.7109375" bestFit="1" customWidth="1"/>
  </cols>
  <sheetData>
    <row r="1" spans="1:6" ht="20.45" customHeight="1" x14ac:dyDescent="0.25"/>
    <row r="2" spans="1:6" ht="22.9" customHeight="1" x14ac:dyDescent="0.25"/>
    <row r="3" spans="1:6" ht="23.45" customHeight="1" x14ac:dyDescent="0.25"/>
    <row r="5" spans="1:6" ht="30" x14ac:dyDescent="0.25">
      <c r="A5" s="30" t="s">
        <v>1</v>
      </c>
      <c r="B5" s="30" t="s">
        <v>245</v>
      </c>
      <c r="C5" s="30" t="s">
        <v>3</v>
      </c>
      <c r="D5" s="30" t="s">
        <v>4</v>
      </c>
      <c r="E5" s="30" t="s">
        <v>6</v>
      </c>
      <c r="F5" s="30" t="s">
        <v>7</v>
      </c>
    </row>
    <row r="6" spans="1:6" ht="24" x14ac:dyDescent="0.25">
      <c r="A6" s="24" t="s">
        <v>72</v>
      </c>
      <c r="B6" s="26" t="s">
        <v>73</v>
      </c>
      <c r="C6" s="25" t="s">
        <v>74</v>
      </c>
      <c r="D6" s="27" t="s">
        <v>75</v>
      </c>
      <c r="E6" s="25" t="s">
        <v>76</v>
      </c>
      <c r="F6" s="28" t="s">
        <v>75</v>
      </c>
    </row>
    <row r="7" spans="1:6" ht="24" x14ac:dyDescent="0.25">
      <c r="A7" s="24" t="s">
        <v>79</v>
      </c>
      <c r="B7" s="31" t="s">
        <v>73</v>
      </c>
      <c r="C7" s="25" t="s">
        <v>80</v>
      </c>
      <c r="D7" s="27" t="s">
        <v>81</v>
      </c>
      <c r="E7" s="25" t="s">
        <v>82</v>
      </c>
      <c r="F7" s="28" t="s">
        <v>81</v>
      </c>
    </row>
    <row r="8" spans="1:6" ht="24" x14ac:dyDescent="0.25">
      <c r="A8" s="24" t="s">
        <v>84</v>
      </c>
      <c r="B8" s="31" t="s">
        <v>73</v>
      </c>
      <c r="C8" s="25" t="s">
        <v>85</v>
      </c>
      <c r="D8" s="27" t="s">
        <v>75</v>
      </c>
      <c r="E8" s="25" t="s">
        <v>86</v>
      </c>
      <c r="F8" s="28" t="s">
        <v>75</v>
      </c>
    </row>
    <row r="9" spans="1:6" ht="24" x14ac:dyDescent="0.25">
      <c r="A9" s="24" t="s">
        <v>89</v>
      </c>
      <c r="B9" s="31" t="s">
        <v>73</v>
      </c>
      <c r="C9" s="25" t="s">
        <v>90</v>
      </c>
      <c r="D9" s="27" t="s">
        <v>81</v>
      </c>
      <c r="E9" s="25" t="s">
        <v>91</v>
      </c>
      <c r="F9" s="32" t="s">
        <v>81</v>
      </c>
    </row>
    <row r="10" spans="1:6" ht="36" x14ac:dyDescent="0.25">
      <c r="A10" s="24" t="s">
        <v>93</v>
      </c>
      <c r="B10" s="31" t="s">
        <v>73</v>
      </c>
      <c r="C10" s="25" t="s">
        <v>94</v>
      </c>
      <c r="D10" s="27" t="s">
        <v>81</v>
      </c>
      <c r="E10" s="25" t="s">
        <v>95</v>
      </c>
      <c r="F10" s="28" t="s">
        <v>81</v>
      </c>
    </row>
    <row r="11" spans="1:6" ht="24" x14ac:dyDescent="0.25">
      <c r="A11" s="24" t="s">
        <v>97</v>
      </c>
      <c r="B11" s="31" t="s">
        <v>73</v>
      </c>
      <c r="C11" s="25" t="s">
        <v>98</v>
      </c>
      <c r="D11" s="27" t="s">
        <v>75</v>
      </c>
      <c r="E11" s="25" t="s">
        <v>99</v>
      </c>
      <c r="F11" s="28" t="s">
        <v>75</v>
      </c>
    </row>
    <row r="12" spans="1:6" ht="24" x14ac:dyDescent="0.25">
      <c r="A12" s="24" t="s">
        <v>101</v>
      </c>
      <c r="B12" s="31" t="s">
        <v>73</v>
      </c>
      <c r="C12" s="25" t="s">
        <v>102</v>
      </c>
      <c r="D12" s="27" t="s">
        <v>81</v>
      </c>
      <c r="E12" s="25" t="s">
        <v>276</v>
      </c>
      <c r="F12" s="28" t="s">
        <v>81</v>
      </c>
    </row>
    <row r="13" spans="1:6" ht="24" x14ac:dyDescent="0.25">
      <c r="A13" s="24" t="s">
        <v>105</v>
      </c>
      <c r="B13" s="31" t="s">
        <v>73</v>
      </c>
      <c r="C13" s="25" t="s">
        <v>106</v>
      </c>
      <c r="D13" s="27" t="s">
        <v>81</v>
      </c>
      <c r="E13" s="25" t="s">
        <v>107</v>
      </c>
      <c r="F13" s="28" t="s">
        <v>81</v>
      </c>
    </row>
    <row r="14" spans="1:6" ht="24" x14ac:dyDescent="0.25">
      <c r="A14" s="24" t="s">
        <v>109</v>
      </c>
      <c r="B14" s="31" t="s">
        <v>73</v>
      </c>
      <c r="C14" s="25" t="s">
        <v>110</v>
      </c>
      <c r="D14" s="27" t="s">
        <v>81</v>
      </c>
      <c r="E14" s="25" t="s">
        <v>111</v>
      </c>
      <c r="F14" s="28" t="s">
        <v>81</v>
      </c>
    </row>
    <row r="15" spans="1:6" ht="24" x14ac:dyDescent="0.25">
      <c r="A15" s="24" t="s">
        <v>113</v>
      </c>
      <c r="B15" s="31" t="s">
        <v>73</v>
      </c>
      <c r="C15" s="25" t="s">
        <v>114</v>
      </c>
      <c r="D15" s="27" t="s">
        <v>75</v>
      </c>
      <c r="E15" s="25" t="s">
        <v>115</v>
      </c>
      <c r="F15" s="32" t="s">
        <v>75</v>
      </c>
    </row>
    <row r="16" spans="1:6" ht="24" x14ac:dyDescent="0.25">
      <c r="A16" s="24" t="s">
        <v>117</v>
      </c>
      <c r="B16" s="31" t="s">
        <v>73</v>
      </c>
      <c r="C16" s="25" t="s">
        <v>286</v>
      </c>
      <c r="D16" s="27" t="s">
        <v>75</v>
      </c>
      <c r="E16" s="25" t="s">
        <v>287</v>
      </c>
      <c r="F16" s="32" t="s">
        <v>75</v>
      </c>
    </row>
    <row r="17" spans="1:6" ht="24" x14ac:dyDescent="0.25">
      <c r="A17" s="24" t="s">
        <v>121</v>
      </c>
      <c r="B17" s="31" t="s">
        <v>73</v>
      </c>
      <c r="C17" s="25" t="s">
        <v>122</v>
      </c>
      <c r="D17" s="27" t="s">
        <v>81</v>
      </c>
      <c r="E17" s="25" t="s">
        <v>123</v>
      </c>
      <c r="F17" s="28" t="s">
        <v>81</v>
      </c>
    </row>
    <row r="18" spans="1:6" ht="24" x14ac:dyDescent="0.25">
      <c r="A18" s="24" t="s">
        <v>125</v>
      </c>
      <c r="B18" s="31" t="s">
        <v>73</v>
      </c>
      <c r="C18" s="25" t="s">
        <v>126</v>
      </c>
      <c r="D18" s="27" t="s">
        <v>81</v>
      </c>
      <c r="E18" s="25" t="s">
        <v>127</v>
      </c>
      <c r="F18" s="28" t="s">
        <v>81</v>
      </c>
    </row>
    <row r="19" spans="1:6" ht="24" x14ac:dyDescent="0.25">
      <c r="A19" s="24" t="s">
        <v>129</v>
      </c>
      <c r="B19" s="31" t="s">
        <v>73</v>
      </c>
      <c r="C19" s="25" t="s">
        <v>130</v>
      </c>
      <c r="D19" s="27" t="s">
        <v>75</v>
      </c>
      <c r="E19" s="25" t="s">
        <v>131</v>
      </c>
      <c r="F19" s="28" t="s">
        <v>75</v>
      </c>
    </row>
    <row r="20" spans="1:6" ht="24" x14ac:dyDescent="0.25">
      <c r="A20" s="24" t="s">
        <v>133</v>
      </c>
      <c r="B20" s="31" t="s">
        <v>73</v>
      </c>
      <c r="C20" s="25" t="s">
        <v>134</v>
      </c>
      <c r="D20" s="27" t="s">
        <v>81</v>
      </c>
      <c r="E20" s="25" t="s">
        <v>134</v>
      </c>
      <c r="F20" s="32" t="s">
        <v>81</v>
      </c>
    </row>
    <row r="21" spans="1:6" ht="24" x14ac:dyDescent="0.25">
      <c r="A21" s="24" t="s">
        <v>136</v>
      </c>
      <c r="B21" s="31" t="s">
        <v>73</v>
      </c>
      <c r="C21" s="25" t="s">
        <v>137</v>
      </c>
      <c r="D21" s="27" t="s">
        <v>75</v>
      </c>
      <c r="E21" s="25" t="s">
        <v>138</v>
      </c>
      <c r="F21" s="28" t="s">
        <v>75</v>
      </c>
    </row>
    <row r="22" spans="1:6" ht="24" x14ac:dyDescent="0.25">
      <c r="A22" s="24" t="s">
        <v>140</v>
      </c>
      <c r="B22" s="31" t="s">
        <v>73</v>
      </c>
      <c r="C22" s="25" t="s">
        <v>141</v>
      </c>
      <c r="D22" s="27" t="s">
        <v>81</v>
      </c>
      <c r="E22" s="25" t="s">
        <v>142</v>
      </c>
      <c r="F22" s="28" t="s">
        <v>81</v>
      </c>
    </row>
    <row r="23" spans="1:6" ht="24" x14ac:dyDescent="0.25">
      <c r="A23" s="24" t="s">
        <v>144</v>
      </c>
      <c r="B23" s="31" t="s">
        <v>73</v>
      </c>
      <c r="C23" s="25" t="s">
        <v>145</v>
      </c>
      <c r="D23" s="27" t="s">
        <v>81</v>
      </c>
      <c r="E23" s="25" t="s">
        <v>146</v>
      </c>
      <c r="F23" s="28" t="s">
        <v>81</v>
      </c>
    </row>
    <row r="24" spans="1:6" ht="24" x14ac:dyDescent="0.25">
      <c r="A24" s="24" t="s">
        <v>148</v>
      </c>
      <c r="B24" s="31" t="s">
        <v>73</v>
      </c>
      <c r="C24" s="25" t="s">
        <v>149</v>
      </c>
      <c r="D24" s="27" t="s">
        <v>75</v>
      </c>
      <c r="E24" s="25" t="s">
        <v>150</v>
      </c>
      <c r="F24" s="28" t="s">
        <v>75</v>
      </c>
    </row>
    <row r="25" spans="1:6" ht="24" x14ac:dyDescent="0.25">
      <c r="A25" s="24" t="s">
        <v>152</v>
      </c>
      <c r="B25" s="31" t="s">
        <v>73</v>
      </c>
      <c r="C25" s="25" t="s">
        <v>153</v>
      </c>
      <c r="D25" s="27" t="s">
        <v>81</v>
      </c>
      <c r="E25" s="25" t="s">
        <v>154</v>
      </c>
      <c r="F25" s="28" t="s">
        <v>81</v>
      </c>
    </row>
    <row r="26" spans="1:6" ht="24" x14ac:dyDescent="0.25">
      <c r="A26" s="24" t="s">
        <v>156</v>
      </c>
      <c r="B26" s="31" t="s">
        <v>73</v>
      </c>
      <c r="C26" s="25" t="s">
        <v>157</v>
      </c>
      <c r="D26" s="27" t="s">
        <v>81</v>
      </c>
      <c r="E26" s="25" t="s">
        <v>158</v>
      </c>
      <c r="F26" s="28" t="s">
        <v>81</v>
      </c>
    </row>
    <row r="27" spans="1:6" ht="36" x14ac:dyDescent="0.25">
      <c r="A27" s="24" t="s">
        <v>160</v>
      </c>
      <c r="B27" s="31" t="s">
        <v>73</v>
      </c>
      <c r="C27" s="25" t="s">
        <v>161</v>
      </c>
      <c r="D27" s="27" t="s">
        <v>162</v>
      </c>
      <c r="E27" s="25" t="s">
        <v>163</v>
      </c>
      <c r="F27" s="28" t="s">
        <v>162</v>
      </c>
    </row>
    <row r="28" spans="1:6" ht="36" x14ac:dyDescent="0.25">
      <c r="A28" s="24" t="s">
        <v>166</v>
      </c>
      <c r="B28" s="31" t="s">
        <v>73</v>
      </c>
      <c r="C28" s="25" t="s">
        <v>167</v>
      </c>
      <c r="D28" s="27" t="s">
        <v>168</v>
      </c>
      <c r="E28" s="25" t="s">
        <v>169</v>
      </c>
      <c r="F28" s="28" t="s">
        <v>168</v>
      </c>
    </row>
    <row r="29" spans="1:6" x14ac:dyDescent="0.25">
      <c r="A29" s="24" t="s">
        <v>171</v>
      </c>
      <c r="B29" s="31" t="s">
        <v>73</v>
      </c>
      <c r="C29" s="25" t="s">
        <v>172</v>
      </c>
      <c r="D29" s="27" t="s">
        <v>173</v>
      </c>
      <c r="E29" s="25" t="s">
        <v>174</v>
      </c>
      <c r="F29" s="28" t="s">
        <v>173</v>
      </c>
    </row>
    <row r="30" spans="1:6" x14ac:dyDescent="0.25">
      <c r="A30" s="24" t="s">
        <v>176</v>
      </c>
      <c r="B30" s="31" t="s">
        <v>73</v>
      </c>
      <c r="C30" s="25" t="s">
        <v>177</v>
      </c>
      <c r="D30" s="27" t="s">
        <v>19</v>
      </c>
      <c r="E30" s="25" t="s">
        <v>178</v>
      </c>
      <c r="F30" s="28" t="s">
        <v>19</v>
      </c>
    </row>
    <row r="31" spans="1:6" ht="24" x14ac:dyDescent="0.25">
      <c r="A31" s="24" t="s">
        <v>180</v>
      </c>
      <c r="B31" s="31" t="s">
        <v>73</v>
      </c>
      <c r="C31" s="25" t="s">
        <v>181</v>
      </c>
      <c r="D31" s="27" t="s">
        <v>173</v>
      </c>
      <c r="E31" s="25" t="s">
        <v>182</v>
      </c>
      <c r="F31" s="28" t="s">
        <v>173</v>
      </c>
    </row>
    <row r="32" spans="1:6" ht="24" x14ac:dyDescent="0.25">
      <c r="A32" s="24" t="s">
        <v>184</v>
      </c>
      <c r="B32" s="31" t="s">
        <v>73</v>
      </c>
      <c r="C32" s="25" t="s">
        <v>185</v>
      </c>
      <c r="D32" s="27" t="s">
        <v>19</v>
      </c>
      <c r="E32" s="25" t="s">
        <v>186</v>
      </c>
      <c r="F32" s="28" t="s">
        <v>19</v>
      </c>
    </row>
    <row r="33" spans="1:6" ht="24" x14ac:dyDescent="0.25">
      <c r="A33" s="24" t="s">
        <v>188</v>
      </c>
      <c r="B33" s="31" t="s">
        <v>73</v>
      </c>
      <c r="C33" s="25" t="s">
        <v>189</v>
      </c>
      <c r="D33" s="27" t="s">
        <v>190</v>
      </c>
      <c r="E33" s="25" t="s">
        <v>191</v>
      </c>
      <c r="F33" s="28" t="s">
        <v>190</v>
      </c>
    </row>
    <row r="34" spans="1:6" ht="24" x14ac:dyDescent="0.25">
      <c r="A34" s="24" t="s">
        <v>193</v>
      </c>
      <c r="B34" s="31" t="s">
        <v>73</v>
      </c>
      <c r="C34" s="25" t="s">
        <v>194</v>
      </c>
      <c r="D34" s="27" t="s">
        <v>190</v>
      </c>
      <c r="E34" s="25" t="s">
        <v>195</v>
      </c>
      <c r="F34" s="28" t="s">
        <v>190</v>
      </c>
    </row>
    <row r="35" spans="1:6" ht="24" x14ac:dyDescent="0.25">
      <c r="A35" s="24" t="s">
        <v>197</v>
      </c>
      <c r="B35" s="31" t="s">
        <v>73</v>
      </c>
      <c r="C35" s="25" t="s">
        <v>198</v>
      </c>
      <c r="D35" s="27" t="s">
        <v>173</v>
      </c>
      <c r="E35" s="25" t="s">
        <v>199</v>
      </c>
      <c r="F35" s="28" t="s">
        <v>173</v>
      </c>
    </row>
    <row r="36" spans="1:6" ht="24" x14ac:dyDescent="0.25">
      <c r="A36" s="24" t="s">
        <v>201</v>
      </c>
      <c r="B36" s="31" t="s">
        <v>73</v>
      </c>
      <c r="C36" s="25" t="s">
        <v>202</v>
      </c>
      <c r="D36" s="27" t="s">
        <v>190</v>
      </c>
      <c r="E36" s="25" t="s">
        <v>203</v>
      </c>
      <c r="F36" s="28" t="s">
        <v>190</v>
      </c>
    </row>
    <row r="37" spans="1:6" ht="24" x14ac:dyDescent="0.25">
      <c r="A37" s="24" t="s">
        <v>205</v>
      </c>
      <c r="B37" s="31" t="s">
        <v>73</v>
      </c>
      <c r="C37" s="25" t="s">
        <v>206</v>
      </c>
      <c r="D37" s="27" t="s">
        <v>190</v>
      </c>
      <c r="E37" s="25" t="s">
        <v>207</v>
      </c>
      <c r="F37" s="28" t="s">
        <v>190</v>
      </c>
    </row>
    <row r="38" spans="1:6" ht="24" x14ac:dyDescent="0.25">
      <c r="A38" s="29" t="s">
        <v>209</v>
      </c>
      <c r="B38" s="31" t="s">
        <v>73</v>
      </c>
      <c r="C38" s="25" t="s">
        <v>210</v>
      </c>
      <c r="D38" s="27" t="s">
        <v>190</v>
      </c>
      <c r="E38" s="25" t="s">
        <v>211</v>
      </c>
      <c r="F38" s="32" t="s">
        <v>190</v>
      </c>
    </row>
    <row r="39" spans="1:6" ht="24" x14ac:dyDescent="0.25">
      <c r="A39" s="29" t="s">
        <v>214</v>
      </c>
      <c r="B39" s="31" t="s">
        <v>73</v>
      </c>
      <c r="C39" s="25" t="s">
        <v>215</v>
      </c>
      <c r="D39" s="27" t="s">
        <v>190</v>
      </c>
      <c r="E39" s="25" t="s">
        <v>216</v>
      </c>
      <c r="F39" s="32" t="s">
        <v>190</v>
      </c>
    </row>
    <row r="40" spans="1:6" ht="24" x14ac:dyDescent="0.25">
      <c r="A40" s="29" t="s">
        <v>218</v>
      </c>
      <c r="B40" s="31" t="s">
        <v>73</v>
      </c>
      <c r="C40" s="25" t="s">
        <v>219</v>
      </c>
      <c r="D40" s="27" t="s">
        <v>190</v>
      </c>
      <c r="E40" s="25" t="s">
        <v>211</v>
      </c>
      <c r="F40" s="32" t="s">
        <v>190</v>
      </c>
    </row>
    <row r="41" spans="1:6" ht="24" x14ac:dyDescent="0.25">
      <c r="A41" s="29" t="s">
        <v>221</v>
      </c>
      <c r="B41" s="31" t="s">
        <v>73</v>
      </c>
      <c r="C41" s="25" t="s">
        <v>222</v>
      </c>
      <c r="D41" s="27" t="s">
        <v>190</v>
      </c>
      <c r="E41" s="25" t="s">
        <v>216</v>
      </c>
      <c r="F41" s="32" t="s">
        <v>190</v>
      </c>
    </row>
    <row r="42" spans="1:6" ht="24" x14ac:dyDescent="0.25">
      <c r="A42" s="29" t="s">
        <v>224</v>
      </c>
      <c r="B42" s="31" t="s">
        <v>73</v>
      </c>
      <c r="C42" s="25" t="s">
        <v>225</v>
      </c>
      <c r="D42" s="27" t="s">
        <v>44</v>
      </c>
      <c r="E42" s="25" t="s">
        <v>211</v>
      </c>
      <c r="F42" s="32" t="s">
        <v>44</v>
      </c>
    </row>
    <row r="43" spans="1:6" ht="24" x14ac:dyDescent="0.25">
      <c r="A43" s="29" t="s">
        <v>227</v>
      </c>
      <c r="B43" s="31" t="s">
        <v>73</v>
      </c>
      <c r="C43" s="25" t="s">
        <v>228</v>
      </c>
      <c r="D43" s="27" t="s">
        <v>44</v>
      </c>
      <c r="E43" s="25" t="s">
        <v>216</v>
      </c>
      <c r="F43" s="32" t="s">
        <v>44</v>
      </c>
    </row>
    <row r="44" spans="1:6" ht="24" x14ac:dyDescent="0.25">
      <c r="A44" s="24" t="s">
        <v>230</v>
      </c>
      <c r="B44" s="31" t="s">
        <v>73</v>
      </c>
      <c r="C44" s="25" t="s">
        <v>358</v>
      </c>
      <c r="D44" s="27" t="s">
        <v>232</v>
      </c>
      <c r="E44" s="25" t="s">
        <v>359</v>
      </c>
      <c r="F44" s="32" t="s">
        <v>232</v>
      </c>
    </row>
    <row r="45" spans="1:6" ht="24" x14ac:dyDescent="0.25">
      <c r="A45" s="24" t="s">
        <v>237</v>
      </c>
      <c r="B45" s="31" t="s">
        <v>73</v>
      </c>
      <c r="C45" s="25" t="s">
        <v>363</v>
      </c>
      <c r="D45" s="27" t="s">
        <v>366</v>
      </c>
      <c r="E45" s="25" t="s">
        <v>364</v>
      </c>
      <c r="F45" s="32" t="s">
        <v>366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2 5 b 8 7 0 e - a 8 2 6 - 4 8 8 8 - 8 8 a 0 - e b 4 7 1 6 a a 1 c 6 4 "   x m l n s = " h t t p : / / s c h e m a s . m i c r o s o f t . c o m / D a t a M a s h u p " > A A A A A D Q F A A B Q S w M E F A A C A A g A A Z T e U O + N 7 y i n A A A A + A A A A B I A H A B D b 2 5 m a W c v U G F j a 2 F n Z S 5 4 b W w g o h g A K K A U A A A A A A A A A A A A A A A A A A A A A A A A A A A A h Y 8 x D o I w G E a v Q r r T l h K V k J 8 y u D i I M T E x r k 2 t 0 A j F 0 G K 5 m 4 N H 8 g q S K O r m + L 2 8 4 X 2 P 2 x 3 y o a m D q + q s b k 2 G I k x R o I x s j 9 q U G e r d K U x Q z m E r 5 F m U K h h l Y 9 P B H j N U O X d J C f H e Y x / j t i s J o z Q i h 2 K 9 k 5 V q B P r I + r 8 c a m O d M F I h D v t X D G c 4 i f A s i S O 8 m D M g E 4 Z C m 6 / C x m J M g f x A W P a 1 6 z v F l Q 1 X G y D T B P J + w Z 9 Q S w M E F A A C A A g A A Z T e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G U 3 l D B p E O U K w I A A A w P A A A T A B w A R m 9 y b X V s Y X M v U 2 V j d G l v b j E u b S C i G A A o o B Q A A A A A A A A A A A A A A A A A A A A A A A A A A A D t V t F q 2 z A U f Q / k H 4 T 6 k o A x Z I w 9 b O T B d d J i R p y R p t l D U 4 Z i 3 6 6 i i h Q k O a S E f E Q / Z E / 7 h P z Y J L l p a t x 4 G 6 R Z B / G L 4 Z 6 r e 4 7 N O e I q S D Q V H F 3 k 7 9 a n e q 1 e U 7 d E Q o r C f h x 8 Q W 3 E Q N d r y D x 9 S b 8 D N 5 X u I g H m f x X y b i L E X e O M M v B D w T V w r R o 4 / D i + V C D V + D w j G q a E k X G f Q 0 f S O Y x b r R Y K x Q Q 4 3 N C E C o W 2 P Y W y 4 / Y X T C 1 w 0 0 M 8 Y 8 x D W m b Q 9 H I p D v 8 2 J B M G R k 8 u b H k V m V F t 7 D D s f a Y 8 b W P X g q 9 X V x 2 i y f X j 6 R M 8 p D O B E j K d U J I K b E a 4 P n 8 o C V c 3 Q k 5 D w b I p H 9 7 P Q D W e c X n L J Q 4 Z m Q O K e I q C R A u J j T D T h j Q s 9 M p D S x y l F q S J G V w G B 6 B m g i u n u w S O i K Q O O S U K S u g l p y l J 0 c h / G R 4 R J u Q G i r j + 8 N 6 3 8 o u D u 2 o G y f q H + c m k Y n 5 V V 3 d O W E Y S u v 7 J y z y d K C g X e 9 2 L c j F Y P / T L 1 T N I b g l K A T G C o E D k R K T G K q 4 v F F N j N f N R Y g M R f p + T Q U o F G o G k V n 3 h t G 1 Z N e s 1 y l 8 2 w X P r n + A o D k 5 R 4 1 0 T 7 y c A H Z F k V r P 6 + y h Y J R V J s P C O I F h o j z n Y M h 1 j 8 E Z j 8 K S v I g e u 5 0 + D 0 A v O g 3 + e A C u i I g E W 3 p E A C + 0 x A V u m / y U B h c v x 1 f x f Y M n d X 7 y V n f c L p U f n F 2 q / 8 f 2 m 7 d V v / 1 4 w i N + A 6 Q d x p e k H 8 U 7 T D + K 9 m n 7 D d D T 9 4 U 3 / R H 6 A n S d f + N / E 0 n P c / 4 + L z 6 H 3 / 1 9 Q S w E C L Q A U A A I A C A A B l N 5 Q 7 4 3 v K K c A A A D 4 A A A A E g A A A A A A A A A A A A A A A A A A A A A A Q 2 9 u Z m l n L 1 B h Y 2 t h Z 2 U u e G 1 s U E s B A i 0 A F A A C A A g A A Z T e U A / K 6 a u k A A A A 6 Q A A A B M A A A A A A A A A A A A A A A A A 8 w A A A F t D b 2 5 0 Z W 5 0 X 1 R 5 c G V z X S 5 4 b W x Q S w E C L Q A U A A I A C A A B l N 5 Q w a R D l C s C A A A M D w A A E w A A A A A A A A A A A A A A A A D k A Q A A R m 9 y b X V s Y X M v U 2 V j d G l v b j E u b V B L B Q Y A A A A A A w A D A M I A A A B c B A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j Q Q A A A A A A A A F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D T 0 5 B U D w v S X R l b V B h d G g + P C 9 J d G V t T G 9 j Y X R p b 2 4 + P F N 0 Y W J s Z U V u d H J p Z X M + P E V u d H J 5 I F R 5 c G U 9 I k l z U H J p d m F 0 Z S I g V m F s d W U 9 I m w x I i A v P j x F b n R y e S B U e X B l P S J C d W Z m Z X J O Z X h 0 U m V m c m V z a C I g V m F s d W U 9 I m w x I i A v P j x F b n R y e S B U e X B l P S J S Z X N 1 b H R U e X B l I i B W Y W x 1 Z T 0 i c 1 R h Y m x l I i A v P j w v U 3 R h Y m x l R W 5 0 c m l l c z 4 8 L 0 l 0 Z W 0 + P E l 0 Z W 0 + P E l 0 Z W 1 M b 2 N h d G l v b j 4 8 S X R l b V R 5 c G U + R m 9 y b X V s Y T w v S X R l b V R 5 c G U + P E l 0 Z W 1 Q Y X R o P l N l Y 3 R p b 2 4 x L 0 N P T k F Q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T k F Q L 0 N P T k F Q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9 O Q V A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U 5 B Q i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l O Q U J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Y t M z B U M T g 6 M z E 6 N D g u N z U 1 N j k 0 N l o i I C 8 + P E V u d H J 5 I F R 5 c G U 9 I k Z p b G x D b 2 x 1 b W 5 U e X B l c y I g V m F s d W U 9 I n N C Z 1 l H Q m d Z R E J n W U R B d 0 1 E Q 1 F Z R y I g L z 4 8 R W 5 0 c n k g V H l w Z T 0 i R m l s b E N v b H V t b k 5 h b W V z I i B W Y W x 1 Z T 0 i c 1 s m c X V v d D t D b G F 2 Z S B J b m Q g Q W N 0 b 3 I m c X V v d D s s J n F 1 b 3 Q 7 S W Q g S W 5 k a W N h Z G 9 y J n F 1 b 3 Q 7 L C Z x d W 9 0 O 1 J l c 3 B v b n N h Y m x l I C Z x d W 9 0 O y w m c X V v d D t W Y X J p Y W J s Z S B C Y X N l J n F 1 b 3 Q 7 L C Z x d W 9 0 O 1 V u a W R h Z C B W L i B C Y X N l J n F 1 b 3 Q 7 L C Z x d W 9 0 O 1 Z h b G 9 y I E J h c 2 U m c X V v d D s s J n F 1 b 3 Q 7 V m F y a W F i b G U g R X N w Z W P D r W Z p Y 2 E m c X V v d D s s J n F 1 b 3 Q 7 V W 5 p Z G F k I F Y u I E V z c G V j w 6 1 m a W N h J n F 1 b 3 Q 7 L C Z x d W 9 0 O 0 V 2 Y W x 1 Y W N p w 7 N u J n F 1 b 3 Q 7 L C Z x d W 9 0 O 0 R J Q S Z x d W 9 0 O y w m c X V v d D t N R V M m c X V v d D s s J n F 1 b 3 Q 7 Q c O R T y Z x d W 9 0 O y w m c X V v d D t G Z W N o Y S B k Z S B s Y S B l d m F s d W F j a c O z b i Z x d W 9 0 O y w m c X V v d D t D b 2 1 l b n R h c m l v J n F 1 b 3 Q 7 L C Z x d W 9 0 O 0 1 l Z G l v I F Z l c m l m a W N h Y 2 n D s 2 4 m c X V v d D t d I i A v P j x F b n R y e S B U e X B l P S J R d W V y e U l E I i B W Y W x 1 Z T 0 i c z c 5 O T k x O T F i L W U x M 2 M t N D E 1 M i 0 5 N D Y w L W Q 0 M z I y N G U x N G J k Y y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l O Q U I g K D I p L 1 R p c G 8 g Y 2 F t Y m l h Z G 8 u e 0 N s Y X Z l I E l u Z C B B Y 3 R v c i w w f S Z x d W 9 0 O y w m c X V v d D t T Z W N 0 a W 9 u M S 9 J T k F C I C g y K S 9 U a X B v I G N h b W J p Y W R v L n t J Z C B J b m R p Y 2 F k b 3 I s M X 0 m c X V v d D s s J n F 1 b 3 Q 7 U 2 V j d G l v b j E v S U 5 B Q i A o M i k v V G l w b y B j Y W 1 i a W F k b y 5 7 U m V z c G 9 u c 2 F i b G U g L D J 9 J n F 1 b 3 Q 7 L C Z x d W 9 0 O 1 N l Y 3 R p b 2 4 x L 0 l O Q U I g K D I p L 1 R p c G 8 g Y 2 F t Y m l h Z G 8 u e 1 Z h c m l h Y m x l I E J h c 2 U s M 3 0 m c X V v d D s s J n F 1 b 3 Q 7 U 2 V j d G l v b j E v S U 5 B Q i A o M i k v V G l w b y B j Y W 1 i a W F k b y 5 7 V W 5 p Z G F k I F Y u I E J h c 2 U s N H 0 m c X V v d D s s J n F 1 b 3 Q 7 U 2 V j d G l v b j E v S U 5 B Q i A o M i k v V G l w b y B j Y W 1 i a W F k b y 5 7 V m F s b 3 I g Q m F z Z S w 1 f S Z x d W 9 0 O y w m c X V v d D t T Z W N 0 a W 9 u M S 9 J T k F C I C g y K S 9 U a X B v I G N h b W J p Y W R v L n t W Y X J p Y W J s Z S B F c 3 B l Y 8 O t Z m l j Y S w 2 f S Z x d W 9 0 O y w m c X V v d D t T Z W N 0 a W 9 u M S 9 J T k F C I C g y K S 9 U a X B v I G N h b W J p Y W R v L n t V b m l k Y W Q g V i 4 g R X N w Z W P D r W Z p Y 2 E s N 3 0 m c X V v d D s s J n F 1 b 3 Q 7 U 2 V j d G l v b j E v S U 5 B Q i A o M i k v V G l w b y B j Y W 1 i a W F k b y 5 7 R X Z h b H V h Y 2 n D s 2 4 s O H 0 m c X V v d D s s J n F 1 b 3 Q 7 U 2 V j d G l v b j E v S U 5 B Q i A o M i k v V G l w b y B j Y W 1 i a W F k b y 5 7 R E l B L D l 9 J n F 1 b 3 Q 7 L C Z x d W 9 0 O 1 N l Y 3 R p b 2 4 x L 0 l O Q U I g K D I p L 1 R p c G 8 g Y 2 F t Y m l h Z G 8 u e 0 1 F U y w x M H 0 m c X V v d D s s J n F 1 b 3 Q 7 U 2 V j d G l v b j E v S U 5 B Q i A o M i k v V G l w b y B j Y W 1 i a W F k b y 5 7 Q c O R T y w x M X 0 m c X V v d D s s J n F 1 b 3 Q 7 U 2 V j d G l v b j E v S U 5 B Q i A o M i k v V G l w b y B j Y W 1 i a W F k b y 5 7 R m V j a G E g Z G U g b G E g Z X Z h b H V h Y 2 n D s 2 4 s M T J 9 J n F 1 b 3 Q 7 L C Z x d W 9 0 O 1 N l Y 3 R p b 2 4 x L 0 l O Q U I g K D I p L 1 R p c G 8 g Y 2 F t Y m l h Z G 8 u e 0 N v b W V u d G F y a W 8 s M T N 9 J n F 1 b 3 Q 7 L C Z x d W 9 0 O 1 N l Y 3 R p b 2 4 x L 0 l O Q U I g K D I p L 1 R p c G 8 g Y 2 F t Y m l h Z G 8 u e 0 1 l Z G l v I F Z l c m l m a W N h Y 2 n D s 2 4 s M T R 9 J n F 1 b 3 Q 7 X S w m c X V v d D t D b 2 x 1 b W 5 D b 3 V u d C Z x d W 9 0 O z o x N S w m c X V v d D t L Z X l D b 2 x 1 b W 5 O Y W 1 l c y Z x d W 9 0 O z p b X S w m c X V v d D t D b 2 x 1 b W 5 J Z G V u d G l 0 a W V z J n F 1 b 3 Q 7 O l s m c X V v d D t T Z W N 0 a W 9 u M S 9 J T k F C I C g y K S 9 U a X B v I G N h b W J p Y W R v L n t D b G F 2 Z S B J b m Q g Q W N 0 b 3 I s M H 0 m c X V v d D s s J n F 1 b 3 Q 7 U 2 V j d G l v b j E v S U 5 B Q i A o M i k v V G l w b y B j Y W 1 i a W F k b y 5 7 S W Q g S W 5 k a W N h Z G 9 y L D F 9 J n F 1 b 3 Q 7 L C Z x d W 9 0 O 1 N l Y 3 R p b 2 4 x L 0 l O Q U I g K D I p L 1 R p c G 8 g Y 2 F t Y m l h Z G 8 u e 1 J l c 3 B v b n N h Y m x l I C w y f S Z x d W 9 0 O y w m c X V v d D t T Z W N 0 a W 9 u M S 9 J T k F C I C g y K S 9 U a X B v I G N h b W J p Y W R v L n t W Y X J p Y W J s Z S B C Y X N l L D N 9 J n F 1 b 3 Q 7 L C Z x d W 9 0 O 1 N l Y 3 R p b 2 4 x L 0 l O Q U I g K D I p L 1 R p c G 8 g Y 2 F t Y m l h Z G 8 u e 1 V u a W R h Z C B W L i B C Y X N l L D R 9 J n F 1 b 3 Q 7 L C Z x d W 9 0 O 1 N l Y 3 R p b 2 4 x L 0 l O Q U I g K D I p L 1 R p c G 8 g Y 2 F t Y m l h Z G 8 u e 1 Z h b G 9 y I E J h c 2 U s N X 0 m c X V v d D s s J n F 1 b 3 Q 7 U 2 V j d G l v b j E v S U 5 B Q i A o M i k v V G l w b y B j Y W 1 i a W F k b y 5 7 V m F y a W F i b G U g R X N w Z W P D r W Z p Y 2 E s N n 0 m c X V v d D s s J n F 1 b 3 Q 7 U 2 V j d G l v b j E v S U 5 B Q i A o M i k v V G l w b y B j Y W 1 i a W F k b y 5 7 V W 5 p Z G F k I F Y u I E V z c G V j w 6 1 m a W N h L D d 9 J n F 1 b 3 Q 7 L C Z x d W 9 0 O 1 N l Y 3 R p b 2 4 x L 0 l O Q U I g K D I p L 1 R p c G 8 g Y 2 F t Y m l h Z G 8 u e 0 V 2 Y W x 1 Y W N p w 7 N u L D h 9 J n F 1 b 3 Q 7 L C Z x d W 9 0 O 1 N l Y 3 R p b 2 4 x L 0 l O Q U I g K D I p L 1 R p c G 8 g Y 2 F t Y m l h Z G 8 u e 0 R J Q S w 5 f S Z x d W 9 0 O y w m c X V v d D t T Z W N 0 a W 9 u M S 9 J T k F C I C g y K S 9 U a X B v I G N h b W J p Y W R v L n t N R V M s M T B 9 J n F 1 b 3 Q 7 L C Z x d W 9 0 O 1 N l Y 3 R p b 2 4 x L 0 l O Q U I g K D I p L 1 R p c G 8 g Y 2 F t Y m l h Z G 8 u e 0 H D k U 8 s M T F 9 J n F 1 b 3 Q 7 L C Z x d W 9 0 O 1 N l Y 3 R p b 2 4 x L 0 l O Q U I g K D I p L 1 R p c G 8 g Y 2 F t Y m l h Z G 8 u e 0 Z l Y 2 h h I G R l I G x h I G V 2 Y W x 1 Y W N p w 7 N u L D E y f S Z x d W 9 0 O y w m c X V v d D t T Z W N 0 a W 9 u M S 9 J T k F C I C g y K S 9 U a X B v I G N h b W J p Y W R v L n t D b 2 1 l b n R h c m l v L D E z f S Z x d W 9 0 O y w m c X V v d D t T Z W N 0 a W 9 u M S 9 J T k F C I C g y K S 9 U a X B v I G N h b W J p Y W R v L n t N Z W R p b y B W Z X J p Z m l j Y W N p w 7 N u L D E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S U 5 B Q i U y M C g y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T k F C J T I w K D I p L 0 l O Q U J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T k F C J T I w K D I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B R 0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N Q U d B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Y t M z B U M T g 6 M z E 6 N T M u M D M 2 N z A z N V o i I C 8 + P E V u d H J 5 I F R 5 c G U 9 I k Z p b G x D b 2 x 1 b W 5 U e X B l c y I g V m F s d W U 9 I n N C Z 1 l H Q m d Z Q U J n W U F B Q U F B Q U F B Q S I g L z 4 8 R W 5 0 c n k g V H l w Z T 0 i R m l s b E N v b H V t b k 5 h b W V z I i B W Y W x 1 Z T 0 i c 1 s m c X V v d D t D b G F 2 Z S B J b m Q g Q W N 0 b 3 I m c X V v d D s s J n F 1 b 3 Q 7 S W Q g S W 5 k a W N h Z G 9 y J n F 1 b 3 Q 7 L C Z x d W 9 0 O 1 J l c 3 B v b n N h Y m x l I C Z x d W 9 0 O y w m c X V v d D t W Y X J p Y W J s Z S B C Y X N l J n F 1 b 3 Q 7 L C Z x d W 9 0 O 1 V u a W R h Z C B W L i B C Y X N l J n F 1 b 3 Q 7 L C Z x d W 9 0 O 1 Z h b G 9 y I E J h c 2 U m c X V v d D s s J n F 1 b 3 Q 7 V m F y a W F i b G U g R X N w Z W P D r W Z p Y 2 E m c X V v d D s s J n F 1 b 3 Q 7 V W 5 p Z G F k I F Y u I E V z c G V j w 6 1 m a W N h J n F 1 b 3 Q 7 L C Z x d W 9 0 O 0 V 2 Y W x 1 Y W N p w 7 N u J n F 1 b 3 Q 7 L C Z x d W 9 0 O 0 R J Q S Z x d W 9 0 O y w m c X V v d D t N R V M m c X V v d D s s J n F 1 b 3 Q 7 Q c O R T y Z x d W 9 0 O y w m c X V v d D t G Z W N o Y S B k Z S B s Y S B l d m F s d W F j a c O z b i Z x d W 9 0 O y w m c X V v d D t D b 2 1 l b n R h c m l v J n F 1 b 3 Q 7 L C Z x d W 9 0 O 0 1 l Z G l v I F Z l c m l m a W N h Y 2 n D s 2 4 m c X V v d D t d I i A v P j x F b n R y e S B U e X B l P S J R d W V y e U l E I i B W Y W x 1 Z T 0 i c 2 Q 0 O T d l Y W Y 2 L T g 0 Y 2 U t N G V h Z S 1 h M G I 1 L W F k M D U y M j V j Z G E 2 O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B R 0 E v V G l w b y B j Y W 1 i a W F k b y 5 7 Q 2 x h d m U g S W 5 k I E F j d G 9 y L D B 9 J n F 1 b 3 Q 7 L C Z x d W 9 0 O 1 N l Y 3 R p b 2 4 x L 0 1 B R 0 E v V G l w b y B j Y W 1 i a W F k b y 5 7 S W Q g S W 5 k a W N h Z G 9 y L D F 9 J n F 1 b 3 Q 7 L C Z x d W 9 0 O 1 N l Y 3 R p b 2 4 x L 0 1 B R 0 E v V G l w b y B j Y W 1 i a W F k b y 5 7 U m V z c G 9 u c 2 F i b G U g L D J 9 J n F 1 b 3 Q 7 L C Z x d W 9 0 O 1 N l Y 3 R p b 2 4 x L 0 1 B R 0 E v V G l w b y B j Y W 1 i a W F k b y 5 7 V m F y a W F i b G U g Q m F z Z S w z f S Z x d W 9 0 O y w m c X V v d D t T Z W N 0 a W 9 u M S 9 N Q U d B L 1 R p c G 8 g Y 2 F t Y m l h Z G 8 u e 1 V u a W R h Z C B W L i B C Y X N l L D R 9 J n F 1 b 3 Q 7 L C Z x d W 9 0 O 1 N l Y 3 R p b 2 4 x L 0 1 B R 0 E v V G l w b y B j Y W 1 i a W F k b y 5 7 V m F s b 3 I g Q m F z Z S w 1 f S Z x d W 9 0 O y w m c X V v d D t T Z W N 0 a W 9 u M S 9 N Q U d B L 1 R p c G 8 g Y 2 F t Y m l h Z G 8 u e 1 Z h c m l h Y m x l I E V z c G V j w 6 1 m a W N h L D Z 9 J n F 1 b 3 Q 7 L C Z x d W 9 0 O 1 N l Y 3 R p b 2 4 x L 0 1 B R 0 E v V G l w b y B j Y W 1 i a W F k b y 5 7 V W 5 p Z G F k I F Y u I E V z c G V j w 6 1 m a W N h L D d 9 J n F 1 b 3 Q 7 L C Z x d W 9 0 O 1 N l Y 3 R p b 2 4 x L 0 1 B R 0 E v V G l w b y B j Y W 1 i a W F k b y 5 7 R X Z h b H V h Y 2 n D s 2 4 s O H 0 m c X V v d D s s J n F 1 b 3 Q 7 U 2 V j d G l v b j E v T U F H Q S 9 U a X B v I G N h b W J p Y W R v L n t E S U E s O X 0 m c X V v d D s s J n F 1 b 3 Q 7 U 2 V j d G l v b j E v T U F H Q S 9 U a X B v I G N h b W J p Y W R v L n t N R V M s M T B 9 J n F 1 b 3 Q 7 L C Z x d W 9 0 O 1 N l Y 3 R p b 2 4 x L 0 1 B R 0 E v V G l w b y B j Y W 1 i a W F k b y 5 7 Q c O R T y w x M X 0 m c X V v d D s s J n F 1 b 3 Q 7 U 2 V j d G l v b j E v T U F H Q S 9 U a X B v I G N h b W J p Y W R v L n t G Z W N o Y S B k Z S B s Y S B l d m F s d W F j a c O z b i w x M n 0 m c X V v d D s s J n F 1 b 3 Q 7 U 2 V j d G l v b j E v T U F H Q S 9 U a X B v I G N h b W J p Y W R v L n t D b 2 1 l b n R h c m l v L D E z f S Z x d W 9 0 O y w m c X V v d D t T Z W N 0 a W 9 u M S 9 N Q U d B L 1 R p c G 8 g Y 2 F t Y m l h Z G 8 u e 0 1 l Z G l v I F Z l c m l m a W N h Y 2 n D s 2 4 s M T R 9 J n F 1 b 3 Q 7 X S w m c X V v d D t D b 2 x 1 b W 5 D b 3 V u d C Z x d W 9 0 O z o x N S w m c X V v d D t L Z X l D b 2 x 1 b W 5 O Y W 1 l c y Z x d W 9 0 O z p b X S w m c X V v d D t D b 2 x 1 b W 5 J Z G V u d G l 0 a W V z J n F 1 b 3 Q 7 O l s m c X V v d D t T Z W N 0 a W 9 u M S 9 N Q U d B L 1 R p c G 8 g Y 2 F t Y m l h Z G 8 u e 0 N s Y X Z l I E l u Z C B B Y 3 R v c i w w f S Z x d W 9 0 O y w m c X V v d D t T Z W N 0 a W 9 u M S 9 N Q U d B L 1 R p c G 8 g Y 2 F t Y m l h Z G 8 u e 0 l k I E l u Z G l j Y W R v c i w x f S Z x d W 9 0 O y w m c X V v d D t T Z W N 0 a W 9 u M S 9 N Q U d B L 1 R p c G 8 g Y 2 F t Y m l h Z G 8 u e 1 J l c 3 B v b n N h Y m x l I C w y f S Z x d W 9 0 O y w m c X V v d D t T Z W N 0 a W 9 u M S 9 N Q U d B L 1 R p c G 8 g Y 2 F t Y m l h Z G 8 u e 1 Z h c m l h Y m x l I E J h c 2 U s M 3 0 m c X V v d D s s J n F 1 b 3 Q 7 U 2 V j d G l v b j E v T U F H Q S 9 U a X B v I G N h b W J p Y W R v L n t V b m l k Y W Q g V i 4 g Q m F z Z S w 0 f S Z x d W 9 0 O y w m c X V v d D t T Z W N 0 a W 9 u M S 9 N Q U d B L 1 R p c G 8 g Y 2 F t Y m l h Z G 8 u e 1 Z h b G 9 y I E J h c 2 U s N X 0 m c X V v d D s s J n F 1 b 3 Q 7 U 2 V j d G l v b j E v T U F H Q S 9 U a X B v I G N h b W J p Y W R v L n t W Y X J p Y W J s Z S B F c 3 B l Y 8 O t Z m l j Y S w 2 f S Z x d W 9 0 O y w m c X V v d D t T Z W N 0 a W 9 u M S 9 N Q U d B L 1 R p c G 8 g Y 2 F t Y m l h Z G 8 u e 1 V u a W R h Z C B W L i B F c 3 B l Y 8 O t Z m l j Y S w 3 f S Z x d W 9 0 O y w m c X V v d D t T Z W N 0 a W 9 u M S 9 N Q U d B L 1 R p c G 8 g Y 2 F t Y m l h Z G 8 u e 0 V 2 Y W x 1 Y W N p w 7 N u L D h 9 J n F 1 b 3 Q 7 L C Z x d W 9 0 O 1 N l Y 3 R p b 2 4 x L 0 1 B R 0 E v V G l w b y B j Y W 1 i a W F k b y 5 7 R E l B L D l 9 J n F 1 b 3 Q 7 L C Z x d W 9 0 O 1 N l Y 3 R p b 2 4 x L 0 1 B R 0 E v V G l w b y B j Y W 1 i a W F k b y 5 7 T U V T L D E w f S Z x d W 9 0 O y w m c X V v d D t T Z W N 0 a W 9 u M S 9 N Q U d B L 1 R p c G 8 g Y 2 F t Y m l h Z G 8 u e 0 H D k U 8 s M T F 9 J n F 1 b 3 Q 7 L C Z x d W 9 0 O 1 N l Y 3 R p b 2 4 x L 0 1 B R 0 E v V G l w b y B j Y W 1 i a W F k b y 5 7 R m V j a G E g Z G U g b G E g Z X Z h b H V h Y 2 n D s 2 4 s M T J 9 J n F 1 b 3 Q 7 L C Z x d W 9 0 O 1 N l Y 3 R p b 2 4 x L 0 1 B R 0 E v V G l w b y B j Y W 1 i a W F k b y 5 7 Q 2 9 t Z W 5 0 Y X J p b y w x M 3 0 m c X V v d D s s J n F 1 b 3 Q 7 U 2 V j d G l v b j E v T U F H Q S 9 U a X B v I G N h b W J p Y W R v L n t N Z W R p b y B W Z X J p Z m l j Y W N p w 7 N u L D E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U F H Q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Q U d B L 0 1 B R 0 F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Q U d B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B U k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N Q V J O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Q V J O L 1 R p c G 8 g Y 2 F t Y m l h Z G 8 u e 0 N s Y X Z l I E l u Z C B B Y 3 R v c i w w f S Z x d W 9 0 O y w m c X V v d D t T Z W N 0 a W 9 u M S 9 N Q V J O L 1 R p c G 8 g Y 2 F t Y m l h Z G 8 u e 0 l k I E l u Z G l j Y W R v c i w x f S Z x d W 9 0 O y w m c X V v d D t T Z W N 0 a W 9 u M S 9 N Q V J O L 1 R p c G 8 g Y 2 F t Y m l h Z G 8 u e 1 J l c 3 B v b n N h Y m x l I C w y f S Z x d W 9 0 O y w m c X V v d D t T Z W N 0 a W 9 u M S 9 N Q V J O L 1 R p c G 8 g Y 2 F t Y m l h Z G 8 u e 1 Z h c m l h Y m x l I E J h c 2 U s M 3 0 m c X V v d D s s J n F 1 b 3 Q 7 U 2 V j d G l v b j E v T U F S T i 9 U a X B v I G N h b W J p Y W R v L n t V b m l k Y W Q g V i 4 g Q m F z Z S w 0 f S Z x d W 9 0 O y w m c X V v d D t T Z W N 0 a W 9 u M S 9 N Q V J O L 1 R p c G 8 g Y 2 F t Y m l h Z G 8 u e 1 Z h b G 9 y I E J h c 2 U s N X 0 m c X V v d D s s J n F 1 b 3 Q 7 U 2 V j d G l v b j E v T U F S T i 9 U a X B v I G N h b W J p Y W R v L n t W Y X J p Y W J s Z S B F c 3 B l Y 8 O t Z m l j Y S w 2 f S Z x d W 9 0 O y w m c X V v d D t T Z W N 0 a W 9 u M S 9 N Q V J O L 1 R p c G 8 g Y 2 F t Y m l h Z G 8 u e 1 V u a W R h Z C B W L i B F c 3 B l Y 8 O t Z m l j Y S w 3 f S Z x d W 9 0 O y w m c X V v d D t T Z W N 0 a W 9 u M S 9 N Q V J O L 1 R p c G 8 g Y 2 F t Y m l h Z G 8 u e 0 V 2 Y W x 1 Y W N p w 7 N u L D h 9 J n F 1 b 3 Q 7 L C Z x d W 9 0 O 1 N l Y 3 R p b 2 4 x L 0 1 B U k 4 v V G l w b y B j Y W 1 i a W F k b y 5 7 R E l B L D l 9 J n F 1 b 3 Q 7 L C Z x d W 9 0 O 1 N l Y 3 R p b 2 4 x L 0 1 B U k 4 v V G l w b y B j Y W 1 i a W F k b y 5 7 T U V T L D E w f S Z x d W 9 0 O y w m c X V v d D t T Z W N 0 a W 9 u M S 9 N Q V J O L 1 R p c G 8 g Y 2 F t Y m l h Z G 8 u e 0 H D k U 8 s M T F 9 J n F 1 b 3 Q 7 L C Z x d W 9 0 O 1 N l Y 3 R p b 2 4 x L 0 1 B U k 4 v V G l w b y B j Y W 1 i a W F k b y 5 7 R m V j a G E g Z G U g b G E g Z X Z h b H V h Y 2 n D s 2 4 s M T J 9 J n F 1 b 3 Q 7 L C Z x d W 9 0 O 1 N l Y 3 R p b 2 4 x L 0 1 B U k 4 v V G l w b y B j Y W 1 i a W F k b y 5 7 Q 2 9 t Z W 5 0 Y X J p b y w x M 3 0 m c X V v d D s s J n F 1 b 3 Q 7 U 2 V j d G l v b j E v T U F S T i 9 U a X B v I G N h b W J p Y W R v L n t N Z W R p b y B W Z X J p Z m l j Y W N p w 7 N u L D E 0 f S Z x d W 9 0 O 1 0 s J n F 1 b 3 Q 7 Q 2 9 s d W 1 u Q 2 9 1 b n Q m c X V v d D s 6 M T U s J n F 1 b 3 Q 7 S 2 V 5 Q 2 9 s d W 1 u T m F t Z X M m c X V v d D s 6 W 1 0 s J n F 1 b 3 Q 7 Q 2 9 s d W 1 u S W R l b n R p d G l l c y Z x d W 9 0 O z p b J n F 1 b 3 Q 7 U 2 V j d G l v b j E v T U F S T i 9 U a X B v I G N h b W J p Y W R v L n t D b G F 2 Z S B J b m Q g Q W N 0 b 3 I s M H 0 m c X V v d D s s J n F 1 b 3 Q 7 U 2 V j d G l v b j E v T U F S T i 9 U a X B v I G N h b W J p Y W R v L n t J Z C B J b m R p Y 2 F k b 3 I s M X 0 m c X V v d D s s J n F 1 b 3 Q 7 U 2 V j d G l v b j E v T U F S T i 9 U a X B v I G N h b W J p Y W R v L n t S Z X N w b 2 5 z Y W J s Z S A s M n 0 m c X V v d D s s J n F 1 b 3 Q 7 U 2 V j d G l v b j E v T U F S T i 9 U a X B v I G N h b W J p Y W R v L n t W Y X J p Y W J s Z S B C Y X N l L D N 9 J n F 1 b 3 Q 7 L C Z x d W 9 0 O 1 N l Y 3 R p b 2 4 x L 0 1 B U k 4 v V G l w b y B j Y W 1 i a W F k b y 5 7 V W 5 p Z G F k I F Y u I E J h c 2 U s N H 0 m c X V v d D s s J n F 1 b 3 Q 7 U 2 V j d G l v b j E v T U F S T i 9 U a X B v I G N h b W J p Y W R v L n t W Y W x v c i B C Y X N l L D V 9 J n F 1 b 3 Q 7 L C Z x d W 9 0 O 1 N l Y 3 R p b 2 4 x L 0 1 B U k 4 v V G l w b y B j Y W 1 i a W F k b y 5 7 V m F y a W F i b G U g R X N w Z W P D r W Z p Y 2 E s N n 0 m c X V v d D s s J n F 1 b 3 Q 7 U 2 V j d G l v b j E v T U F S T i 9 U a X B v I G N h b W J p Y W R v L n t V b m l k Y W Q g V i 4 g R X N w Z W P D r W Z p Y 2 E s N 3 0 m c X V v d D s s J n F 1 b 3 Q 7 U 2 V j d G l v b j E v T U F S T i 9 U a X B v I G N h b W J p Y W R v L n t F d m F s d W F j a c O z b i w 4 f S Z x d W 9 0 O y w m c X V v d D t T Z W N 0 a W 9 u M S 9 N Q V J O L 1 R p c G 8 g Y 2 F t Y m l h Z G 8 u e 0 R J Q S w 5 f S Z x d W 9 0 O y w m c X V v d D t T Z W N 0 a W 9 u M S 9 N Q V J O L 1 R p c G 8 g Y 2 F t Y m l h Z G 8 u e 0 1 F U y w x M H 0 m c X V v d D s s J n F 1 b 3 Q 7 U 2 V j d G l v b j E v T U F S T i 9 U a X B v I G N h b W J p Y W R v L n t B w 5 F P L D E x f S Z x d W 9 0 O y w m c X V v d D t T Z W N 0 a W 9 u M S 9 N Q V J O L 1 R p c G 8 g Y 2 F t Y m l h Z G 8 u e 0 Z l Y 2 h h I G R l I G x h I G V 2 Y W x 1 Y W N p w 7 N u L D E y f S Z x d W 9 0 O y w m c X V v d D t T Z W N 0 a W 9 u M S 9 N Q V J O L 1 R p c G 8 g Y 2 F t Y m l h Z G 8 u e 0 N v b W V u d G F y a W 8 s M T N 9 J n F 1 b 3 Q 7 L C Z x d W 9 0 O 1 N l Y 3 R p b 2 4 x L 0 1 B U k 4 v V G l w b y B j Y W 1 i a W F k b y 5 7 T W V k a W 8 g V m V y a W Z p Y 2 F j a c O z b i w x N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s Y X Z l I E l u Z C B B Y 3 R v c i Z x d W 9 0 O y w m c X V v d D t J Z C B J b m R p Y 2 F k b 3 I m c X V v d D s s J n F 1 b 3 Q 7 U m V z c G 9 u c 2 F i b G U g J n F 1 b 3 Q 7 L C Z x d W 9 0 O 1 Z h c m l h Y m x l I E J h c 2 U m c X V v d D s s J n F 1 b 3 Q 7 V W 5 p Z G F k I F Y u I E J h c 2 U m c X V v d D s s J n F 1 b 3 Q 7 V m F s b 3 I g Q m F z Z S Z x d W 9 0 O y w m c X V v d D t W Y X J p Y W J s Z S B F c 3 B l Y 8 O t Z m l j Y S Z x d W 9 0 O y w m c X V v d D t V b m l k Y W Q g V i 4 g R X N w Z W P D r W Z p Y 2 E m c X V v d D s s J n F 1 b 3 Q 7 R X Z h b H V h Y 2 n D s 2 4 m c X V v d D s s J n F 1 b 3 Q 7 R E l B J n F 1 b 3 Q 7 L C Z x d W 9 0 O 0 1 F U y Z x d W 9 0 O y w m c X V v d D t B w 5 F P J n F 1 b 3 Q 7 L C Z x d W 9 0 O 0 Z l Y 2 h h I G R l I G x h I G V 2 Y W x 1 Y W N p w 7 N u J n F 1 b 3 Q 7 L C Z x d W 9 0 O 0 N v b W V u d G F y a W 8 m c X V v d D s s J n F 1 b 3 Q 7 T W V k a W 8 g V m V y a W Z p Y 2 F j a c O z b i Z x d W 9 0 O 1 0 i I C 8 + P E V u d H J 5 I F R 5 c G U 9 I k Z p b G x D b 2 x 1 b W 5 U e X B l c y I g V m F s d W U 9 I n N C Z 1 l H Q m d Z Q U J n W U F B Q U F B Q m d B Q S I g L z 4 8 R W 5 0 c n k g V H l w Z T 0 i R m l s b E x h c 3 R V c G R h d G V k I i B W Y W x 1 Z T 0 i Z D I w M j A t M D Y t M z B U M T g 6 M z E 6 N T c u N j Q 2 N T Q 0 O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U X V l c n l J R C I g V m F s d W U 9 I n M 3 M j Z h M j Q 4 M y 0 4 M G I 0 L T Q x Z D c t O D d i O C 0 5 N z g y M T B i N W U 0 N D Y i I C 8 + P E V u d H J 5 I F R 5 c G U 9 I k Z p b G x D b 3 V u d C I g V m F s d W U 9 I m w x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T U F S T i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Q V J O L 0 1 B U k 5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Q V J O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T k F Q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0 9 O Q V B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i 0 z M F Q x O D o z M j o w M i 4 w O D M 3 M z M y W i I g L z 4 8 R W 5 0 c n k g V H l w Z T 0 i R m l s b E N v b H V t b l R 5 c G V z I i B W Y W x 1 Z T 0 i c 0 J n W U d C Z 1 l E Q m d Z R E F 3 T U R D U U F B I i A v P j x F b n R y e S B U e X B l P S J G a W x s Q 2 9 s d W 1 u T m F t Z X M i I F Z h b H V l P S J z W y Z x d W 9 0 O 0 N s Y X Z l I E l u Z C B B Y 3 R v c i Z x d W 9 0 O y w m c X V v d D t J Z C B J b m R p Y 2 F k b 3 I m c X V v d D s s J n F 1 b 3 Q 7 U m V z c G 9 u c 2 F i b G U g J n F 1 b 3 Q 7 L C Z x d W 9 0 O 1 Z h c m l h Y m x l I E J h c 2 U m c X V v d D s s J n F 1 b 3 Q 7 V W 5 p Z G F k I F Y u I E J h c 2 U m c X V v d D s s J n F 1 b 3 Q 7 V m F s b 3 I g Q m F z Z S Z x d W 9 0 O y w m c X V v d D t W Y X J p Y W J s Z S B F c 3 B l Y 8 O t Z m l j Y S Z x d W 9 0 O y w m c X V v d D t V b m l k Y W Q g V i 4 g R X N w Z W P D r W Z p Y 2 E m c X V v d D s s J n F 1 b 3 Q 7 R X Z h b H V h Y 2 n D s 2 4 m c X V v d D s s J n F 1 b 3 Q 7 R E l B J n F 1 b 3 Q 7 L C Z x d W 9 0 O 0 1 F U y Z x d W 9 0 O y w m c X V v d D t B w 5 F P J n F 1 b 3 Q 7 L C Z x d W 9 0 O 0 Z l Y 2 h h I G R l I G x h I G V 2 Y W x 1 Y W N p w 7 N u J n F 1 b 3 Q 7 L C Z x d W 9 0 O 0 N v b W V u d G F y a W 8 m c X V v d D s s J n F 1 b 3 Q 7 T W V k a W 8 g V m V y a W Z p Y 2 F j a c O z b i Z x d W 9 0 O 1 0 i I C 8 + P E V u d H J 5 I F R 5 c G U 9 I l F 1 Z X J 5 S U Q i I F Z h b H V l P S J z M W I 3 N 2 Q 2 M m E t Z G J i N i 0 0 Y 2 Y w L T k 3 M z A t N W U x M G Z i Z T R m M D E x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0 9 O Q V A g K D I p L 1 R p c G 8 g Y 2 F t Y m l h Z G 8 u e 0 N s Y X Z l I E l u Z C B B Y 3 R v c i w w f S Z x d W 9 0 O y w m c X V v d D t T Z W N 0 a W 9 u M S 9 D T 0 5 B U C A o M i k v V G l w b y B j Y W 1 i a W F k b y 5 7 S W Q g S W 5 k a W N h Z G 9 y L D F 9 J n F 1 b 3 Q 7 L C Z x d W 9 0 O 1 N l Y 3 R p b 2 4 x L 0 N P T k F Q I C g y K S 9 U a X B v I G N h b W J p Y W R v L n t S Z X N w b 2 5 z Y W J s Z S A s M n 0 m c X V v d D s s J n F 1 b 3 Q 7 U 2 V j d G l v b j E v Q 0 9 O Q V A g K D I p L 1 R p c G 8 g Y 2 F t Y m l h Z G 8 u e 1 Z h c m l h Y m x l I E J h c 2 U s M 3 0 m c X V v d D s s J n F 1 b 3 Q 7 U 2 V j d G l v b j E v Q 0 9 O Q V A g K D I p L 1 R p c G 8 g Y 2 F t Y m l h Z G 8 u e 1 V u a W R h Z C B W L i B C Y X N l L D R 9 J n F 1 b 3 Q 7 L C Z x d W 9 0 O 1 N l Y 3 R p b 2 4 x L 0 N P T k F Q I C g y K S 9 U a X B v I G N h b W J p Y W R v L n t W Y W x v c i B C Y X N l L D V 9 J n F 1 b 3 Q 7 L C Z x d W 9 0 O 1 N l Y 3 R p b 2 4 x L 0 N P T k F Q I C g y K S 9 U a X B v I G N h b W J p Y W R v L n t W Y X J p Y W J s Z S B F c 3 B l Y 8 O t Z m l j Y S w 2 f S Z x d W 9 0 O y w m c X V v d D t T Z W N 0 a W 9 u M S 9 D T 0 5 B U C A o M i k v V G l w b y B j Y W 1 i a W F k b y 5 7 V W 5 p Z G F k I F Y u I E V z c G V j w 6 1 m a W N h L D d 9 J n F 1 b 3 Q 7 L C Z x d W 9 0 O 1 N l Y 3 R p b 2 4 x L 0 N P T k F Q I C g y K S 9 U a X B v I G N h b W J p Y W R v L n t F d m F s d W F j a c O z b i w 4 f S Z x d W 9 0 O y w m c X V v d D t T Z W N 0 a W 9 u M S 9 D T 0 5 B U C A o M i k v V G l w b y B j Y W 1 i a W F k b y 5 7 R E l B L D l 9 J n F 1 b 3 Q 7 L C Z x d W 9 0 O 1 N l Y 3 R p b 2 4 x L 0 N P T k F Q I C g y K S 9 U a X B v I G N h b W J p Y W R v L n t N R V M s M T B 9 J n F 1 b 3 Q 7 L C Z x d W 9 0 O 1 N l Y 3 R p b 2 4 x L 0 N P T k F Q I C g y K S 9 U a X B v I G N h b W J p Y W R v L n t B w 5 F P L D E x f S Z x d W 9 0 O y w m c X V v d D t T Z W N 0 a W 9 u M S 9 D T 0 5 B U C A o M i k v V G l w b y B j Y W 1 i a W F k b y 5 7 R m V j a G E g Z G U g b G E g Z X Z h b H V h Y 2 n D s 2 4 s M T J 9 J n F 1 b 3 Q 7 L C Z x d W 9 0 O 1 N l Y 3 R p b 2 4 x L 0 N P T k F Q I C g y K S 9 U a X B v I G N h b W J p Y W R v L n t D b 2 1 l b n R h c m l v L D E z f S Z x d W 9 0 O y w m c X V v d D t T Z W N 0 a W 9 u M S 9 D T 0 5 B U C A o M i k v V G l w b y B j Y W 1 i a W F k b y 5 7 T W V k a W 8 g V m V y a W Z p Y 2 F j a c O z b i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0 N P T k F Q I C g y K S 9 U a X B v I G N h b W J p Y W R v L n t D b G F 2 Z S B J b m Q g Q W N 0 b 3 I s M H 0 m c X V v d D s s J n F 1 b 3 Q 7 U 2 V j d G l v b j E v Q 0 9 O Q V A g K D I p L 1 R p c G 8 g Y 2 F t Y m l h Z G 8 u e 0 l k I E l u Z G l j Y W R v c i w x f S Z x d W 9 0 O y w m c X V v d D t T Z W N 0 a W 9 u M S 9 D T 0 5 B U C A o M i k v V G l w b y B j Y W 1 i a W F k b y 5 7 U m V z c G 9 u c 2 F i b G U g L D J 9 J n F 1 b 3 Q 7 L C Z x d W 9 0 O 1 N l Y 3 R p b 2 4 x L 0 N P T k F Q I C g y K S 9 U a X B v I G N h b W J p Y W R v L n t W Y X J p Y W J s Z S B C Y X N l L D N 9 J n F 1 b 3 Q 7 L C Z x d W 9 0 O 1 N l Y 3 R p b 2 4 x L 0 N P T k F Q I C g y K S 9 U a X B v I G N h b W J p Y W R v L n t V b m l k Y W Q g V i 4 g Q m F z Z S w 0 f S Z x d W 9 0 O y w m c X V v d D t T Z W N 0 a W 9 u M S 9 D T 0 5 B U C A o M i k v V G l w b y B j Y W 1 i a W F k b y 5 7 V m F s b 3 I g Q m F z Z S w 1 f S Z x d W 9 0 O y w m c X V v d D t T Z W N 0 a W 9 u M S 9 D T 0 5 B U C A o M i k v V G l w b y B j Y W 1 i a W F k b y 5 7 V m F y a W F i b G U g R X N w Z W P D r W Z p Y 2 E s N n 0 m c X V v d D s s J n F 1 b 3 Q 7 U 2 V j d G l v b j E v Q 0 9 O Q V A g K D I p L 1 R p c G 8 g Y 2 F t Y m l h Z G 8 u e 1 V u a W R h Z C B W L i B F c 3 B l Y 8 O t Z m l j Y S w 3 f S Z x d W 9 0 O y w m c X V v d D t T Z W N 0 a W 9 u M S 9 D T 0 5 B U C A o M i k v V G l w b y B j Y W 1 i a W F k b y 5 7 R X Z h b H V h Y 2 n D s 2 4 s O H 0 m c X V v d D s s J n F 1 b 3 Q 7 U 2 V j d G l v b j E v Q 0 9 O Q V A g K D I p L 1 R p c G 8 g Y 2 F t Y m l h Z G 8 u e 0 R J Q S w 5 f S Z x d W 9 0 O y w m c X V v d D t T Z W N 0 a W 9 u M S 9 D T 0 5 B U C A o M i k v V G l w b y B j Y W 1 i a W F k b y 5 7 T U V T L D E w f S Z x d W 9 0 O y w m c X V v d D t T Z W N 0 a W 9 u M S 9 D T 0 5 B U C A o M i k v V G l w b y B j Y W 1 i a W F k b y 5 7 Q c O R T y w x M X 0 m c X V v d D s s J n F 1 b 3 Q 7 U 2 V j d G l v b j E v Q 0 9 O Q V A g K D I p L 1 R p c G 8 g Y 2 F t Y m l h Z G 8 u e 0 Z l Y 2 h h I G R l I G x h I G V 2 Y W x 1 Y W N p w 7 N u L D E y f S Z x d W 9 0 O y w m c X V v d D t T Z W N 0 a W 9 u M S 9 D T 0 5 B U C A o M i k v V G l w b y B j Y W 1 i a W F k b y 5 7 Q 2 9 t Z W 5 0 Y X J p b y w x M 3 0 m c X V v d D s s J n F 1 b 3 Q 7 U 2 V j d G l v b j E v Q 0 9 O Q V A g K D I p L 1 R p c G 8 g Y 2 F t Y m l h Z G 8 u e 0 1 l Z G l v I F Z l c m l m a W N h Y 2 n D s 2 4 s M T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T 0 5 B U C U y M C g y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0 5 B U C U y M C g y K S 9 D T 0 5 B U F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T k F Q J T I w K D I p L 1 R p c G 8 l M j B j Y W 1 i a W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1 C J G q Y U 1 T S b 3 q w I M S p i q m A A A A A A I A A A A A A B B m A A A A A Q A A I A A A A I C 1 d 8 V 3 9 i k p L X u h P X G e H B A S v m W 4 Y / 1 v 5 I h l M b L 8 9 A d X A A A A A A 6 A A A A A A g A A I A A A A F d k p p e 6 U k x E z h 9 d s 9 W o g k G O O Q C h V r 5 X K / F 8 P x u 3 W D b b U A A A A C J L G X j E 6 l 6 D v R V t E i 2 O V u t y / U d G H k B h 4 H R n Q g / 7 V C A k 7 Y 8 H m 3 b a p 6 u Z 7 L g Z M U Q + R c V A m E V P I 1 S q R S B r a 0 Q D v Q v 0 a I c b e 5 v O s D g H U K 7 y G m C d Q A A A A K r X L h X 3 2 a e O B g B X K K c 4 / Z j E B 7 D q T l m 3 L G v O 8 L S D B v 0 U j 4 8 D p s Y I i y T L c B L 6 0 m 2 r d D 0 c p 3 d A y M 1 u l Y J m u N J U S T Y = < / D a t a M a s h u p > 
</file>

<file path=customXml/itemProps1.xml><?xml version="1.0" encoding="utf-8"?>
<ds:datastoreItem xmlns:ds="http://schemas.openxmlformats.org/officeDocument/2006/customXml" ds:itemID="{99983125-EC46-46E2-915D-5DBF652CCC6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CONAP</vt:lpstr>
      <vt:lpstr>MARN</vt:lpstr>
      <vt:lpstr>MAGA</vt:lpstr>
      <vt:lpstr>INAB</vt:lpstr>
      <vt:lpstr>MASTER</vt:lpstr>
      <vt:lpstr>TD-FORMULARIO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Patricio Emanuelli</dc:creator>
  <cp:keywords/>
  <dc:description/>
  <cp:lastModifiedBy>Claudia</cp:lastModifiedBy>
  <cp:revision/>
  <dcterms:created xsi:type="dcterms:W3CDTF">2020-06-30T13:01:49Z</dcterms:created>
  <dcterms:modified xsi:type="dcterms:W3CDTF">2020-07-06T02:29:05Z</dcterms:modified>
  <cp:category/>
  <cp:contentStatus/>
</cp:coreProperties>
</file>