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RONAL_MARTINEZ\"/>
    </mc:Choice>
  </mc:AlternateContent>
  <bookViews>
    <workbookView xWindow="1170" yWindow="1110" windowWidth="20055" windowHeight="6600" tabRatio="782" firstSheet="3" activeTab="9"/>
  </bookViews>
  <sheets>
    <sheet name="Hoja2" sheetId="45" r:id="rId1"/>
    <sheet name="% abundancia" sheetId="38" r:id="rId2"/>
    <sheet name="Cuadro 3" sheetId="40" r:id="rId3"/>
    <sheet name="Anexo 2" sheetId="42" r:id="rId4"/>
    <sheet name="Anexo 3" sheetId="43" r:id="rId5"/>
    <sheet name="VolParcela" sheetId="39" r:id="rId6"/>
    <sheet name="Estadistica Vol" sheetId="30" r:id="rId7"/>
    <sheet name="Base de datos" sheetId="1" r:id="rId8"/>
    <sheet name="Coor_poligonos" sheetId="44" r:id="rId9"/>
    <sheet name="Coor_parcelas" sheetId="49" r:id="rId10"/>
    <sheet name="Hoja3" sheetId="46" r:id="rId11"/>
    <sheet name="Hoja4" sheetId="48" r:id="rId12"/>
  </sheets>
  <definedNames>
    <definedName name="_xlnm._FilterDatabase" localSheetId="7" hidden="1">'Base de datos'!$A$1:$K$1187</definedName>
    <definedName name="_xlnm._FilterDatabase" localSheetId="8" hidden="1">Coor_poligonos!$A$1:$F$179</definedName>
    <definedName name="_xlnm._FilterDatabase" localSheetId="6" hidden="1">'Estadistica Vol'!$G$3:$G$17</definedName>
    <definedName name="_xlnm.Print_Area" localSheetId="6">'Estadistica Vol'!$A$1:$F$21</definedName>
  </definedNames>
  <calcPr calcId="152511"/>
  <pivotCaches>
    <pivotCache cacheId="55" r:id="rId13"/>
    <pivotCache cacheId="56" r:id="rId14"/>
    <pivotCache cacheId="57" r:id="rId15"/>
  </pivotCaches>
</workbook>
</file>

<file path=xl/calcChain.xml><?xml version="1.0" encoding="utf-8"?>
<calcChain xmlns="http://schemas.openxmlformats.org/spreadsheetml/2006/main">
  <c r="G43" i="49" l="1"/>
  <c r="G42" i="49"/>
  <c r="G41" i="49"/>
  <c r="G40" i="49"/>
  <c r="G39" i="49"/>
  <c r="G38" i="49"/>
  <c r="G37" i="49"/>
  <c r="G36" i="49"/>
  <c r="G35" i="49"/>
  <c r="G34" i="49"/>
  <c r="G33" i="49"/>
  <c r="G32" i="49"/>
  <c r="G31" i="49"/>
  <c r="G30" i="49"/>
  <c r="G29" i="49"/>
  <c r="G28" i="49"/>
  <c r="G27" i="49"/>
  <c r="G26" i="49"/>
  <c r="G25" i="49"/>
  <c r="G24" i="49"/>
  <c r="G23" i="49"/>
  <c r="G22" i="49"/>
  <c r="G21" i="49"/>
  <c r="G20" i="49"/>
  <c r="G19" i="49"/>
  <c r="G18" i="49"/>
  <c r="G17" i="49"/>
  <c r="G16" i="49"/>
  <c r="G15" i="49"/>
  <c r="G14" i="49"/>
  <c r="G13" i="49"/>
  <c r="G12" i="49"/>
  <c r="G11" i="49"/>
  <c r="G10" i="49"/>
  <c r="G9" i="49"/>
  <c r="G8" i="49"/>
  <c r="G7" i="49"/>
  <c r="G6" i="49"/>
  <c r="G5" i="49"/>
  <c r="G4" i="49"/>
  <c r="G3" i="49"/>
  <c r="G2" i="49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1188" i="1"/>
  <c r="K2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Q2" i="1"/>
  <c r="G17" i="40" l="1"/>
  <c r="G16" i="40"/>
  <c r="G15" i="40"/>
  <c r="G14" i="40"/>
  <c r="G13" i="40"/>
  <c r="D16" i="38"/>
  <c r="E17" i="38"/>
  <c r="G18" i="40" l="1"/>
  <c r="D15" i="38"/>
  <c r="D14" i="38" l="1"/>
  <c r="C7" i="30" l="1"/>
  <c r="C8" i="30"/>
  <c r="C9" i="30"/>
  <c r="C11" i="30" l="1"/>
  <c r="C12" i="30"/>
  <c r="D13" i="38" l="1"/>
  <c r="D12" i="38" l="1"/>
  <c r="D17" i="38" s="1"/>
  <c r="I799" i="1" l="1"/>
  <c r="I402" i="1"/>
  <c r="I385" i="1"/>
  <c r="I977" i="1"/>
  <c r="I976" i="1"/>
  <c r="I746" i="1"/>
  <c r="I745" i="1"/>
  <c r="I821" i="1"/>
  <c r="I689" i="1"/>
  <c r="I420" i="1"/>
  <c r="I672" i="1"/>
  <c r="I100" i="1"/>
  <c r="I80" i="1"/>
  <c r="I1187" i="1"/>
  <c r="I1128" i="1"/>
  <c r="I743" i="1"/>
  <c r="I671" i="1"/>
  <c r="I579" i="1"/>
  <c r="I476" i="1"/>
  <c r="I475" i="1"/>
  <c r="I288" i="1"/>
  <c r="I267" i="1"/>
  <c r="I1165" i="1"/>
  <c r="I1147" i="1"/>
  <c r="I1108" i="1"/>
  <c r="I346" i="1"/>
  <c r="I287" i="1"/>
  <c r="I514" i="1"/>
  <c r="I474" i="1"/>
  <c r="I459" i="1"/>
  <c r="I419" i="1"/>
  <c r="I266" i="1"/>
  <c r="I1186" i="1"/>
  <c r="I1126" i="1"/>
  <c r="I600" i="1"/>
  <c r="I534" i="1"/>
  <c r="I533" i="1"/>
  <c r="I1164" i="1"/>
  <c r="I1107" i="1"/>
  <c r="I902" i="1"/>
  <c r="I863" i="1"/>
  <c r="I641" i="1"/>
  <c r="I578" i="1"/>
  <c r="I493" i="1"/>
  <c r="I436" i="1"/>
  <c r="I418" i="1"/>
  <c r="I841" i="1"/>
  <c r="I768" i="1"/>
  <c r="I640" i="1"/>
  <c r="I577" i="1"/>
  <c r="I491" i="1"/>
  <c r="I490" i="1"/>
  <c r="I489" i="1"/>
  <c r="I434" i="1"/>
  <c r="I433" i="1"/>
  <c r="I432" i="1"/>
  <c r="I401" i="1"/>
  <c r="I345" i="1"/>
  <c r="I329" i="1"/>
  <c r="I308" i="1"/>
  <c r="I210" i="1"/>
  <c r="I78" i="1"/>
  <c r="I21" i="1"/>
  <c r="I20" i="1"/>
  <c r="I1051" i="1"/>
  <c r="I670" i="1"/>
  <c r="I639" i="1"/>
  <c r="I638" i="1"/>
  <c r="I576" i="1"/>
  <c r="I575" i="1"/>
  <c r="I513" i="1"/>
  <c r="I458" i="1"/>
  <c r="I307" i="1"/>
  <c r="I247" i="1"/>
  <c r="I1163" i="1"/>
  <c r="I1106" i="1"/>
  <c r="I1050" i="1"/>
  <c r="I1049" i="1"/>
  <c r="I383" i="1"/>
  <c r="I382" i="1"/>
  <c r="I327" i="1"/>
  <c r="I325" i="1"/>
  <c r="I324" i="1"/>
  <c r="I263" i="1"/>
  <c r="I262" i="1"/>
  <c r="I261" i="1"/>
  <c r="I260" i="1"/>
  <c r="I1185" i="1"/>
  <c r="I1125" i="1"/>
  <c r="I901" i="1"/>
  <c r="I862" i="1"/>
  <c r="I623" i="1"/>
  <c r="I599" i="1"/>
  <c r="I598" i="1"/>
  <c r="I557" i="1"/>
  <c r="I532" i="1"/>
  <c r="I531" i="1"/>
  <c r="I323" i="1"/>
  <c r="I172" i="1"/>
  <c r="I156" i="1"/>
  <c r="I77" i="1"/>
  <c r="I1146" i="1"/>
  <c r="I1089" i="1"/>
  <c r="I898" i="1"/>
  <c r="I860" i="1"/>
  <c r="I573" i="1"/>
  <c r="I488" i="1"/>
  <c r="I487" i="1"/>
  <c r="I431" i="1"/>
  <c r="I430" i="1"/>
  <c r="I246" i="1"/>
  <c r="I209" i="1"/>
  <c r="I897" i="1"/>
  <c r="I706" i="1"/>
  <c r="I322" i="1"/>
  <c r="I155" i="1"/>
  <c r="I96" i="1"/>
  <c r="I39" i="1"/>
  <c r="I840" i="1"/>
  <c r="I637" i="1"/>
  <c r="I622" i="1"/>
  <c r="I571" i="1"/>
  <c r="I556" i="1"/>
  <c r="I305" i="1"/>
  <c r="I190" i="1"/>
  <c r="I95" i="1"/>
  <c r="I94" i="1"/>
  <c r="I38" i="1"/>
  <c r="I37" i="1"/>
  <c r="I1162" i="1"/>
  <c r="I1145" i="1"/>
  <c r="I1088" i="1"/>
  <c r="I786" i="1"/>
  <c r="I705" i="1"/>
  <c r="I669" i="1"/>
  <c r="I668" i="1"/>
  <c r="I667" i="1"/>
  <c r="I473" i="1"/>
  <c r="I244" i="1"/>
  <c r="I208" i="1"/>
  <c r="I207" i="1"/>
  <c r="I154" i="1"/>
  <c r="I153" i="1"/>
  <c r="I93" i="1"/>
  <c r="I75" i="1"/>
  <c r="I975" i="1"/>
  <c r="I974" i="1"/>
  <c r="I895" i="1"/>
  <c r="I894" i="1"/>
  <c r="I857" i="1"/>
  <c r="I856" i="1"/>
  <c r="I380" i="1"/>
  <c r="I378" i="1"/>
  <c r="I377" i="1"/>
  <c r="I320" i="1"/>
  <c r="I319" i="1"/>
  <c r="I318" i="1"/>
  <c r="I259" i="1"/>
  <c r="I258" i="1"/>
  <c r="I257" i="1"/>
  <c r="I121" i="1"/>
  <c r="I120" i="1"/>
  <c r="I62" i="1"/>
  <c r="I61" i="1"/>
  <c r="I1182" i="1"/>
  <c r="I1160" i="1"/>
  <c r="I1123" i="1"/>
  <c r="I1013" i="1"/>
  <c r="I1012" i="1"/>
  <c r="I994" i="1"/>
  <c r="I839" i="1"/>
  <c r="I820" i="1"/>
  <c r="I785" i="1"/>
  <c r="I765" i="1"/>
  <c r="I764" i="1"/>
  <c r="I763" i="1"/>
  <c r="I704" i="1"/>
  <c r="I688" i="1"/>
  <c r="I666" i="1"/>
  <c r="I636" i="1"/>
  <c r="I570" i="1"/>
  <c r="I417" i="1"/>
  <c r="I394" i="1"/>
  <c r="I376" i="1"/>
  <c r="I375" i="1"/>
  <c r="I372" i="1"/>
  <c r="I316" i="1"/>
  <c r="I255" i="1"/>
  <c r="I74" i="1"/>
  <c r="I18" i="1"/>
  <c r="I1048" i="1"/>
  <c r="I1011" i="1"/>
  <c r="I1010" i="1"/>
  <c r="I882" i="1"/>
  <c r="I881" i="1"/>
  <c r="I880" i="1"/>
  <c r="I879" i="1"/>
  <c r="I819" i="1"/>
  <c r="I703" i="1"/>
  <c r="I687" i="1"/>
  <c r="I665" i="1"/>
  <c r="I635" i="1"/>
  <c r="I597" i="1"/>
  <c r="I596" i="1"/>
  <c r="I569" i="1"/>
  <c r="I243" i="1"/>
  <c r="I118" i="1"/>
  <c r="I92" i="1"/>
  <c r="I59" i="1"/>
  <c r="I1157" i="1"/>
  <c r="I1104" i="1"/>
  <c r="I1101" i="1"/>
  <c r="I1047" i="1"/>
  <c r="I993" i="1"/>
  <c r="I973" i="1"/>
  <c r="I878" i="1"/>
  <c r="I837" i="1"/>
  <c r="I836" i="1"/>
  <c r="I835" i="1"/>
  <c r="I784" i="1"/>
  <c r="I634" i="1"/>
  <c r="I621" i="1"/>
  <c r="I568" i="1"/>
  <c r="I555" i="1"/>
  <c r="I486" i="1"/>
  <c r="I429" i="1"/>
  <c r="I1046" i="1"/>
  <c r="I1180" i="1"/>
  <c r="I1121" i="1"/>
  <c r="I760" i="1"/>
  <c r="I759" i="1"/>
  <c r="I758" i="1"/>
  <c r="I632" i="1"/>
  <c r="I595" i="1"/>
  <c r="I566" i="1"/>
  <c r="I512" i="1"/>
  <c r="I456" i="1"/>
  <c r="I315" i="1"/>
  <c r="I304" i="1"/>
  <c r="I70" i="1"/>
  <c r="I35" i="1"/>
  <c r="I12" i="1"/>
  <c r="I939" i="1"/>
  <c r="I817" i="1"/>
  <c r="I700" i="1"/>
  <c r="I699" i="1"/>
  <c r="I698" i="1"/>
  <c r="I620" i="1"/>
  <c r="I594" i="1"/>
  <c r="I593" i="1"/>
  <c r="I592" i="1"/>
  <c r="I554" i="1"/>
  <c r="I530" i="1"/>
  <c r="I529" i="1"/>
  <c r="I511" i="1"/>
  <c r="I510" i="1"/>
  <c r="I455" i="1"/>
  <c r="I454" i="1"/>
  <c r="I392" i="1"/>
  <c r="I371" i="1"/>
  <c r="I370" i="1"/>
  <c r="I314" i="1"/>
  <c r="I302" i="1"/>
  <c r="I301" i="1"/>
  <c r="I300" i="1"/>
  <c r="I298" i="1"/>
  <c r="I297" i="1"/>
  <c r="I254" i="1"/>
  <c r="I241" i="1"/>
  <c r="I240" i="1"/>
  <c r="I186" i="1"/>
  <c r="I185" i="1"/>
  <c r="I163" i="1"/>
  <c r="I136" i="1"/>
  <c r="I134" i="1"/>
  <c r="I1009" i="1"/>
  <c r="I1008" i="1"/>
  <c r="I875" i="1"/>
  <c r="I816" i="1"/>
  <c r="I685" i="1"/>
  <c r="I654" i="1"/>
  <c r="I631" i="1"/>
  <c r="I565" i="1"/>
  <c r="I509" i="1"/>
  <c r="I508" i="1"/>
  <c r="I471" i="1"/>
  <c r="I453" i="1"/>
  <c r="I452" i="1"/>
  <c r="I391" i="1"/>
  <c r="I296" i="1"/>
  <c r="I293" i="1"/>
  <c r="I239" i="1"/>
  <c r="I225" i="1"/>
  <c r="I162" i="1"/>
  <c r="I161" i="1"/>
  <c r="I90" i="1"/>
  <c r="I89" i="1"/>
  <c r="I87" i="1"/>
  <c r="I68" i="1"/>
  <c r="I32" i="1"/>
  <c r="I31" i="1"/>
  <c r="I10" i="1"/>
  <c r="I9" i="1"/>
  <c r="I889" i="1"/>
  <c r="I851" i="1"/>
  <c r="I664" i="1"/>
  <c r="I663" i="1"/>
  <c r="I618" i="1"/>
  <c r="I617" i="1"/>
  <c r="I552" i="1"/>
  <c r="I551" i="1"/>
  <c r="I485" i="1"/>
  <c r="I483" i="1"/>
  <c r="I428" i="1"/>
  <c r="I426" i="1"/>
  <c r="I388" i="1"/>
  <c r="I311" i="1"/>
  <c r="I202" i="1"/>
  <c r="I184" i="1"/>
  <c r="I147" i="1"/>
  <c r="I117" i="1"/>
  <c r="I116" i="1"/>
  <c r="I67" i="1"/>
  <c r="I58" i="1"/>
  <c r="I57" i="1"/>
  <c r="I8" i="1"/>
  <c r="I1151" i="1"/>
  <c r="I1095" i="1"/>
  <c r="I1065" i="1"/>
  <c r="I992" i="1"/>
  <c r="I972" i="1"/>
  <c r="I662" i="1"/>
  <c r="I661" i="1"/>
  <c r="I971" i="1"/>
  <c r="I970" i="1"/>
  <c r="I959" i="1"/>
  <c r="I958" i="1"/>
  <c r="I957" i="1"/>
  <c r="I849" i="1"/>
  <c r="I848" i="1"/>
  <c r="I660" i="1"/>
  <c r="I281" i="1"/>
  <c r="I198" i="1"/>
  <c r="I197" i="1"/>
  <c r="I142" i="1"/>
  <c r="I1094" i="1"/>
  <c r="I1007" i="1"/>
  <c r="I1006" i="1"/>
  <c r="I991" i="1"/>
  <c r="I990" i="1"/>
  <c r="I956" i="1"/>
  <c r="I935" i="1"/>
  <c r="I872" i="1"/>
  <c r="I871" i="1"/>
  <c r="I814" i="1"/>
  <c r="I781" i="1"/>
  <c r="I684" i="1"/>
  <c r="I659" i="1"/>
  <c r="I629" i="1"/>
  <c r="I615" i="1"/>
  <c r="I614" i="1"/>
  <c r="I591" i="1"/>
  <c r="I590" i="1"/>
  <c r="I563" i="1"/>
  <c r="I549" i="1"/>
  <c r="I548" i="1"/>
  <c r="I528" i="1"/>
  <c r="I527" i="1"/>
  <c r="I506" i="1"/>
  <c r="I505" i="1"/>
  <c r="I450" i="1"/>
  <c r="I449" i="1"/>
  <c r="I336" i="1"/>
  <c r="I277" i="1"/>
  <c r="I224" i="1"/>
  <c r="I222" i="1"/>
  <c r="I196" i="1"/>
  <c r="I160" i="1"/>
  <c r="I159" i="1"/>
  <c r="I141" i="1"/>
  <c r="I114" i="1"/>
  <c r="I86" i="1"/>
  <c r="I66" i="1"/>
  <c r="I65" i="1"/>
  <c r="I55" i="1"/>
  <c r="I7" i="1"/>
  <c r="I6" i="1"/>
  <c r="I658" i="1"/>
  <c r="I613" i="1"/>
  <c r="I612" i="1"/>
  <c r="I547" i="1"/>
  <c r="I546" i="1"/>
  <c r="I504" i="1"/>
  <c r="I503" i="1"/>
  <c r="I448" i="1"/>
  <c r="I447" i="1"/>
  <c r="I195" i="1"/>
  <c r="I140" i="1"/>
  <c r="I113" i="1"/>
  <c r="I54" i="1"/>
  <c r="I30" i="1"/>
  <c r="I29" i="1"/>
  <c r="I989" i="1"/>
  <c r="I988" i="1"/>
  <c r="I987" i="1"/>
  <c r="I969" i="1"/>
  <c r="I968" i="1"/>
  <c r="I955" i="1"/>
  <c r="I954" i="1"/>
  <c r="I953" i="1"/>
  <c r="I952" i="1"/>
  <c r="I932" i="1"/>
  <c r="I931" i="1"/>
  <c r="I657" i="1"/>
  <c r="I611" i="1"/>
  <c r="I610" i="1"/>
  <c r="I609" i="1"/>
  <c r="I608" i="1"/>
  <c r="I589" i="1"/>
  <c r="I545" i="1"/>
  <c r="I544" i="1"/>
  <c r="I543" i="1"/>
  <c r="I542" i="1"/>
  <c r="I526" i="1"/>
  <c r="I333" i="1"/>
  <c r="I309" i="1"/>
  <c r="I274" i="1"/>
  <c r="I272" i="1"/>
  <c r="I249" i="1"/>
  <c r="I248" i="1"/>
  <c r="I158" i="1"/>
  <c r="I1093" i="1"/>
  <c r="I1037" i="1"/>
  <c r="I909" i="1"/>
  <c r="I867" i="1"/>
  <c r="I831" i="1"/>
  <c r="I656" i="1"/>
  <c r="I588" i="1"/>
  <c r="I525" i="1"/>
  <c r="I290" i="1"/>
  <c r="I233" i="1"/>
  <c r="I1036" i="1"/>
  <c r="I929" i="1"/>
  <c r="I928" i="1"/>
  <c r="I907" i="1"/>
  <c r="I810" i="1"/>
  <c r="I628" i="1"/>
  <c r="I587" i="1"/>
  <c r="I586" i="1"/>
  <c r="I585" i="1"/>
  <c r="I562" i="1"/>
  <c r="I524" i="1"/>
  <c r="I523" i="1"/>
  <c r="I409" i="1"/>
  <c r="I332" i="1"/>
  <c r="I271" i="1"/>
  <c r="I112" i="1"/>
  <c r="I53" i="1"/>
  <c r="I584" i="1"/>
  <c r="I522" i="1"/>
  <c r="I521" i="1"/>
  <c r="I352" i="1"/>
  <c r="I351" i="1"/>
  <c r="I1003" i="1"/>
  <c r="I681" i="1"/>
  <c r="I655" i="1"/>
  <c r="I646" i="1"/>
  <c r="I626" i="1"/>
  <c r="I606" i="1"/>
  <c r="I583" i="1"/>
  <c r="I582" i="1"/>
  <c r="I560" i="1"/>
  <c r="I540" i="1"/>
  <c r="I520" i="1"/>
  <c r="I519" i="1"/>
  <c r="I232" i="1"/>
  <c r="I192" i="1"/>
  <c r="I138" i="1"/>
  <c r="I123" i="1"/>
  <c r="I27" i="1"/>
  <c r="I1001" i="1"/>
  <c r="I983" i="1"/>
  <c r="I982" i="1"/>
  <c r="I809" i="1"/>
  <c r="I692" i="1"/>
  <c r="I679" i="1"/>
  <c r="I518" i="1"/>
  <c r="I496" i="1"/>
  <c r="I440" i="1"/>
  <c r="I217" i="1"/>
  <c r="I109" i="1"/>
  <c r="I83" i="1"/>
  <c r="I49" i="1"/>
  <c r="I24" i="1"/>
  <c r="I999" i="1"/>
  <c r="I945" i="1"/>
  <c r="I943" i="1"/>
  <c r="I905" i="1"/>
  <c r="I81" i="1"/>
  <c r="I22" i="1"/>
  <c r="I3" i="1"/>
  <c r="I2" i="1"/>
  <c r="I677" i="1"/>
  <c r="I350" i="1"/>
  <c r="I214" i="1"/>
  <c r="I1031" i="1"/>
  <c r="I690" i="1"/>
  <c r="I675" i="1"/>
  <c r="I580" i="1"/>
  <c r="I517" i="1"/>
  <c r="I516" i="1"/>
  <c r="I515" i="1"/>
  <c r="I106" i="1"/>
  <c r="I104" i="1"/>
  <c r="I103" i="1"/>
  <c r="I46" i="1"/>
  <c r="I44" i="1"/>
  <c r="I43" i="1"/>
  <c r="I1070" i="1"/>
  <c r="I900" i="1"/>
  <c r="I800" i="1"/>
  <c r="I797" i="1"/>
  <c r="I885" i="1"/>
  <c r="I845" i="1"/>
  <c r="I844" i="1"/>
  <c r="I791" i="1"/>
  <c r="I789" i="1"/>
  <c r="I366" i="1"/>
  <c r="I365" i="1"/>
  <c r="I1033" i="1"/>
  <c r="I403" i="1"/>
  <c r="I747" i="1"/>
  <c r="I725" i="1"/>
  <c r="I724" i="1"/>
  <c r="I723" i="1"/>
  <c r="I744" i="1"/>
  <c r="I722" i="1"/>
  <c r="I721" i="1"/>
  <c r="I79" i="1"/>
  <c r="I1127" i="1"/>
  <c r="I1071" i="1"/>
  <c r="I347" i="1"/>
  <c r="I1052" i="1"/>
  <c r="I1030" i="1"/>
  <c r="I494" i="1"/>
  <c r="I492" i="1"/>
  <c r="I437" i="1"/>
  <c r="I435" i="1"/>
  <c r="I1029" i="1"/>
  <c r="I1028" i="1"/>
  <c r="I1027" i="1"/>
  <c r="I770" i="1"/>
  <c r="I769" i="1"/>
  <c r="I767" i="1"/>
  <c r="I400" i="1"/>
  <c r="I384" i="1"/>
  <c r="I344" i="1"/>
  <c r="I328" i="1"/>
  <c r="I286" i="1"/>
  <c r="I265" i="1"/>
  <c r="I264" i="1"/>
  <c r="I174" i="1"/>
  <c r="I173" i="1"/>
  <c r="I766" i="1"/>
  <c r="I285" i="1"/>
  <c r="I399" i="1"/>
  <c r="I398" i="1"/>
  <c r="I326" i="1"/>
  <c r="I1069" i="1"/>
  <c r="I574" i="1"/>
  <c r="I1026" i="1"/>
  <c r="I1025" i="1"/>
  <c r="I1024" i="1"/>
  <c r="I899" i="1"/>
  <c r="I861" i="1"/>
  <c r="I805" i="1"/>
  <c r="I572" i="1"/>
  <c r="I457" i="1"/>
  <c r="I306" i="1"/>
  <c r="I245" i="1"/>
  <c r="I76" i="1"/>
  <c r="I1184" i="1"/>
  <c r="I804" i="1"/>
  <c r="I787" i="1"/>
  <c r="I191" i="1"/>
  <c r="I99" i="1"/>
  <c r="I98" i="1"/>
  <c r="I97" i="1"/>
  <c r="I40" i="1"/>
  <c r="I742" i="1"/>
  <c r="I720" i="1"/>
  <c r="I381" i="1"/>
  <c r="I364" i="1"/>
  <c r="I321" i="1"/>
  <c r="I1183" i="1"/>
  <c r="I1124" i="1"/>
  <c r="I1068" i="1"/>
  <c r="I1023" i="1"/>
  <c r="I1022" i="1"/>
  <c r="I896" i="1"/>
  <c r="I859" i="1"/>
  <c r="I858" i="1"/>
  <c r="I803" i="1"/>
  <c r="I802" i="1"/>
  <c r="I801" i="1"/>
  <c r="I741" i="1"/>
  <c r="I740" i="1"/>
  <c r="I739" i="1"/>
  <c r="I719" i="1"/>
  <c r="I343" i="1"/>
  <c r="I19" i="1"/>
  <c r="I1161" i="1"/>
  <c r="I1105" i="1"/>
  <c r="I1021" i="1"/>
  <c r="I1020" i="1"/>
  <c r="I1019" i="1"/>
  <c r="I397" i="1"/>
  <c r="I396" i="1"/>
  <c r="I395" i="1"/>
  <c r="I379" i="1"/>
  <c r="I137" i="1"/>
  <c r="I838" i="1"/>
  <c r="I762" i="1"/>
  <c r="I738" i="1"/>
  <c r="I737" i="1"/>
  <c r="I393" i="1"/>
  <c r="I374" i="1"/>
  <c r="I373" i="1"/>
  <c r="I363" i="1"/>
  <c r="I362" i="1"/>
  <c r="I361" i="1"/>
  <c r="I342" i="1"/>
  <c r="I317" i="1"/>
  <c r="I284" i="1"/>
  <c r="I283" i="1"/>
  <c r="I256" i="1"/>
  <c r="I230" i="1"/>
  <c r="I229" i="1"/>
  <c r="I206" i="1"/>
  <c r="I171" i="1"/>
  <c r="I170" i="1"/>
  <c r="I169" i="1"/>
  <c r="I152" i="1"/>
  <c r="I73" i="1"/>
  <c r="I17" i="1"/>
  <c r="I893" i="1"/>
  <c r="I892" i="1"/>
  <c r="I855" i="1"/>
  <c r="I854" i="1"/>
  <c r="I472" i="1"/>
  <c r="I228" i="1"/>
  <c r="I227" i="1"/>
  <c r="I205" i="1"/>
  <c r="I204" i="1"/>
  <c r="I189" i="1"/>
  <c r="I168" i="1"/>
  <c r="I167" i="1"/>
  <c r="I151" i="1"/>
  <c r="I150" i="1"/>
  <c r="I149" i="1"/>
  <c r="I119" i="1"/>
  <c r="I91" i="1"/>
  <c r="I60" i="1"/>
  <c r="I36" i="1"/>
  <c r="I16" i="1"/>
  <c r="I15" i="1"/>
  <c r="I1181" i="1"/>
  <c r="I1159" i="1"/>
  <c r="I1158" i="1"/>
  <c r="I1122" i="1"/>
  <c r="I1103" i="1"/>
  <c r="I1102" i="1"/>
  <c r="I1067" i="1"/>
  <c r="I761" i="1"/>
  <c r="I702" i="1"/>
  <c r="I360" i="1"/>
  <c r="I188" i="1"/>
  <c r="I1156" i="1"/>
  <c r="I1100" i="1"/>
  <c r="I1155" i="1"/>
  <c r="I1099" i="1"/>
  <c r="I1045" i="1"/>
  <c r="I1044" i="1"/>
  <c r="I834" i="1"/>
  <c r="I818" i="1"/>
  <c r="I701" i="1"/>
  <c r="I686" i="1"/>
  <c r="I633" i="1"/>
  <c r="I567" i="1"/>
  <c r="I303" i="1"/>
  <c r="I242" i="1"/>
  <c r="I226" i="1"/>
  <c r="I187" i="1"/>
  <c r="I166" i="1"/>
  <c r="I165" i="1"/>
  <c r="I164" i="1"/>
  <c r="I72" i="1"/>
  <c r="I71" i="1"/>
  <c r="I14" i="1"/>
  <c r="I13" i="1"/>
  <c r="I1154" i="1"/>
  <c r="I1098" i="1"/>
  <c r="I1066" i="1"/>
  <c r="I877" i="1"/>
  <c r="I876" i="1"/>
  <c r="I783" i="1"/>
  <c r="I736" i="1"/>
  <c r="I718" i="1"/>
  <c r="I341" i="1"/>
  <c r="I299" i="1"/>
  <c r="I135" i="1"/>
  <c r="I1144" i="1"/>
  <c r="I922" i="1"/>
  <c r="I735" i="1"/>
  <c r="I734" i="1"/>
  <c r="I619" i="1"/>
  <c r="I553" i="1"/>
  <c r="I507" i="1"/>
  <c r="I451" i="1"/>
  <c r="I390" i="1"/>
  <c r="I369" i="1"/>
  <c r="I313" i="1"/>
  <c r="I312" i="1"/>
  <c r="I295" i="1"/>
  <c r="I294" i="1"/>
  <c r="I292" i="1"/>
  <c r="I253" i="1"/>
  <c r="I252" i="1"/>
  <c r="I238" i="1"/>
  <c r="I88" i="1"/>
  <c r="I69" i="1"/>
  <c r="I34" i="1"/>
  <c r="I33" i="1"/>
  <c r="I11" i="1"/>
  <c r="I1179" i="1"/>
  <c r="I1153" i="1"/>
  <c r="I1152" i="1"/>
  <c r="I1143" i="1"/>
  <c r="I1120" i="1"/>
  <c r="I1097" i="1"/>
  <c r="I1096" i="1"/>
  <c r="I1087" i="1"/>
  <c r="I1018" i="1"/>
  <c r="I1017" i="1"/>
  <c r="I1016" i="1"/>
  <c r="I921" i="1"/>
  <c r="I891" i="1"/>
  <c r="I890" i="1"/>
  <c r="I874" i="1"/>
  <c r="I873" i="1"/>
  <c r="I853" i="1"/>
  <c r="I852" i="1"/>
  <c r="I798" i="1"/>
  <c r="I757" i="1"/>
  <c r="I733" i="1"/>
  <c r="I732" i="1"/>
  <c r="I717" i="1"/>
  <c r="I716" i="1"/>
  <c r="I715" i="1"/>
  <c r="I714" i="1"/>
  <c r="I484" i="1"/>
  <c r="I427" i="1"/>
  <c r="I389" i="1"/>
  <c r="I368" i="1"/>
  <c r="I310" i="1"/>
  <c r="I282" i="1"/>
  <c r="I251" i="1"/>
  <c r="I250" i="1"/>
  <c r="I237" i="1"/>
  <c r="I203" i="1"/>
  <c r="I148" i="1"/>
  <c r="I1178" i="1"/>
  <c r="I1119" i="1"/>
  <c r="I1043" i="1"/>
  <c r="I1042" i="1"/>
  <c r="I1015" i="1"/>
  <c r="I888" i="1"/>
  <c r="I850" i="1"/>
  <c r="I796" i="1"/>
  <c r="I795" i="1"/>
  <c r="I697" i="1"/>
  <c r="I470" i="1"/>
  <c r="I416" i="1"/>
  <c r="I415" i="1"/>
  <c r="I236" i="1"/>
  <c r="I201" i="1"/>
  <c r="I200" i="1"/>
  <c r="I199" i="1"/>
  <c r="I146" i="1"/>
  <c r="I145" i="1"/>
  <c r="I144" i="1"/>
  <c r="I143" i="1"/>
  <c r="I1177" i="1"/>
  <c r="I1142" i="1"/>
  <c r="I1118" i="1"/>
  <c r="I1064" i="1"/>
  <c r="I1041" i="1"/>
  <c r="I1040" i="1"/>
  <c r="I938" i="1"/>
  <c r="I937" i="1"/>
  <c r="I920" i="1"/>
  <c r="I815" i="1"/>
  <c r="I794" i="1"/>
  <c r="I696" i="1"/>
  <c r="I616" i="1"/>
  <c r="I550" i="1"/>
  <c r="I359" i="1"/>
  <c r="I358" i="1"/>
  <c r="I133" i="1"/>
  <c r="I1039" i="1"/>
  <c r="I936" i="1"/>
  <c r="I934" i="1"/>
  <c r="I933" i="1"/>
  <c r="I919" i="1"/>
  <c r="I918" i="1"/>
  <c r="I917" i="1"/>
  <c r="I887" i="1"/>
  <c r="I886" i="1"/>
  <c r="I870" i="1"/>
  <c r="I847" i="1"/>
  <c r="I846" i="1"/>
  <c r="I833" i="1"/>
  <c r="I813" i="1"/>
  <c r="I793" i="1"/>
  <c r="I792" i="1"/>
  <c r="I782" i="1"/>
  <c r="I756" i="1"/>
  <c r="I755" i="1"/>
  <c r="I754" i="1"/>
  <c r="I731" i="1"/>
  <c r="I713" i="1"/>
  <c r="I712" i="1"/>
  <c r="I711" i="1"/>
  <c r="I653" i="1"/>
  <c r="I630" i="1"/>
  <c r="I564" i="1"/>
  <c r="I469" i="1"/>
  <c r="I340" i="1"/>
  <c r="I339" i="1"/>
  <c r="I338" i="1"/>
  <c r="I337" i="1"/>
  <c r="I335" i="1"/>
  <c r="I280" i="1"/>
  <c r="I279" i="1"/>
  <c r="I278" i="1"/>
  <c r="I276" i="1"/>
  <c r="I223" i="1"/>
  <c r="I221" i="1"/>
  <c r="I183" i="1"/>
  <c r="I182" i="1"/>
  <c r="I181" i="1"/>
  <c r="I180" i="1"/>
  <c r="I132" i="1"/>
  <c r="I131" i="1"/>
  <c r="I130" i="1"/>
  <c r="I115" i="1"/>
  <c r="I56" i="1"/>
  <c r="I1176" i="1"/>
  <c r="I1117" i="1"/>
  <c r="I1063" i="1"/>
  <c r="I916" i="1"/>
  <c r="I812" i="1"/>
  <c r="I790" i="1"/>
  <c r="I730" i="1"/>
  <c r="I710" i="1"/>
  <c r="I502" i="1"/>
  <c r="I482" i="1"/>
  <c r="I446" i="1"/>
  <c r="I235" i="1"/>
  <c r="I1175" i="1"/>
  <c r="I1116" i="1"/>
  <c r="I1062" i="1"/>
  <c r="I915" i="1"/>
  <c r="I914" i="1"/>
  <c r="I913" i="1"/>
  <c r="I912" i="1"/>
  <c r="I911" i="1"/>
  <c r="I910" i="1"/>
  <c r="I869" i="1"/>
  <c r="I868" i="1"/>
  <c r="I780" i="1"/>
  <c r="I695" i="1"/>
  <c r="I468" i="1"/>
  <c r="I387" i="1"/>
  <c r="I386" i="1"/>
  <c r="I367" i="1"/>
  <c r="I334" i="1"/>
  <c r="I291" i="1"/>
  <c r="I275" i="1"/>
  <c r="I273" i="1"/>
  <c r="I234" i="1"/>
  <c r="I179" i="1"/>
  <c r="I178" i="1"/>
  <c r="I129" i="1"/>
  <c r="I128" i="1"/>
  <c r="I1174" i="1"/>
  <c r="I1141" i="1"/>
  <c r="I1140" i="1"/>
  <c r="I1086" i="1"/>
  <c r="I1085" i="1"/>
  <c r="I1038" i="1"/>
  <c r="I930" i="1"/>
  <c r="I908" i="1"/>
  <c r="I884" i="1"/>
  <c r="I883" i="1"/>
  <c r="I866" i="1"/>
  <c r="I843" i="1"/>
  <c r="I842" i="1"/>
  <c r="I832" i="1"/>
  <c r="I811" i="1"/>
  <c r="I788" i="1"/>
  <c r="I779" i="1"/>
  <c r="I778" i="1"/>
  <c r="I777" i="1"/>
  <c r="I694" i="1"/>
  <c r="I693" i="1"/>
  <c r="I683" i="1"/>
  <c r="I682" i="1"/>
  <c r="I652" i="1"/>
  <c r="I651" i="1"/>
  <c r="I501" i="1"/>
  <c r="I481" i="1"/>
  <c r="I467" i="1"/>
  <c r="I466" i="1"/>
  <c r="I465" i="1"/>
  <c r="I464" i="1"/>
  <c r="I445" i="1"/>
  <c r="I425" i="1"/>
  <c r="I414" i="1"/>
  <c r="I413" i="1"/>
  <c r="I412" i="1"/>
  <c r="I411" i="1"/>
  <c r="I410" i="1"/>
  <c r="I357" i="1"/>
  <c r="I356" i="1"/>
  <c r="I220" i="1"/>
  <c r="I194" i="1"/>
  <c r="I193" i="1"/>
  <c r="I177" i="1"/>
  <c r="I157" i="1"/>
  <c r="I139" i="1"/>
  <c r="I127" i="1"/>
  <c r="I85" i="1"/>
  <c r="I28" i="1"/>
  <c r="I709" i="1"/>
  <c r="I1173" i="1"/>
  <c r="I1115" i="1"/>
  <c r="I1061" i="1"/>
  <c r="I1060" i="1"/>
  <c r="I1005" i="1"/>
  <c r="I986" i="1"/>
  <c r="I927" i="1"/>
  <c r="I830" i="1"/>
  <c r="I776" i="1"/>
  <c r="I729" i="1"/>
  <c r="I708" i="1"/>
  <c r="I650" i="1"/>
  <c r="I463" i="1"/>
  <c r="I408" i="1"/>
  <c r="I355" i="1"/>
  <c r="I354" i="1"/>
  <c r="I64" i="1"/>
  <c r="I63" i="1"/>
  <c r="I5" i="1"/>
  <c r="I4" i="1"/>
  <c r="I1172" i="1"/>
  <c r="I1171" i="1"/>
  <c r="I1114" i="1"/>
  <c r="I1113" i="1"/>
  <c r="I1059" i="1"/>
  <c r="I1004" i="1"/>
  <c r="I829" i="1"/>
  <c r="I828" i="1"/>
  <c r="I775" i="1"/>
  <c r="I753" i="1"/>
  <c r="I752" i="1"/>
  <c r="I751" i="1"/>
  <c r="I649" i="1"/>
  <c r="I648" i="1"/>
  <c r="I500" i="1"/>
  <c r="I499" i="1"/>
  <c r="I480" i="1"/>
  <c r="I444" i="1"/>
  <c r="I443" i="1"/>
  <c r="I424" i="1"/>
  <c r="I407" i="1"/>
  <c r="I353" i="1"/>
  <c r="I126" i="1"/>
  <c r="I125" i="1"/>
  <c r="I1170" i="1"/>
  <c r="I1139" i="1"/>
  <c r="I1138" i="1"/>
  <c r="I1137" i="1"/>
  <c r="I1112" i="1"/>
  <c r="I1084" i="1"/>
  <c r="I1083" i="1"/>
  <c r="I1082" i="1"/>
  <c r="I1058" i="1"/>
  <c r="I1057" i="1"/>
  <c r="I1035" i="1"/>
  <c r="I1002" i="1"/>
  <c r="I985" i="1"/>
  <c r="I984" i="1"/>
  <c r="I967" i="1"/>
  <c r="I951" i="1"/>
  <c r="I950" i="1"/>
  <c r="I949" i="1"/>
  <c r="I948" i="1"/>
  <c r="I827" i="1"/>
  <c r="I826" i="1"/>
  <c r="I774" i="1"/>
  <c r="I680" i="1"/>
  <c r="I647" i="1"/>
  <c r="I627" i="1"/>
  <c r="I607" i="1"/>
  <c r="I605" i="1"/>
  <c r="I561" i="1"/>
  <c r="I541" i="1"/>
  <c r="I539" i="1"/>
  <c r="I479" i="1"/>
  <c r="I462" i="1"/>
  <c r="I461" i="1"/>
  <c r="I460" i="1"/>
  <c r="I423" i="1"/>
  <c r="I406" i="1"/>
  <c r="I405" i="1"/>
  <c r="I404" i="1"/>
  <c r="I219" i="1"/>
  <c r="I218" i="1"/>
  <c r="I176" i="1"/>
  <c r="I175" i="1"/>
  <c r="I124" i="1"/>
  <c r="I111" i="1"/>
  <c r="I110" i="1"/>
  <c r="I84" i="1"/>
  <c r="I52" i="1"/>
  <c r="I51" i="1"/>
  <c r="I26" i="1"/>
  <c r="I25" i="1"/>
  <c r="I1169" i="1"/>
  <c r="I1168" i="1"/>
  <c r="I1167" i="1"/>
  <c r="I1150" i="1"/>
  <c r="I1149" i="1"/>
  <c r="I1136" i="1"/>
  <c r="I1135" i="1"/>
  <c r="I1111" i="1"/>
  <c r="I1110" i="1"/>
  <c r="I1109" i="1"/>
  <c r="I1092" i="1"/>
  <c r="I1091" i="1"/>
  <c r="I1081" i="1"/>
  <c r="I1080" i="1"/>
  <c r="I1056" i="1"/>
  <c r="I1055" i="1"/>
  <c r="I1034" i="1"/>
  <c r="I1014" i="1"/>
  <c r="I947" i="1"/>
  <c r="I926" i="1"/>
  <c r="I925" i="1"/>
  <c r="I924" i="1"/>
  <c r="I906" i="1"/>
  <c r="I825" i="1"/>
  <c r="I824" i="1"/>
  <c r="I823" i="1"/>
  <c r="I822" i="1"/>
  <c r="I773" i="1"/>
  <c r="I772" i="1"/>
  <c r="I771" i="1"/>
  <c r="I645" i="1"/>
  <c r="I644" i="1"/>
  <c r="I625" i="1"/>
  <c r="I604" i="1"/>
  <c r="I559" i="1"/>
  <c r="I538" i="1"/>
  <c r="I498" i="1"/>
  <c r="I497" i="1"/>
  <c r="I478" i="1"/>
  <c r="I477" i="1"/>
  <c r="I442" i="1"/>
  <c r="I441" i="1"/>
  <c r="I422" i="1"/>
  <c r="I421" i="1"/>
  <c r="I108" i="1"/>
  <c r="I82" i="1"/>
  <c r="I50" i="1"/>
  <c r="I48" i="1"/>
  <c r="I23" i="1"/>
  <c r="I1166" i="1"/>
  <c r="I1148" i="1"/>
  <c r="I1134" i="1"/>
  <c r="I1133" i="1"/>
  <c r="I1090" i="1"/>
  <c r="I1079" i="1"/>
  <c r="I1078" i="1"/>
  <c r="I1054" i="1"/>
  <c r="I1032" i="1"/>
  <c r="I1000" i="1"/>
  <c r="I998" i="1"/>
  <c r="I997" i="1"/>
  <c r="I981" i="1"/>
  <c r="I980" i="1"/>
  <c r="I966" i="1"/>
  <c r="I965" i="1"/>
  <c r="I946" i="1"/>
  <c r="I944" i="1"/>
  <c r="I942" i="1"/>
  <c r="I923" i="1"/>
  <c r="I904" i="1"/>
  <c r="I750" i="1"/>
  <c r="I749" i="1"/>
  <c r="I748" i="1"/>
  <c r="I728" i="1"/>
  <c r="I678" i="1"/>
  <c r="I624" i="1"/>
  <c r="I603" i="1"/>
  <c r="I581" i="1"/>
  <c r="I558" i="1"/>
  <c r="I537" i="1"/>
  <c r="I331" i="1"/>
  <c r="I270" i="1"/>
  <c r="I216" i="1"/>
  <c r="I215" i="1"/>
  <c r="I107" i="1"/>
  <c r="I47" i="1"/>
  <c r="I707" i="1"/>
  <c r="I1132" i="1"/>
  <c r="I1077" i="1"/>
  <c r="I1076" i="1"/>
  <c r="I1075" i="1"/>
  <c r="I1053" i="1"/>
  <c r="I941" i="1"/>
  <c r="I940" i="1"/>
  <c r="I903" i="1"/>
  <c r="I727" i="1"/>
  <c r="I602" i="1"/>
  <c r="I536" i="1"/>
  <c r="I495" i="1"/>
  <c r="I439" i="1"/>
  <c r="I438" i="1"/>
  <c r="I349" i="1"/>
  <c r="I348" i="1"/>
  <c r="I289" i="1"/>
  <c r="I231" i="1"/>
  <c r="I1131" i="1"/>
  <c r="I1130" i="1"/>
  <c r="I1129" i="1"/>
  <c r="I1074" i="1"/>
  <c r="I1073" i="1"/>
  <c r="I1072" i="1"/>
  <c r="I996" i="1"/>
  <c r="I995" i="1"/>
  <c r="I979" i="1"/>
  <c r="I978" i="1"/>
  <c r="I964" i="1"/>
  <c r="I963" i="1"/>
  <c r="I962" i="1"/>
  <c r="I961" i="1"/>
  <c r="I960" i="1"/>
  <c r="I865" i="1"/>
  <c r="I864" i="1"/>
  <c r="I808" i="1"/>
  <c r="I807" i="1"/>
  <c r="I806" i="1"/>
  <c r="I726" i="1"/>
  <c r="I691" i="1"/>
  <c r="I676" i="1"/>
  <c r="I674" i="1"/>
  <c r="I673" i="1"/>
  <c r="I643" i="1"/>
  <c r="I642" i="1"/>
  <c r="I601" i="1"/>
  <c r="I535" i="1"/>
  <c r="I330" i="1"/>
  <c r="I269" i="1"/>
  <c r="I268" i="1"/>
  <c r="I213" i="1"/>
  <c r="I212" i="1"/>
  <c r="I211" i="1"/>
  <c r="I122" i="1"/>
  <c r="I105" i="1"/>
  <c r="I102" i="1"/>
  <c r="I101" i="1"/>
  <c r="I45" i="1"/>
  <c r="I42" i="1"/>
  <c r="I41" i="1"/>
  <c r="G403" i="1" l="1"/>
  <c r="H403" i="1" s="1"/>
  <c r="G402" i="1"/>
  <c r="H402" i="1" s="1"/>
  <c r="G385" i="1"/>
  <c r="H385" i="1" s="1"/>
  <c r="G977" i="1"/>
  <c r="G976" i="1"/>
  <c r="G747" i="1"/>
  <c r="H747" i="1" s="1"/>
  <c r="G725" i="1"/>
  <c r="H725" i="1" s="1"/>
  <c r="G724" i="1"/>
  <c r="H724" i="1" s="1"/>
  <c r="G723" i="1"/>
  <c r="H723" i="1" s="1"/>
  <c r="G746" i="1"/>
  <c r="H746" i="1" s="1"/>
  <c r="G745" i="1"/>
  <c r="H745" i="1" s="1"/>
  <c r="G821" i="1"/>
  <c r="H821" i="1" s="1"/>
  <c r="G689" i="1"/>
  <c r="H689" i="1" s="1"/>
  <c r="G420" i="1"/>
  <c r="H420" i="1" s="1"/>
  <c r="G744" i="1"/>
  <c r="H744" i="1" s="1"/>
  <c r="G722" i="1"/>
  <c r="H722" i="1" s="1"/>
  <c r="G721" i="1"/>
  <c r="H721" i="1" s="1"/>
  <c r="G672" i="1"/>
  <c r="H672" i="1" s="1"/>
  <c r="G100" i="1"/>
  <c r="H100" i="1" s="1"/>
  <c r="G80" i="1"/>
  <c r="H80" i="1" s="1"/>
  <c r="G1187" i="1"/>
  <c r="H1187" i="1" s="1"/>
  <c r="G1128" i="1"/>
  <c r="H1128" i="1" s="1"/>
  <c r="G743" i="1"/>
  <c r="H743" i="1" s="1"/>
  <c r="G671" i="1"/>
  <c r="H671" i="1" s="1"/>
  <c r="G579" i="1"/>
  <c r="H579" i="1" s="1"/>
  <c r="G476" i="1"/>
  <c r="H476" i="1" s="1"/>
  <c r="G475" i="1"/>
  <c r="H475" i="1" s="1"/>
  <c r="G288" i="1"/>
  <c r="H288" i="1" s="1"/>
  <c r="G267" i="1"/>
  <c r="H267" i="1" s="1"/>
  <c r="G79" i="1"/>
  <c r="H79" i="1" s="1"/>
  <c r="G1165" i="1"/>
  <c r="H1165" i="1" s="1"/>
  <c r="G1147" i="1"/>
  <c r="H1147" i="1" s="1"/>
  <c r="G1127" i="1"/>
  <c r="H1127" i="1" s="1"/>
  <c r="G1108" i="1"/>
  <c r="H1108" i="1" s="1"/>
  <c r="G1071" i="1"/>
  <c r="H1071" i="1" s="1"/>
  <c r="G347" i="1"/>
  <c r="H347" i="1" s="1"/>
  <c r="G346" i="1"/>
  <c r="H346" i="1" s="1"/>
  <c r="G287" i="1"/>
  <c r="H287" i="1" s="1"/>
  <c r="G1052" i="1"/>
  <c r="H1052" i="1" s="1"/>
  <c r="G514" i="1"/>
  <c r="H514" i="1" s="1"/>
  <c r="G474" i="1"/>
  <c r="H474" i="1" s="1"/>
  <c r="G459" i="1"/>
  <c r="H459" i="1" s="1"/>
  <c r="G419" i="1"/>
  <c r="H419" i="1" s="1"/>
  <c r="G266" i="1"/>
  <c r="H266" i="1" s="1"/>
  <c r="G1186" i="1"/>
  <c r="H1186" i="1" s="1"/>
  <c r="G1126" i="1"/>
  <c r="H1126" i="1" s="1"/>
  <c r="G1070" i="1"/>
  <c r="H1070" i="1" s="1"/>
  <c r="G1030" i="1"/>
  <c r="H1030" i="1" s="1"/>
  <c r="G600" i="1"/>
  <c r="H600" i="1" s="1"/>
  <c r="G534" i="1"/>
  <c r="H534" i="1" s="1"/>
  <c r="G533" i="1"/>
  <c r="H533" i="1" s="1"/>
  <c r="G1164" i="1"/>
  <c r="H1164" i="1" s="1"/>
  <c r="G1107" i="1"/>
  <c r="H1107" i="1" s="1"/>
  <c r="G902" i="1"/>
  <c r="H902" i="1" s="1"/>
  <c r="G863" i="1"/>
  <c r="H863" i="1" s="1"/>
  <c r="G641" i="1"/>
  <c r="H641" i="1" s="1"/>
  <c r="G578" i="1"/>
  <c r="H578" i="1" s="1"/>
  <c r="G494" i="1"/>
  <c r="H494" i="1" s="1"/>
  <c r="G493" i="1"/>
  <c r="H493" i="1" s="1"/>
  <c r="G492" i="1"/>
  <c r="H492" i="1" s="1"/>
  <c r="G437" i="1"/>
  <c r="H437" i="1" s="1"/>
  <c r="G436" i="1"/>
  <c r="H436" i="1" s="1"/>
  <c r="G435" i="1"/>
  <c r="H435" i="1" s="1"/>
  <c r="G418" i="1"/>
  <c r="H418" i="1" s="1"/>
  <c r="G1029" i="1"/>
  <c r="H1029" i="1" s="1"/>
  <c r="G1028" i="1"/>
  <c r="H1028" i="1" s="1"/>
  <c r="G1027" i="1"/>
  <c r="H1027" i="1" s="1"/>
  <c r="G841" i="1"/>
  <c r="H841" i="1" s="1"/>
  <c r="G770" i="1"/>
  <c r="H770" i="1" s="1"/>
  <c r="G769" i="1"/>
  <c r="H769" i="1" s="1"/>
  <c r="G768" i="1"/>
  <c r="H768" i="1" s="1"/>
  <c r="G767" i="1"/>
  <c r="H767" i="1" s="1"/>
  <c r="G640" i="1"/>
  <c r="H640" i="1" s="1"/>
  <c r="G577" i="1"/>
  <c r="H577" i="1" s="1"/>
  <c r="G491" i="1"/>
  <c r="H491" i="1" s="1"/>
  <c r="G490" i="1"/>
  <c r="H490" i="1" s="1"/>
  <c r="G489" i="1"/>
  <c r="H489" i="1" s="1"/>
  <c r="G434" i="1"/>
  <c r="H434" i="1" s="1"/>
  <c r="G433" i="1"/>
  <c r="H433" i="1" s="1"/>
  <c r="G432" i="1"/>
  <c r="H432" i="1" s="1"/>
  <c r="G401" i="1"/>
  <c r="H401" i="1" s="1"/>
  <c r="G400" i="1"/>
  <c r="H400" i="1" s="1"/>
  <c r="G384" i="1"/>
  <c r="H384" i="1" s="1"/>
  <c r="G345" i="1"/>
  <c r="H345" i="1" s="1"/>
  <c r="G344" i="1"/>
  <c r="H344" i="1" s="1"/>
  <c r="G329" i="1"/>
  <c r="H329" i="1" s="1"/>
  <c r="G328" i="1"/>
  <c r="H328" i="1" s="1"/>
  <c r="G308" i="1"/>
  <c r="H308" i="1" s="1"/>
  <c r="G286" i="1"/>
  <c r="H286" i="1" s="1"/>
  <c r="G265" i="1"/>
  <c r="H265" i="1" s="1"/>
  <c r="G264" i="1"/>
  <c r="H264" i="1" s="1"/>
  <c r="G210" i="1"/>
  <c r="H210" i="1" s="1"/>
  <c r="G174" i="1"/>
  <c r="H174" i="1" s="1"/>
  <c r="G173" i="1"/>
  <c r="H173" i="1" s="1"/>
  <c r="G78" i="1"/>
  <c r="H78" i="1" s="1"/>
  <c r="G21" i="1"/>
  <c r="H21" i="1" s="1"/>
  <c r="G20" i="1"/>
  <c r="H20" i="1" s="1"/>
  <c r="G1051" i="1"/>
  <c r="H1051" i="1" s="1"/>
  <c r="G766" i="1"/>
  <c r="H766" i="1" s="1"/>
  <c r="G670" i="1"/>
  <c r="H670" i="1" s="1"/>
  <c r="G639" i="1"/>
  <c r="H639" i="1" s="1"/>
  <c r="G638" i="1"/>
  <c r="H638" i="1" s="1"/>
  <c r="G576" i="1"/>
  <c r="H576" i="1" s="1"/>
  <c r="G575" i="1"/>
  <c r="H575" i="1" s="1"/>
  <c r="G513" i="1"/>
  <c r="H513" i="1" s="1"/>
  <c r="G458" i="1"/>
  <c r="H458" i="1" s="1"/>
  <c r="G307" i="1"/>
  <c r="H307" i="1" s="1"/>
  <c r="G285" i="1"/>
  <c r="H285" i="1" s="1"/>
  <c r="G247" i="1"/>
  <c r="H247" i="1" s="1"/>
  <c r="G1163" i="1"/>
  <c r="H1163" i="1" s="1"/>
  <c r="G1106" i="1"/>
  <c r="H1106" i="1" s="1"/>
  <c r="G1050" i="1"/>
  <c r="H1050" i="1" s="1"/>
  <c r="G1049" i="1"/>
  <c r="H1049" i="1" s="1"/>
  <c r="G399" i="1"/>
  <c r="H399" i="1" s="1"/>
  <c r="G398" i="1"/>
  <c r="H398" i="1" s="1"/>
  <c r="G383" i="1"/>
  <c r="H383" i="1" s="1"/>
  <c r="G382" i="1"/>
  <c r="H382" i="1" s="1"/>
  <c r="G327" i="1"/>
  <c r="H327" i="1" s="1"/>
  <c r="G326" i="1"/>
  <c r="H326" i="1" s="1"/>
  <c r="G325" i="1"/>
  <c r="H325" i="1" s="1"/>
  <c r="G324" i="1"/>
  <c r="H324" i="1" s="1"/>
  <c r="G263" i="1"/>
  <c r="H263" i="1" s="1"/>
  <c r="G262" i="1"/>
  <c r="H262" i="1" s="1"/>
  <c r="G261" i="1"/>
  <c r="H261" i="1" s="1"/>
  <c r="G260" i="1"/>
  <c r="H260" i="1" s="1"/>
  <c r="G1185" i="1"/>
  <c r="H1185" i="1" s="1"/>
  <c r="G1125" i="1"/>
  <c r="H1125" i="1" s="1"/>
  <c r="G1069" i="1"/>
  <c r="H1069" i="1" s="1"/>
  <c r="G901" i="1"/>
  <c r="H901" i="1" s="1"/>
  <c r="G900" i="1"/>
  <c r="H900" i="1" s="1"/>
  <c r="G862" i="1"/>
  <c r="H862" i="1" s="1"/>
  <c r="G623" i="1"/>
  <c r="H623" i="1" s="1"/>
  <c r="G599" i="1"/>
  <c r="H599" i="1" s="1"/>
  <c r="G598" i="1"/>
  <c r="H598" i="1" s="1"/>
  <c r="G574" i="1"/>
  <c r="H574" i="1" s="1"/>
  <c r="G557" i="1"/>
  <c r="H557" i="1" s="1"/>
  <c r="G532" i="1"/>
  <c r="H532" i="1" s="1"/>
  <c r="G531" i="1"/>
  <c r="H531" i="1" s="1"/>
  <c r="G323" i="1"/>
  <c r="H323" i="1" s="1"/>
  <c r="G172" i="1"/>
  <c r="H172" i="1" s="1"/>
  <c r="G156" i="1"/>
  <c r="H156" i="1" s="1"/>
  <c r="G77" i="1"/>
  <c r="H77" i="1" s="1"/>
  <c r="G1146" i="1"/>
  <c r="H1146" i="1" s="1"/>
  <c r="G1089" i="1"/>
  <c r="H1089" i="1" s="1"/>
  <c r="G1026" i="1"/>
  <c r="H1026" i="1" s="1"/>
  <c r="G1025" i="1"/>
  <c r="H1025" i="1" s="1"/>
  <c r="G1024" i="1"/>
  <c r="H1024" i="1" s="1"/>
  <c r="G899" i="1"/>
  <c r="H899" i="1" s="1"/>
  <c r="G898" i="1"/>
  <c r="H898" i="1" s="1"/>
  <c r="G861" i="1"/>
  <c r="H861" i="1" s="1"/>
  <c r="G860" i="1"/>
  <c r="H860" i="1" s="1"/>
  <c r="G805" i="1"/>
  <c r="H805" i="1" s="1"/>
  <c r="G573" i="1"/>
  <c r="H573" i="1" s="1"/>
  <c r="G572" i="1"/>
  <c r="H572" i="1" s="1"/>
  <c r="G488" i="1"/>
  <c r="H488" i="1" s="1"/>
  <c r="G487" i="1"/>
  <c r="H487" i="1" s="1"/>
  <c r="G457" i="1"/>
  <c r="H457" i="1" s="1"/>
  <c r="G431" i="1"/>
  <c r="H431" i="1" s="1"/>
  <c r="G430" i="1"/>
  <c r="H430" i="1" s="1"/>
  <c r="G306" i="1"/>
  <c r="H306" i="1" s="1"/>
  <c r="G246" i="1"/>
  <c r="H246" i="1" s="1"/>
  <c r="G245" i="1"/>
  <c r="H245" i="1" s="1"/>
  <c r="G209" i="1"/>
  <c r="H209" i="1" s="1"/>
  <c r="G76" i="1"/>
  <c r="H76" i="1" s="1"/>
  <c r="G1184" i="1"/>
  <c r="H1184" i="1" s="1"/>
  <c r="G897" i="1"/>
  <c r="H897" i="1" s="1"/>
  <c r="G804" i="1"/>
  <c r="H804" i="1" s="1"/>
  <c r="G787" i="1"/>
  <c r="H787" i="1" s="1"/>
  <c r="G706" i="1"/>
  <c r="H706" i="1" s="1"/>
  <c r="G322" i="1"/>
  <c r="H322" i="1" s="1"/>
  <c r="G191" i="1"/>
  <c r="H191" i="1" s="1"/>
  <c r="G155" i="1"/>
  <c r="H155" i="1" s="1"/>
  <c r="G99" i="1"/>
  <c r="H99" i="1" s="1"/>
  <c r="G98" i="1"/>
  <c r="H98" i="1" s="1"/>
  <c r="G97" i="1"/>
  <c r="H97" i="1" s="1"/>
  <c r="G96" i="1"/>
  <c r="H96" i="1" s="1"/>
  <c r="G40" i="1"/>
  <c r="H40" i="1" s="1"/>
  <c r="G39" i="1"/>
  <c r="H39" i="1" s="1"/>
  <c r="G840" i="1"/>
  <c r="H840" i="1" s="1"/>
  <c r="G742" i="1"/>
  <c r="H742" i="1" s="1"/>
  <c r="G720" i="1"/>
  <c r="H720" i="1" s="1"/>
  <c r="G637" i="1"/>
  <c r="H637" i="1" s="1"/>
  <c r="G622" i="1"/>
  <c r="H622" i="1" s="1"/>
  <c r="G571" i="1"/>
  <c r="H571" i="1" s="1"/>
  <c r="G556" i="1"/>
  <c r="H556" i="1" s="1"/>
  <c r="G381" i="1"/>
  <c r="H381" i="1" s="1"/>
  <c r="G364" i="1"/>
  <c r="H364" i="1" s="1"/>
  <c r="G321" i="1"/>
  <c r="H321" i="1" s="1"/>
  <c r="G305" i="1"/>
  <c r="H305" i="1" s="1"/>
  <c r="G190" i="1"/>
  <c r="H190" i="1" s="1"/>
  <c r="G95" i="1"/>
  <c r="H95" i="1" s="1"/>
  <c r="G94" i="1"/>
  <c r="H94" i="1" s="1"/>
  <c r="G38" i="1"/>
  <c r="H38" i="1" s="1"/>
  <c r="G37" i="1"/>
  <c r="H37" i="1" s="1"/>
  <c r="G1183" i="1"/>
  <c r="H1183" i="1" s="1"/>
  <c r="G1162" i="1"/>
  <c r="H1162" i="1" s="1"/>
  <c r="G1145" i="1"/>
  <c r="H1145" i="1" s="1"/>
  <c r="G1124" i="1"/>
  <c r="H1124" i="1" s="1"/>
  <c r="G1088" i="1"/>
  <c r="H1088" i="1" s="1"/>
  <c r="G1068" i="1"/>
  <c r="H1068" i="1" s="1"/>
  <c r="G1023" i="1"/>
  <c r="H1023" i="1" s="1"/>
  <c r="G1022" i="1"/>
  <c r="H1022" i="1" s="1"/>
  <c r="G896" i="1"/>
  <c r="H896" i="1" s="1"/>
  <c r="G859" i="1"/>
  <c r="H859" i="1" s="1"/>
  <c r="G858" i="1"/>
  <c r="H858" i="1" s="1"/>
  <c r="G803" i="1"/>
  <c r="H803" i="1" s="1"/>
  <c r="G802" i="1"/>
  <c r="H802" i="1" s="1"/>
  <c r="G801" i="1"/>
  <c r="H801" i="1" s="1"/>
  <c r="G786" i="1"/>
  <c r="H786" i="1" s="1"/>
  <c r="G741" i="1"/>
  <c r="H741" i="1" s="1"/>
  <c r="G740" i="1"/>
  <c r="H740" i="1" s="1"/>
  <c r="G739" i="1"/>
  <c r="H739" i="1" s="1"/>
  <c r="G719" i="1"/>
  <c r="H719" i="1" s="1"/>
  <c r="G705" i="1"/>
  <c r="H705" i="1" s="1"/>
  <c r="G669" i="1"/>
  <c r="H669" i="1" s="1"/>
  <c r="G668" i="1"/>
  <c r="H668" i="1" s="1"/>
  <c r="G667" i="1"/>
  <c r="H667" i="1" s="1"/>
  <c r="G473" i="1"/>
  <c r="H473" i="1" s="1"/>
  <c r="G343" i="1"/>
  <c r="H343" i="1" s="1"/>
  <c r="G244" i="1"/>
  <c r="H244" i="1" s="1"/>
  <c r="G208" i="1"/>
  <c r="H208" i="1" s="1"/>
  <c r="G207" i="1"/>
  <c r="H207" i="1" s="1"/>
  <c r="G154" i="1"/>
  <c r="H154" i="1" s="1"/>
  <c r="G153" i="1"/>
  <c r="H153" i="1" s="1"/>
  <c r="G93" i="1"/>
  <c r="H93" i="1" s="1"/>
  <c r="G75" i="1"/>
  <c r="H75" i="1" s="1"/>
  <c r="G19" i="1"/>
  <c r="H19" i="1" s="1"/>
  <c r="G1161" i="1"/>
  <c r="H1161" i="1" s="1"/>
  <c r="G1105" i="1"/>
  <c r="H1105" i="1" s="1"/>
  <c r="G1021" i="1"/>
  <c r="H1021" i="1" s="1"/>
  <c r="G1020" i="1"/>
  <c r="H1020" i="1" s="1"/>
  <c r="G1019" i="1"/>
  <c r="H1019" i="1" s="1"/>
  <c r="G975" i="1"/>
  <c r="G974" i="1"/>
  <c r="G895" i="1"/>
  <c r="H895" i="1" s="1"/>
  <c r="G894" i="1"/>
  <c r="H894" i="1" s="1"/>
  <c r="G857" i="1"/>
  <c r="H857" i="1" s="1"/>
  <c r="G856" i="1"/>
  <c r="H856" i="1" s="1"/>
  <c r="G397" i="1"/>
  <c r="H397" i="1" s="1"/>
  <c r="G396" i="1"/>
  <c r="H396" i="1" s="1"/>
  <c r="G395" i="1"/>
  <c r="H395" i="1" s="1"/>
  <c r="G380" i="1"/>
  <c r="H380" i="1" s="1"/>
  <c r="G379" i="1"/>
  <c r="H379" i="1" s="1"/>
  <c r="G378" i="1"/>
  <c r="H378" i="1" s="1"/>
  <c r="G377" i="1"/>
  <c r="H377" i="1" s="1"/>
  <c r="G320" i="1"/>
  <c r="H320" i="1" s="1"/>
  <c r="G319" i="1"/>
  <c r="H319" i="1" s="1"/>
  <c r="G318" i="1"/>
  <c r="H318" i="1" s="1"/>
  <c r="G259" i="1"/>
  <c r="H259" i="1" s="1"/>
  <c r="G258" i="1"/>
  <c r="H258" i="1" s="1"/>
  <c r="G257" i="1"/>
  <c r="H257" i="1" s="1"/>
  <c r="G137" i="1"/>
  <c r="H137" i="1" s="1"/>
  <c r="G121" i="1"/>
  <c r="H121" i="1" s="1"/>
  <c r="G120" i="1"/>
  <c r="H120" i="1" s="1"/>
  <c r="G62" i="1"/>
  <c r="H62" i="1" s="1"/>
  <c r="G61" i="1"/>
  <c r="H61" i="1" s="1"/>
  <c r="G1182" i="1"/>
  <c r="H1182" i="1" s="1"/>
  <c r="G1160" i="1"/>
  <c r="H1160" i="1" s="1"/>
  <c r="G1123" i="1"/>
  <c r="H1123" i="1" s="1"/>
  <c r="G1013" i="1"/>
  <c r="G1012" i="1"/>
  <c r="G994" i="1"/>
  <c r="G839" i="1"/>
  <c r="H839" i="1" s="1"/>
  <c r="G838" i="1"/>
  <c r="H838" i="1" s="1"/>
  <c r="G820" i="1"/>
  <c r="H820" i="1" s="1"/>
  <c r="G800" i="1"/>
  <c r="H800" i="1" s="1"/>
  <c r="G785" i="1"/>
  <c r="H785" i="1" s="1"/>
  <c r="G765" i="1"/>
  <c r="H765" i="1" s="1"/>
  <c r="G764" i="1"/>
  <c r="H764" i="1" s="1"/>
  <c r="G763" i="1"/>
  <c r="H763" i="1" s="1"/>
  <c r="G762" i="1"/>
  <c r="H762" i="1" s="1"/>
  <c r="G738" i="1"/>
  <c r="H738" i="1" s="1"/>
  <c r="G737" i="1"/>
  <c r="H737" i="1" s="1"/>
  <c r="G704" i="1"/>
  <c r="H704" i="1" s="1"/>
  <c r="G688" i="1"/>
  <c r="H688" i="1" s="1"/>
  <c r="G666" i="1"/>
  <c r="H666" i="1" s="1"/>
  <c r="G636" i="1"/>
  <c r="H636" i="1" s="1"/>
  <c r="G570" i="1"/>
  <c r="H570" i="1" s="1"/>
  <c r="G417" i="1"/>
  <c r="H417" i="1" s="1"/>
  <c r="G394" i="1"/>
  <c r="H394" i="1" s="1"/>
  <c r="G393" i="1"/>
  <c r="H393" i="1" s="1"/>
  <c r="G376" i="1"/>
  <c r="H376" i="1" s="1"/>
  <c r="G375" i="1"/>
  <c r="H375" i="1" s="1"/>
  <c r="G374" i="1"/>
  <c r="H374" i="1" s="1"/>
  <c r="G373" i="1"/>
  <c r="H373" i="1" s="1"/>
  <c r="G372" i="1"/>
  <c r="H372" i="1" s="1"/>
  <c r="G363" i="1"/>
  <c r="H363" i="1" s="1"/>
  <c r="G362" i="1"/>
  <c r="H362" i="1" s="1"/>
  <c r="G361" i="1"/>
  <c r="H361" i="1" s="1"/>
  <c r="G342" i="1"/>
  <c r="H342" i="1" s="1"/>
  <c r="G317" i="1"/>
  <c r="H317" i="1" s="1"/>
  <c r="G316" i="1"/>
  <c r="H316" i="1" s="1"/>
  <c r="G284" i="1"/>
  <c r="H284" i="1" s="1"/>
  <c r="G283" i="1"/>
  <c r="H283" i="1" s="1"/>
  <c r="G256" i="1"/>
  <c r="H256" i="1" s="1"/>
  <c r="G255" i="1"/>
  <c r="H255" i="1" s="1"/>
  <c r="G230" i="1"/>
  <c r="H230" i="1" s="1"/>
  <c r="G229" i="1"/>
  <c r="H229" i="1" s="1"/>
  <c r="G206" i="1"/>
  <c r="H206" i="1" s="1"/>
  <c r="G171" i="1"/>
  <c r="H171" i="1" s="1"/>
  <c r="G170" i="1"/>
  <c r="H170" i="1" s="1"/>
  <c r="G169" i="1"/>
  <c r="H169" i="1" s="1"/>
  <c r="G152" i="1"/>
  <c r="H152" i="1" s="1"/>
  <c r="G74" i="1"/>
  <c r="H74" i="1" s="1"/>
  <c r="G73" i="1"/>
  <c r="H73" i="1" s="1"/>
  <c r="G18" i="1"/>
  <c r="H18" i="1" s="1"/>
  <c r="G17" i="1"/>
  <c r="H17" i="1" s="1"/>
  <c r="G1048" i="1"/>
  <c r="H1048" i="1" s="1"/>
  <c r="G1011" i="1"/>
  <c r="G1010" i="1"/>
  <c r="G893" i="1"/>
  <c r="H893" i="1" s="1"/>
  <c r="G892" i="1"/>
  <c r="H892" i="1" s="1"/>
  <c r="G882" i="1"/>
  <c r="H882" i="1" s="1"/>
  <c r="G881" i="1"/>
  <c r="H881" i="1" s="1"/>
  <c r="G880" i="1"/>
  <c r="H880" i="1" s="1"/>
  <c r="G879" i="1"/>
  <c r="H879" i="1" s="1"/>
  <c r="G855" i="1"/>
  <c r="H855" i="1" s="1"/>
  <c r="G854" i="1"/>
  <c r="H854" i="1" s="1"/>
  <c r="G819" i="1"/>
  <c r="H819" i="1" s="1"/>
  <c r="G799" i="1"/>
  <c r="H799" i="1" s="1"/>
  <c r="G703" i="1"/>
  <c r="H703" i="1" s="1"/>
  <c r="G687" i="1"/>
  <c r="H687" i="1" s="1"/>
  <c r="G665" i="1"/>
  <c r="H665" i="1" s="1"/>
  <c r="G635" i="1"/>
  <c r="H635" i="1" s="1"/>
  <c r="G597" i="1"/>
  <c r="H597" i="1" s="1"/>
  <c r="G596" i="1"/>
  <c r="H596" i="1" s="1"/>
  <c r="G569" i="1"/>
  <c r="H569" i="1" s="1"/>
  <c r="G472" i="1"/>
  <c r="H472" i="1" s="1"/>
  <c r="G243" i="1"/>
  <c r="H243" i="1" s="1"/>
  <c r="G228" i="1"/>
  <c r="H228" i="1" s="1"/>
  <c r="G227" i="1"/>
  <c r="H227" i="1" s="1"/>
  <c r="G205" i="1"/>
  <c r="H205" i="1" s="1"/>
  <c r="G204" i="1"/>
  <c r="H204" i="1" s="1"/>
  <c r="G189" i="1"/>
  <c r="H189" i="1" s="1"/>
  <c r="G168" i="1"/>
  <c r="H168" i="1" s="1"/>
  <c r="G167" i="1"/>
  <c r="H167" i="1" s="1"/>
  <c r="G151" i="1"/>
  <c r="H151" i="1" s="1"/>
  <c r="G150" i="1"/>
  <c r="H150" i="1" s="1"/>
  <c r="G149" i="1"/>
  <c r="H149" i="1" s="1"/>
  <c r="G119" i="1"/>
  <c r="H119" i="1" s="1"/>
  <c r="G118" i="1"/>
  <c r="H118" i="1" s="1"/>
  <c r="G92" i="1"/>
  <c r="H92" i="1" s="1"/>
  <c r="G91" i="1"/>
  <c r="H91" i="1" s="1"/>
  <c r="G60" i="1"/>
  <c r="H60" i="1" s="1"/>
  <c r="G59" i="1"/>
  <c r="H59" i="1" s="1"/>
  <c r="G36" i="1"/>
  <c r="H36" i="1" s="1"/>
  <c r="G16" i="1"/>
  <c r="H16" i="1" s="1"/>
  <c r="G15" i="1"/>
  <c r="H15" i="1" s="1"/>
  <c r="G1181" i="1"/>
  <c r="H1181" i="1" s="1"/>
  <c r="G1159" i="1"/>
  <c r="H1159" i="1" s="1"/>
  <c r="G1158" i="1"/>
  <c r="H1158" i="1" s="1"/>
  <c r="G1157" i="1"/>
  <c r="H1157" i="1" s="1"/>
  <c r="G1122" i="1"/>
  <c r="H1122" i="1" s="1"/>
  <c r="G1104" i="1"/>
  <c r="H1104" i="1" s="1"/>
  <c r="G1103" i="1"/>
  <c r="H1103" i="1" s="1"/>
  <c r="G1102" i="1"/>
  <c r="H1102" i="1" s="1"/>
  <c r="G1101" i="1"/>
  <c r="H1101" i="1" s="1"/>
  <c r="G1067" i="1"/>
  <c r="H1067" i="1" s="1"/>
  <c r="G1047" i="1"/>
  <c r="H1047" i="1" s="1"/>
  <c r="G993" i="1"/>
  <c r="G973" i="1"/>
  <c r="G878" i="1"/>
  <c r="H878" i="1" s="1"/>
  <c r="G837" i="1"/>
  <c r="H837" i="1" s="1"/>
  <c r="G836" i="1"/>
  <c r="H836" i="1" s="1"/>
  <c r="G835" i="1"/>
  <c r="H835" i="1" s="1"/>
  <c r="G784" i="1"/>
  <c r="H784" i="1" s="1"/>
  <c r="G761" i="1"/>
  <c r="H761" i="1" s="1"/>
  <c r="G702" i="1"/>
  <c r="H702" i="1" s="1"/>
  <c r="G634" i="1"/>
  <c r="H634" i="1" s="1"/>
  <c r="G621" i="1"/>
  <c r="H621" i="1" s="1"/>
  <c r="G568" i="1"/>
  <c r="H568" i="1" s="1"/>
  <c r="G555" i="1"/>
  <c r="H555" i="1" s="1"/>
  <c r="G486" i="1"/>
  <c r="H486" i="1" s="1"/>
  <c r="G429" i="1"/>
  <c r="H429" i="1" s="1"/>
  <c r="G360" i="1"/>
  <c r="H360" i="1" s="1"/>
  <c r="G188" i="1"/>
  <c r="H188" i="1" s="1"/>
  <c r="G1156" i="1"/>
  <c r="H1156" i="1" s="1"/>
  <c r="G1100" i="1"/>
  <c r="H1100" i="1" s="1"/>
  <c r="G1046" i="1"/>
  <c r="H1046" i="1" s="1"/>
  <c r="G1180" i="1"/>
  <c r="H1180" i="1" s="1"/>
  <c r="G1155" i="1"/>
  <c r="H1155" i="1" s="1"/>
  <c r="G1121" i="1"/>
  <c r="H1121" i="1" s="1"/>
  <c r="G1099" i="1"/>
  <c r="H1099" i="1" s="1"/>
  <c r="G1045" i="1"/>
  <c r="H1045" i="1" s="1"/>
  <c r="G1044" i="1"/>
  <c r="H1044" i="1" s="1"/>
  <c r="G834" i="1"/>
  <c r="H834" i="1" s="1"/>
  <c r="G818" i="1"/>
  <c r="H818" i="1" s="1"/>
  <c r="G760" i="1"/>
  <c r="H760" i="1" s="1"/>
  <c r="G759" i="1"/>
  <c r="H759" i="1" s="1"/>
  <c r="G758" i="1"/>
  <c r="H758" i="1" s="1"/>
  <c r="G701" i="1"/>
  <c r="H701" i="1" s="1"/>
  <c r="G686" i="1"/>
  <c r="H686" i="1" s="1"/>
  <c r="G633" i="1"/>
  <c r="H633" i="1" s="1"/>
  <c r="G632" i="1"/>
  <c r="H632" i="1" s="1"/>
  <c r="G595" i="1"/>
  <c r="H595" i="1" s="1"/>
  <c r="G567" i="1"/>
  <c r="H567" i="1" s="1"/>
  <c r="G566" i="1"/>
  <c r="H566" i="1" s="1"/>
  <c r="G512" i="1"/>
  <c r="H512" i="1" s="1"/>
  <c r="G456" i="1"/>
  <c r="H456" i="1" s="1"/>
  <c r="G315" i="1"/>
  <c r="H315" i="1" s="1"/>
  <c r="G304" i="1"/>
  <c r="H304" i="1" s="1"/>
  <c r="G303" i="1"/>
  <c r="H303" i="1" s="1"/>
  <c r="G242" i="1"/>
  <c r="H242" i="1" s="1"/>
  <c r="G226" i="1"/>
  <c r="H226" i="1" s="1"/>
  <c r="G187" i="1"/>
  <c r="H187" i="1" s="1"/>
  <c r="G166" i="1"/>
  <c r="H166" i="1" s="1"/>
  <c r="G165" i="1"/>
  <c r="H165" i="1" s="1"/>
  <c r="G164" i="1"/>
  <c r="H164" i="1" s="1"/>
  <c r="G72" i="1"/>
  <c r="H72" i="1" s="1"/>
  <c r="G71" i="1"/>
  <c r="H71" i="1" s="1"/>
  <c r="G70" i="1"/>
  <c r="H70" i="1" s="1"/>
  <c r="G35" i="1"/>
  <c r="H35" i="1" s="1"/>
  <c r="G14" i="1"/>
  <c r="H14" i="1" s="1"/>
  <c r="G13" i="1"/>
  <c r="H13" i="1" s="1"/>
  <c r="G12" i="1"/>
  <c r="H12" i="1" s="1"/>
  <c r="G1154" i="1"/>
  <c r="H1154" i="1" s="1"/>
  <c r="G1098" i="1"/>
  <c r="H1098" i="1" s="1"/>
  <c r="G1066" i="1"/>
  <c r="H1066" i="1" s="1"/>
  <c r="G939" i="1"/>
  <c r="H939" i="1" s="1"/>
  <c r="G877" i="1"/>
  <c r="H877" i="1" s="1"/>
  <c r="G876" i="1"/>
  <c r="H876" i="1" s="1"/>
  <c r="G817" i="1"/>
  <c r="H817" i="1" s="1"/>
  <c r="G783" i="1"/>
  <c r="H783" i="1" s="1"/>
  <c r="G736" i="1"/>
  <c r="H736" i="1" s="1"/>
  <c r="G718" i="1"/>
  <c r="H718" i="1" s="1"/>
  <c r="G700" i="1"/>
  <c r="H700" i="1" s="1"/>
  <c r="G699" i="1"/>
  <c r="H699" i="1" s="1"/>
  <c r="G698" i="1"/>
  <c r="H698" i="1" s="1"/>
  <c r="G620" i="1"/>
  <c r="H620" i="1" s="1"/>
  <c r="G594" i="1"/>
  <c r="H594" i="1" s="1"/>
  <c r="G593" i="1"/>
  <c r="H593" i="1" s="1"/>
  <c r="G592" i="1"/>
  <c r="H592" i="1" s="1"/>
  <c r="G554" i="1"/>
  <c r="H554" i="1" s="1"/>
  <c r="G530" i="1"/>
  <c r="H530" i="1" s="1"/>
  <c r="G529" i="1"/>
  <c r="H529" i="1" s="1"/>
  <c r="G511" i="1"/>
  <c r="H511" i="1" s="1"/>
  <c r="G510" i="1"/>
  <c r="H510" i="1" s="1"/>
  <c r="G455" i="1"/>
  <c r="H455" i="1" s="1"/>
  <c r="G454" i="1"/>
  <c r="H454" i="1" s="1"/>
  <c r="G392" i="1"/>
  <c r="H392" i="1" s="1"/>
  <c r="G371" i="1"/>
  <c r="H371" i="1" s="1"/>
  <c r="G370" i="1"/>
  <c r="H370" i="1" s="1"/>
  <c r="G341" i="1"/>
  <c r="H341" i="1" s="1"/>
  <c r="G314" i="1"/>
  <c r="H314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54" i="1"/>
  <c r="H254" i="1" s="1"/>
  <c r="G241" i="1"/>
  <c r="H241" i="1" s="1"/>
  <c r="G240" i="1"/>
  <c r="H240" i="1" s="1"/>
  <c r="G186" i="1"/>
  <c r="H186" i="1" s="1"/>
  <c r="G185" i="1"/>
  <c r="H185" i="1" s="1"/>
  <c r="G163" i="1"/>
  <c r="H163" i="1" s="1"/>
  <c r="G136" i="1"/>
  <c r="H136" i="1" s="1"/>
  <c r="G135" i="1"/>
  <c r="H135" i="1" s="1"/>
  <c r="G134" i="1"/>
  <c r="H134" i="1" s="1"/>
  <c r="G1144" i="1"/>
  <c r="H1144" i="1" s="1"/>
  <c r="G1009" i="1"/>
  <c r="G1008" i="1"/>
  <c r="G922" i="1"/>
  <c r="H922" i="1" s="1"/>
  <c r="G875" i="1"/>
  <c r="H875" i="1" s="1"/>
  <c r="G816" i="1"/>
  <c r="H816" i="1" s="1"/>
  <c r="G735" i="1"/>
  <c r="H735" i="1" s="1"/>
  <c r="G734" i="1"/>
  <c r="H734" i="1" s="1"/>
  <c r="G685" i="1"/>
  <c r="H685" i="1" s="1"/>
  <c r="G654" i="1"/>
  <c r="H654" i="1" s="1"/>
  <c r="G631" i="1"/>
  <c r="H631" i="1" s="1"/>
  <c r="G619" i="1"/>
  <c r="H619" i="1" s="1"/>
  <c r="G565" i="1"/>
  <c r="H565" i="1" s="1"/>
  <c r="G553" i="1"/>
  <c r="H553" i="1" s="1"/>
  <c r="G509" i="1"/>
  <c r="H509" i="1" s="1"/>
  <c r="G508" i="1"/>
  <c r="H508" i="1" s="1"/>
  <c r="G507" i="1"/>
  <c r="H507" i="1" s="1"/>
  <c r="G471" i="1"/>
  <c r="H471" i="1" s="1"/>
  <c r="G453" i="1"/>
  <c r="H453" i="1" s="1"/>
  <c r="G452" i="1"/>
  <c r="H452" i="1" s="1"/>
  <c r="G451" i="1"/>
  <c r="H451" i="1" s="1"/>
  <c r="G391" i="1"/>
  <c r="H391" i="1" s="1"/>
  <c r="G390" i="1"/>
  <c r="H390" i="1" s="1"/>
  <c r="G369" i="1"/>
  <c r="H369" i="1" s="1"/>
  <c r="G313" i="1"/>
  <c r="H313" i="1" s="1"/>
  <c r="G312" i="1"/>
  <c r="H312" i="1" s="1"/>
  <c r="G296" i="1"/>
  <c r="H296" i="1" s="1"/>
  <c r="G295" i="1"/>
  <c r="H295" i="1" s="1"/>
  <c r="G294" i="1"/>
  <c r="H294" i="1" s="1"/>
  <c r="G293" i="1"/>
  <c r="H293" i="1" s="1"/>
  <c r="G292" i="1"/>
  <c r="H292" i="1" s="1"/>
  <c r="G253" i="1"/>
  <c r="H253" i="1" s="1"/>
  <c r="G252" i="1"/>
  <c r="H252" i="1" s="1"/>
  <c r="G239" i="1"/>
  <c r="H239" i="1" s="1"/>
  <c r="G238" i="1"/>
  <c r="H238" i="1" s="1"/>
  <c r="G225" i="1"/>
  <c r="H225" i="1" s="1"/>
  <c r="G162" i="1"/>
  <c r="H162" i="1" s="1"/>
  <c r="G161" i="1"/>
  <c r="H161" i="1" s="1"/>
  <c r="G90" i="1"/>
  <c r="H90" i="1" s="1"/>
  <c r="G89" i="1"/>
  <c r="H89" i="1" s="1"/>
  <c r="G88" i="1"/>
  <c r="H88" i="1" s="1"/>
  <c r="G87" i="1"/>
  <c r="H87" i="1" s="1"/>
  <c r="G69" i="1"/>
  <c r="H69" i="1" s="1"/>
  <c r="G68" i="1"/>
  <c r="H68" i="1" s="1"/>
  <c r="G34" i="1"/>
  <c r="H34" i="1" s="1"/>
  <c r="G33" i="1"/>
  <c r="H33" i="1" s="1"/>
  <c r="G32" i="1"/>
  <c r="H32" i="1" s="1"/>
  <c r="G31" i="1"/>
  <c r="H31" i="1" s="1"/>
  <c r="G11" i="1"/>
  <c r="H11" i="1" s="1"/>
  <c r="G10" i="1"/>
  <c r="H10" i="1" s="1"/>
  <c r="G9" i="1"/>
  <c r="H9" i="1" s="1"/>
  <c r="G1179" i="1"/>
  <c r="H1179" i="1" s="1"/>
  <c r="G1153" i="1"/>
  <c r="H1153" i="1" s="1"/>
  <c r="G1152" i="1"/>
  <c r="H1152" i="1" s="1"/>
  <c r="G1143" i="1"/>
  <c r="H1143" i="1" s="1"/>
  <c r="G1120" i="1"/>
  <c r="H1120" i="1" s="1"/>
  <c r="G1097" i="1"/>
  <c r="H1097" i="1" s="1"/>
  <c r="G1096" i="1"/>
  <c r="H1096" i="1" s="1"/>
  <c r="G1087" i="1"/>
  <c r="H1087" i="1" s="1"/>
  <c r="G1018" i="1"/>
  <c r="H1018" i="1" s="1"/>
  <c r="G1017" i="1"/>
  <c r="H1017" i="1" s="1"/>
  <c r="G1016" i="1"/>
  <c r="H1016" i="1" s="1"/>
  <c r="G921" i="1"/>
  <c r="H921" i="1" s="1"/>
  <c r="G891" i="1"/>
  <c r="H891" i="1" s="1"/>
  <c r="G890" i="1"/>
  <c r="H890" i="1" s="1"/>
  <c r="G889" i="1"/>
  <c r="H889" i="1" s="1"/>
  <c r="G874" i="1"/>
  <c r="H874" i="1" s="1"/>
  <c r="G873" i="1"/>
  <c r="H873" i="1" s="1"/>
  <c r="G853" i="1"/>
  <c r="H853" i="1" s="1"/>
  <c r="G852" i="1"/>
  <c r="H852" i="1" s="1"/>
  <c r="G851" i="1"/>
  <c r="H851" i="1" s="1"/>
  <c r="G798" i="1"/>
  <c r="H798" i="1" s="1"/>
  <c r="G797" i="1"/>
  <c r="H797" i="1" s="1"/>
  <c r="G757" i="1"/>
  <c r="H757" i="1" s="1"/>
  <c r="G733" i="1"/>
  <c r="H733" i="1" s="1"/>
  <c r="G732" i="1"/>
  <c r="H732" i="1" s="1"/>
  <c r="G717" i="1"/>
  <c r="H717" i="1" s="1"/>
  <c r="G716" i="1"/>
  <c r="H716" i="1" s="1"/>
  <c r="G715" i="1"/>
  <c r="H715" i="1" s="1"/>
  <c r="G714" i="1"/>
  <c r="H714" i="1" s="1"/>
  <c r="G664" i="1"/>
  <c r="H664" i="1" s="1"/>
  <c r="G663" i="1"/>
  <c r="H663" i="1" s="1"/>
  <c r="G618" i="1"/>
  <c r="H618" i="1" s="1"/>
  <c r="G617" i="1"/>
  <c r="H617" i="1" s="1"/>
  <c r="G552" i="1"/>
  <c r="H552" i="1" s="1"/>
  <c r="G551" i="1"/>
  <c r="H551" i="1" s="1"/>
  <c r="G485" i="1"/>
  <c r="H485" i="1" s="1"/>
  <c r="G484" i="1"/>
  <c r="H484" i="1" s="1"/>
  <c r="G483" i="1"/>
  <c r="H483" i="1" s="1"/>
  <c r="G428" i="1"/>
  <c r="H428" i="1" s="1"/>
  <c r="G427" i="1"/>
  <c r="H427" i="1" s="1"/>
  <c r="G426" i="1"/>
  <c r="H426" i="1" s="1"/>
  <c r="G389" i="1"/>
  <c r="H389" i="1" s="1"/>
  <c r="G388" i="1"/>
  <c r="H388" i="1" s="1"/>
  <c r="G368" i="1"/>
  <c r="H368" i="1" s="1"/>
  <c r="G311" i="1"/>
  <c r="H311" i="1" s="1"/>
  <c r="G310" i="1"/>
  <c r="H310" i="1" s="1"/>
  <c r="G282" i="1"/>
  <c r="H282" i="1" s="1"/>
  <c r="G251" i="1"/>
  <c r="H251" i="1" s="1"/>
  <c r="G250" i="1"/>
  <c r="H250" i="1" s="1"/>
  <c r="G237" i="1"/>
  <c r="H237" i="1" s="1"/>
  <c r="G203" i="1"/>
  <c r="H203" i="1" s="1"/>
  <c r="G202" i="1"/>
  <c r="H202" i="1" s="1"/>
  <c r="G184" i="1"/>
  <c r="H184" i="1" s="1"/>
  <c r="G148" i="1"/>
  <c r="H148" i="1" s="1"/>
  <c r="G147" i="1"/>
  <c r="H147" i="1" s="1"/>
  <c r="G117" i="1"/>
  <c r="H117" i="1" s="1"/>
  <c r="G116" i="1"/>
  <c r="H116" i="1" s="1"/>
  <c r="G67" i="1"/>
  <c r="H67" i="1" s="1"/>
  <c r="G58" i="1"/>
  <c r="H58" i="1" s="1"/>
  <c r="G57" i="1"/>
  <c r="H57" i="1" s="1"/>
  <c r="G8" i="1"/>
  <c r="H8" i="1" s="1"/>
  <c r="G1178" i="1"/>
  <c r="H1178" i="1" s="1"/>
  <c r="G1151" i="1"/>
  <c r="H1151" i="1" s="1"/>
  <c r="G1119" i="1"/>
  <c r="H1119" i="1" s="1"/>
  <c r="G1095" i="1"/>
  <c r="H1095" i="1" s="1"/>
  <c r="G1065" i="1"/>
  <c r="H1065" i="1" s="1"/>
  <c r="G1043" i="1"/>
  <c r="H1043" i="1" s="1"/>
  <c r="G1042" i="1"/>
  <c r="H1042" i="1" s="1"/>
  <c r="G1015" i="1"/>
  <c r="H1015" i="1" s="1"/>
  <c r="G992" i="1"/>
  <c r="G972" i="1"/>
  <c r="G888" i="1"/>
  <c r="H888" i="1" s="1"/>
  <c r="G850" i="1"/>
  <c r="H850" i="1" s="1"/>
  <c r="G796" i="1"/>
  <c r="H796" i="1" s="1"/>
  <c r="G795" i="1"/>
  <c r="H795" i="1" s="1"/>
  <c r="G697" i="1"/>
  <c r="H697" i="1" s="1"/>
  <c r="G662" i="1"/>
  <c r="H662" i="1" s="1"/>
  <c r="G661" i="1"/>
  <c r="H661" i="1" s="1"/>
  <c r="G470" i="1"/>
  <c r="H470" i="1" s="1"/>
  <c r="G416" i="1"/>
  <c r="H416" i="1" s="1"/>
  <c r="G415" i="1"/>
  <c r="H415" i="1" s="1"/>
  <c r="G236" i="1"/>
  <c r="H236" i="1" s="1"/>
  <c r="G201" i="1"/>
  <c r="H201" i="1" s="1"/>
  <c r="G200" i="1"/>
  <c r="H200" i="1" s="1"/>
  <c r="G199" i="1"/>
  <c r="H199" i="1" s="1"/>
  <c r="G146" i="1"/>
  <c r="H146" i="1" s="1"/>
  <c r="G145" i="1"/>
  <c r="H145" i="1" s="1"/>
  <c r="G144" i="1"/>
  <c r="H144" i="1" s="1"/>
  <c r="G143" i="1"/>
  <c r="H143" i="1" s="1"/>
  <c r="G1177" i="1"/>
  <c r="H1177" i="1" s="1"/>
  <c r="G1142" i="1"/>
  <c r="H1142" i="1" s="1"/>
  <c r="G1118" i="1"/>
  <c r="H1118" i="1" s="1"/>
  <c r="G1064" i="1"/>
  <c r="H1064" i="1" s="1"/>
  <c r="G1041" i="1"/>
  <c r="H1041" i="1" s="1"/>
  <c r="G1040" i="1"/>
  <c r="H1040" i="1" s="1"/>
  <c r="G971" i="1"/>
  <c r="G970" i="1"/>
  <c r="G959" i="1"/>
  <c r="H959" i="1" s="1"/>
  <c r="G958" i="1"/>
  <c r="H958" i="1" s="1"/>
  <c r="G957" i="1"/>
  <c r="H957" i="1" s="1"/>
  <c r="G938" i="1"/>
  <c r="H938" i="1" s="1"/>
  <c r="G937" i="1"/>
  <c r="H937" i="1" s="1"/>
  <c r="G920" i="1"/>
  <c r="H920" i="1" s="1"/>
  <c r="G849" i="1"/>
  <c r="H849" i="1" s="1"/>
  <c r="G848" i="1"/>
  <c r="H848" i="1" s="1"/>
  <c r="G815" i="1"/>
  <c r="H815" i="1" s="1"/>
  <c r="G794" i="1"/>
  <c r="H794" i="1" s="1"/>
  <c r="G696" i="1"/>
  <c r="H696" i="1" s="1"/>
  <c r="G660" i="1"/>
  <c r="H660" i="1" s="1"/>
  <c r="G616" i="1"/>
  <c r="H616" i="1" s="1"/>
  <c r="G550" i="1"/>
  <c r="H550" i="1" s="1"/>
  <c r="G359" i="1"/>
  <c r="H359" i="1" s="1"/>
  <c r="G358" i="1"/>
  <c r="H358" i="1" s="1"/>
  <c r="G281" i="1"/>
  <c r="H281" i="1" s="1"/>
  <c r="G198" i="1"/>
  <c r="H198" i="1" s="1"/>
  <c r="G197" i="1"/>
  <c r="H197" i="1" s="1"/>
  <c r="G142" i="1"/>
  <c r="H142" i="1" s="1"/>
  <c r="G133" i="1"/>
  <c r="H133" i="1" s="1"/>
  <c r="G1094" i="1"/>
  <c r="H1094" i="1" s="1"/>
  <c r="G1039" i="1"/>
  <c r="H1039" i="1" s="1"/>
  <c r="G1007" i="1"/>
  <c r="G1006" i="1"/>
  <c r="G991" i="1"/>
  <c r="G990" i="1"/>
  <c r="G956" i="1"/>
  <c r="H956" i="1" s="1"/>
  <c r="G936" i="1"/>
  <c r="H936" i="1" s="1"/>
  <c r="G935" i="1"/>
  <c r="H935" i="1" s="1"/>
  <c r="G934" i="1"/>
  <c r="H934" i="1" s="1"/>
  <c r="G933" i="1"/>
  <c r="H933" i="1" s="1"/>
  <c r="G919" i="1"/>
  <c r="H919" i="1" s="1"/>
  <c r="G918" i="1"/>
  <c r="H918" i="1" s="1"/>
  <c r="G917" i="1"/>
  <c r="H917" i="1" s="1"/>
  <c r="G887" i="1"/>
  <c r="H887" i="1" s="1"/>
  <c r="G886" i="1"/>
  <c r="H886" i="1" s="1"/>
  <c r="G872" i="1"/>
  <c r="H872" i="1" s="1"/>
  <c r="G871" i="1"/>
  <c r="H871" i="1" s="1"/>
  <c r="G870" i="1"/>
  <c r="H870" i="1" s="1"/>
  <c r="G847" i="1"/>
  <c r="H847" i="1" s="1"/>
  <c r="G846" i="1"/>
  <c r="H846" i="1" s="1"/>
  <c r="G833" i="1"/>
  <c r="H833" i="1" s="1"/>
  <c r="G814" i="1"/>
  <c r="H814" i="1" s="1"/>
  <c r="G813" i="1"/>
  <c r="H813" i="1" s="1"/>
  <c r="G793" i="1"/>
  <c r="H793" i="1" s="1"/>
  <c r="G792" i="1"/>
  <c r="H792" i="1" s="1"/>
  <c r="G782" i="1"/>
  <c r="H782" i="1" s="1"/>
  <c r="G781" i="1"/>
  <c r="H781" i="1" s="1"/>
  <c r="G756" i="1"/>
  <c r="H756" i="1" s="1"/>
  <c r="G755" i="1"/>
  <c r="H755" i="1" s="1"/>
  <c r="G754" i="1"/>
  <c r="H754" i="1" s="1"/>
  <c r="G731" i="1"/>
  <c r="H731" i="1" s="1"/>
  <c r="G713" i="1"/>
  <c r="H713" i="1" s="1"/>
  <c r="G712" i="1"/>
  <c r="H712" i="1" s="1"/>
  <c r="G711" i="1"/>
  <c r="H711" i="1" s="1"/>
  <c r="G684" i="1"/>
  <c r="H684" i="1" s="1"/>
  <c r="G659" i="1"/>
  <c r="H659" i="1" s="1"/>
  <c r="G653" i="1"/>
  <c r="H653" i="1" s="1"/>
  <c r="G630" i="1"/>
  <c r="H630" i="1" s="1"/>
  <c r="G629" i="1"/>
  <c r="H629" i="1" s="1"/>
  <c r="G615" i="1"/>
  <c r="H615" i="1" s="1"/>
  <c r="G614" i="1"/>
  <c r="H614" i="1" s="1"/>
  <c r="G591" i="1"/>
  <c r="H591" i="1" s="1"/>
  <c r="G590" i="1"/>
  <c r="H590" i="1" s="1"/>
  <c r="G564" i="1"/>
  <c r="H564" i="1" s="1"/>
  <c r="G563" i="1"/>
  <c r="H563" i="1" s="1"/>
  <c r="G549" i="1"/>
  <c r="H549" i="1" s="1"/>
  <c r="G548" i="1"/>
  <c r="H548" i="1" s="1"/>
  <c r="G528" i="1"/>
  <c r="H528" i="1" s="1"/>
  <c r="G527" i="1"/>
  <c r="H527" i="1" s="1"/>
  <c r="G506" i="1"/>
  <c r="H506" i="1" s="1"/>
  <c r="G505" i="1"/>
  <c r="H505" i="1" s="1"/>
  <c r="G469" i="1"/>
  <c r="H469" i="1" s="1"/>
  <c r="G450" i="1"/>
  <c r="H450" i="1" s="1"/>
  <c r="G449" i="1"/>
  <c r="H449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280" i="1"/>
  <c r="H280" i="1" s="1"/>
  <c r="G279" i="1"/>
  <c r="H279" i="1" s="1"/>
  <c r="G278" i="1"/>
  <c r="H278" i="1" s="1"/>
  <c r="G277" i="1"/>
  <c r="H277" i="1" s="1"/>
  <c r="G276" i="1"/>
  <c r="H276" i="1" s="1"/>
  <c r="G224" i="1"/>
  <c r="H224" i="1" s="1"/>
  <c r="G223" i="1"/>
  <c r="H223" i="1" s="1"/>
  <c r="G222" i="1"/>
  <c r="H222" i="1" s="1"/>
  <c r="G221" i="1"/>
  <c r="H221" i="1" s="1"/>
  <c r="G196" i="1"/>
  <c r="H196" i="1" s="1"/>
  <c r="G183" i="1"/>
  <c r="H183" i="1" s="1"/>
  <c r="G182" i="1"/>
  <c r="H182" i="1" s="1"/>
  <c r="G181" i="1"/>
  <c r="H181" i="1" s="1"/>
  <c r="G180" i="1"/>
  <c r="H180" i="1" s="1"/>
  <c r="G160" i="1"/>
  <c r="H160" i="1" s="1"/>
  <c r="G159" i="1"/>
  <c r="H159" i="1" s="1"/>
  <c r="G141" i="1"/>
  <c r="H141" i="1" s="1"/>
  <c r="G132" i="1"/>
  <c r="H132" i="1" s="1"/>
  <c r="G131" i="1"/>
  <c r="H131" i="1" s="1"/>
  <c r="G130" i="1"/>
  <c r="H130" i="1" s="1"/>
  <c r="G115" i="1"/>
  <c r="H115" i="1" s="1"/>
  <c r="G114" i="1"/>
  <c r="H114" i="1" s="1"/>
  <c r="G86" i="1"/>
  <c r="H86" i="1" s="1"/>
  <c r="G66" i="1"/>
  <c r="H66" i="1" s="1"/>
  <c r="G65" i="1"/>
  <c r="H65" i="1" s="1"/>
  <c r="G56" i="1"/>
  <c r="H56" i="1" s="1"/>
  <c r="G55" i="1"/>
  <c r="H55" i="1" s="1"/>
  <c r="G7" i="1"/>
  <c r="H7" i="1" s="1"/>
  <c r="G6" i="1"/>
  <c r="H6" i="1" s="1"/>
  <c r="G1176" i="1"/>
  <c r="H1176" i="1" s="1"/>
  <c r="G1117" i="1"/>
  <c r="H1117" i="1" s="1"/>
  <c r="G1063" i="1"/>
  <c r="H1063" i="1" s="1"/>
  <c r="G916" i="1"/>
  <c r="H916" i="1" s="1"/>
  <c r="G885" i="1"/>
  <c r="H885" i="1" s="1"/>
  <c r="G845" i="1"/>
  <c r="H845" i="1" s="1"/>
  <c r="G844" i="1"/>
  <c r="H844" i="1" s="1"/>
  <c r="G812" i="1"/>
  <c r="H812" i="1" s="1"/>
  <c r="G791" i="1"/>
  <c r="H791" i="1" s="1"/>
  <c r="G790" i="1"/>
  <c r="H790" i="1" s="1"/>
  <c r="G789" i="1"/>
  <c r="H789" i="1" s="1"/>
  <c r="G730" i="1"/>
  <c r="H730" i="1" s="1"/>
  <c r="G710" i="1"/>
  <c r="H710" i="1" s="1"/>
  <c r="G658" i="1"/>
  <c r="H658" i="1" s="1"/>
  <c r="G613" i="1"/>
  <c r="H613" i="1" s="1"/>
  <c r="G612" i="1"/>
  <c r="H612" i="1" s="1"/>
  <c r="G547" i="1"/>
  <c r="H547" i="1" s="1"/>
  <c r="G546" i="1"/>
  <c r="H546" i="1" s="1"/>
  <c r="G504" i="1"/>
  <c r="H504" i="1" s="1"/>
  <c r="G503" i="1"/>
  <c r="H503" i="1" s="1"/>
  <c r="G502" i="1"/>
  <c r="H502" i="1" s="1"/>
  <c r="G482" i="1"/>
  <c r="H482" i="1" s="1"/>
  <c r="G448" i="1"/>
  <c r="H448" i="1" s="1"/>
  <c r="G447" i="1"/>
  <c r="H447" i="1" s="1"/>
  <c r="G446" i="1"/>
  <c r="H446" i="1" s="1"/>
  <c r="G235" i="1"/>
  <c r="H235" i="1" s="1"/>
  <c r="G195" i="1"/>
  <c r="H195" i="1" s="1"/>
  <c r="G140" i="1"/>
  <c r="H140" i="1" s="1"/>
  <c r="G113" i="1"/>
  <c r="H113" i="1" s="1"/>
  <c r="G54" i="1"/>
  <c r="H54" i="1" s="1"/>
  <c r="G30" i="1"/>
  <c r="H30" i="1" s="1"/>
  <c r="G29" i="1"/>
  <c r="H29" i="1" s="1"/>
  <c r="G1175" i="1"/>
  <c r="H1175" i="1" s="1"/>
  <c r="G1116" i="1"/>
  <c r="H1116" i="1" s="1"/>
  <c r="G1062" i="1"/>
  <c r="H1062" i="1" s="1"/>
  <c r="G989" i="1"/>
  <c r="G988" i="1"/>
  <c r="G987" i="1"/>
  <c r="G969" i="1"/>
  <c r="G968" i="1"/>
  <c r="G955" i="1"/>
  <c r="H955" i="1" s="1"/>
  <c r="G954" i="1"/>
  <c r="H954" i="1" s="1"/>
  <c r="G953" i="1"/>
  <c r="H953" i="1" s="1"/>
  <c r="G952" i="1"/>
  <c r="H952" i="1" s="1"/>
  <c r="G932" i="1"/>
  <c r="H932" i="1" s="1"/>
  <c r="G931" i="1"/>
  <c r="H931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869" i="1"/>
  <c r="H869" i="1" s="1"/>
  <c r="G868" i="1"/>
  <c r="H868" i="1" s="1"/>
  <c r="G780" i="1"/>
  <c r="H780" i="1" s="1"/>
  <c r="G695" i="1"/>
  <c r="H695" i="1" s="1"/>
  <c r="G657" i="1"/>
  <c r="H657" i="1" s="1"/>
  <c r="G611" i="1"/>
  <c r="H611" i="1" s="1"/>
  <c r="G610" i="1"/>
  <c r="H610" i="1" s="1"/>
  <c r="G609" i="1"/>
  <c r="H609" i="1" s="1"/>
  <c r="G608" i="1"/>
  <c r="H608" i="1" s="1"/>
  <c r="G589" i="1"/>
  <c r="H589" i="1" s="1"/>
  <c r="G545" i="1"/>
  <c r="H545" i="1" s="1"/>
  <c r="G544" i="1"/>
  <c r="H544" i="1" s="1"/>
  <c r="G543" i="1"/>
  <c r="H543" i="1" s="1"/>
  <c r="G542" i="1"/>
  <c r="H542" i="1" s="1"/>
  <c r="G526" i="1"/>
  <c r="H526" i="1" s="1"/>
  <c r="G468" i="1"/>
  <c r="H468" i="1" s="1"/>
  <c r="G387" i="1"/>
  <c r="H387" i="1" s="1"/>
  <c r="G386" i="1"/>
  <c r="H386" i="1" s="1"/>
  <c r="G367" i="1"/>
  <c r="H367" i="1" s="1"/>
  <c r="G366" i="1"/>
  <c r="H366" i="1" s="1"/>
  <c r="G334" i="1"/>
  <c r="H334" i="1" s="1"/>
  <c r="G333" i="1"/>
  <c r="H333" i="1" s="1"/>
  <c r="G309" i="1"/>
  <c r="H309" i="1" s="1"/>
  <c r="G291" i="1"/>
  <c r="H291" i="1" s="1"/>
  <c r="G275" i="1"/>
  <c r="H275" i="1" s="1"/>
  <c r="G274" i="1"/>
  <c r="H274" i="1" s="1"/>
  <c r="G273" i="1"/>
  <c r="H273" i="1" s="1"/>
  <c r="G272" i="1"/>
  <c r="H272" i="1" s="1"/>
  <c r="G249" i="1"/>
  <c r="H249" i="1" s="1"/>
  <c r="G248" i="1"/>
  <c r="H248" i="1" s="1"/>
  <c r="G234" i="1"/>
  <c r="H234" i="1" s="1"/>
  <c r="G179" i="1"/>
  <c r="H179" i="1" s="1"/>
  <c r="G178" i="1"/>
  <c r="H178" i="1" s="1"/>
  <c r="G158" i="1"/>
  <c r="H158" i="1" s="1"/>
  <c r="G129" i="1"/>
  <c r="H129" i="1" s="1"/>
  <c r="G128" i="1"/>
  <c r="H128" i="1" s="1"/>
  <c r="G1174" i="1"/>
  <c r="H1174" i="1" s="1"/>
  <c r="G1141" i="1"/>
  <c r="H1141" i="1" s="1"/>
  <c r="G1140" i="1"/>
  <c r="H1140" i="1" s="1"/>
  <c r="G1093" i="1"/>
  <c r="H1093" i="1" s="1"/>
  <c r="G1086" i="1"/>
  <c r="H1086" i="1" s="1"/>
  <c r="G1085" i="1"/>
  <c r="H1085" i="1" s="1"/>
  <c r="G1038" i="1"/>
  <c r="H1038" i="1" s="1"/>
  <c r="G1037" i="1"/>
  <c r="H1037" i="1" s="1"/>
  <c r="G930" i="1"/>
  <c r="H930" i="1" s="1"/>
  <c r="G909" i="1"/>
  <c r="H909" i="1" s="1"/>
  <c r="G908" i="1"/>
  <c r="H908" i="1" s="1"/>
  <c r="G884" i="1"/>
  <c r="H884" i="1" s="1"/>
  <c r="G883" i="1"/>
  <c r="H883" i="1" s="1"/>
  <c r="G867" i="1"/>
  <c r="H867" i="1" s="1"/>
  <c r="G866" i="1"/>
  <c r="H866" i="1" s="1"/>
  <c r="G843" i="1"/>
  <c r="H843" i="1" s="1"/>
  <c r="G842" i="1"/>
  <c r="H842" i="1" s="1"/>
  <c r="G832" i="1"/>
  <c r="H832" i="1" s="1"/>
  <c r="G831" i="1"/>
  <c r="H831" i="1" s="1"/>
  <c r="G811" i="1"/>
  <c r="H811" i="1" s="1"/>
  <c r="G788" i="1"/>
  <c r="H788" i="1" s="1"/>
  <c r="G779" i="1"/>
  <c r="H779" i="1" s="1"/>
  <c r="G778" i="1"/>
  <c r="H778" i="1" s="1"/>
  <c r="G777" i="1"/>
  <c r="H777" i="1" s="1"/>
  <c r="G694" i="1"/>
  <c r="H694" i="1" s="1"/>
  <c r="G693" i="1"/>
  <c r="H693" i="1" s="1"/>
  <c r="G683" i="1"/>
  <c r="H683" i="1" s="1"/>
  <c r="G682" i="1"/>
  <c r="H682" i="1" s="1"/>
  <c r="G656" i="1"/>
  <c r="H656" i="1" s="1"/>
  <c r="G652" i="1"/>
  <c r="H652" i="1" s="1"/>
  <c r="G651" i="1"/>
  <c r="H651" i="1" s="1"/>
  <c r="G588" i="1"/>
  <c r="H588" i="1" s="1"/>
  <c r="G525" i="1"/>
  <c r="H525" i="1" s="1"/>
  <c r="G501" i="1"/>
  <c r="H501" i="1" s="1"/>
  <c r="G481" i="1"/>
  <c r="H481" i="1" s="1"/>
  <c r="G467" i="1"/>
  <c r="H467" i="1" s="1"/>
  <c r="G466" i="1"/>
  <c r="H466" i="1" s="1"/>
  <c r="G465" i="1"/>
  <c r="H465" i="1" s="1"/>
  <c r="G464" i="1"/>
  <c r="H464" i="1" s="1"/>
  <c r="G445" i="1"/>
  <c r="H445" i="1" s="1"/>
  <c r="G425" i="1"/>
  <c r="H425" i="1" s="1"/>
  <c r="G414" i="1"/>
  <c r="H414" i="1" s="1"/>
  <c r="G413" i="1"/>
  <c r="H413" i="1" s="1"/>
  <c r="G412" i="1"/>
  <c r="H412" i="1" s="1"/>
  <c r="G411" i="1"/>
  <c r="H411" i="1" s="1"/>
  <c r="G410" i="1"/>
  <c r="H410" i="1" s="1"/>
  <c r="G365" i="1"/>
  <c r="H365" i="1" s="1"/>
  <c r="G357" i="1"/>
  <c r="H357" i="1" s="1"/>
  <c r="G356" i="1"/>
  <c r="H356" i="1" s="1"/>
  <c r="G290" i="1"/>
  <c r="H290" i="1" s="1"/>
  <c r="G233" i="1"/>
  <c r="H233" i="1" s="1"/>
  <c r="G220" i="1"/>
  <c r="H220" i="1" s="1"/>
  <c r="G194" i="1"/>
  <c r="H194" i="1" s="1"/>
  <c r="G193" i="1"/>
  <c r="H193" i="1" s="1"/>
  <c r="G177" i="1"/>
  <c r="H177" i="1" s="1"/>
  <c r="G157" i="1"/>
  <c r="H157" i="1" s="1"/>
  <c r="G139" i="1"/>
  <c r="H139" i="1" s="1"/>
  <c r="G127" i="1"/>
  <c r="H127" i="1" s="1"/>
  <c r="G85" i="1"/>
  <c r="H85" i="1" s="1"/>
  <c r="G28" i="1"/>
  <c r="H28" i="1" s="1"/>
  <c r="G709" i="1"/>
  <c r="H709" i="1" s="1"/>
  <c r="G1173" i="1"/>
  <c r="H1173" i="1" s="1"/>
  <c r="G1115" i="1"/>
  <c r="H1115" i="1" s="1"/>
  <c r="G1061" i="1"/>
  <c r="H1061" i="1" s="1"/>
  <c r="G1060" i="1"/>
  <c r="H1060" i="1" s="1"/>
  <c r="G1036" i="1"/>
  <c r="H1036" i="1" s="1"/>
  <c r="G1005" i="1"/>
  <c r="G986" i="1"/>
  <c r="G929" i="1"/>
  <c r="H929" i="1" s="1"/>
  <c r="G928" i="1"/>
  <c r="H928" i="1" s="1"/>
  <c r="G927" i="1"/>
  <c r="H927" i="1" s="1"/>
  <c r="G907" i="1"/>
  <c r="H907" i="1" s="1"/>
  <c r="G830" i="1"/>
  <c r="H830" i="1" s="1"/>
  <c r="G810" i="1"/>
  <c r="H810" i="1" s="1"/>
  <c r="G776" i="1"/>
  <c r="H776" i="1" s="1"/>
  <c r="G729" i="1"/>
  <c r="H729" i="1" s="1"/>
  <c r="G708" i="1"/>
  <c r="H708" i="1" s="1"/>
  <c r="G650" i="1"/>
  <c r="H650" i="1" s="1"/>
  <c r="G628" i="1"/>
  <c r="H628" i="1" s="1"/>
  <c r="G587" i="1"/>
  <c r="H587" i="1" s="1"/>
  <c r="G586" i="1"/>
  <c r="H586" i="1" s="1"/>
  <c r="G585" i="1"/>
  <c r="H585" i="1" s="1"/>
  <c r="G562" i="1"/>
  <c r="H562" i="1" s="1"/>
  <c r="G524" i="1"/>
  <c r="H524" i="1" s="1"/>
  <c r="G523" i="1"/>
  <c r="H523" i="1" s="1"/>
  <c r="G463" i="1"/>
  <c r="H463" i="1" s="1"/>
  <c r="G409" i="1"/>
  <c r="H409" i="1" s="1"/>
  <c r="G408" i="1"/>
  <c r="H408" i="1" s="1"/>
  <c r="G355" i="1"/>
  <c r="H355" i="1" s="1"/>
  <c r="G354" i="1"/>
  <c r="H354" i="1" s="1"/>
  <c r="G332" i="1"/>
  <c r="H332" i="1" s="1"/>
  <c r="G271" i="1"/>
  <c r="H271" i="1" s="1"/>
  <c r="G112" i="1"/>
  <c r="H112" i="1" s="1"/>
  <c r="G64" i="1"/>
  <c r="H64" i="1" s="1"/>
  <c r="G63" i="1"/>
  <c r="H63" i="1" s="1"/>
  <c r="G53" i="1"/>
  <c r="H53" i="1" s="1"/>
  <c r="G5" i="1"/>
  <c r="H5" i="1" s="1"/>
  <c r="G4" i="1"/>
  <c r="H4" i="1" s="1"/>
  <c r="G1172" i="1"/>
  <c r="H1172" i="1" s="1"/>
  <c r="G1171" i="1"/>
  <c r="H1171" i="1" s="1"/>
  <c r="G1114" i="1"/>
  <c r="H1114" i="1" s="1"/>
  <c r="G1113" i="1"/>
  <c r="H1113" i="1" s="1"/>
  <c r="G1059" i="1"/>
  <c r="H1059" i="1" s="1"/>
  <c r="G1004" i="1"/>
  <c r="G829" i="1"/>
  <c r="H829" i="1" s="1"/>
  <c r="G828" i="1"/>
  <c r="H828" i="1" s="1"/>
  <c r="G775" i="1"/>
  <c r="H775" i="1" s="1"/>
  <c r="G753" i="1"/>
  <c r="H753" i="1" s="1"/>
  <c r="G752" i="1"/>
  <c r="H752" i="1" s="1"/>
  <c r="G751" i="1"/>
  <c r="H751" i="1" s="1"/>
  <c r="G649" i="1"/>
  <c r="H649" i="1" s="1"/>
  <c r="G648" i="1"/>
  <c r="H648" i="1" s="1"/>
  <c r="G584" i="1"/>
  <c r="H584" i="1" s="1"/>
  <c r="G522" i="1"/>
  <c r="H522" i="1" s="1"/>
  <c r="G521" i="1"/>
  <c r="H521" i="1" s="1"/>
  <c r="G500" i="1"/>
  <c r="H500" i="1" s="1"/>
  <c r="G499" i="1"/>
  <c r="H499" i="1" s="1"/>
  <c r="G480" i="1"/>
  <c r="H480" i="1" s="1"/>
  <c r="G444" i="1"/>
  <c r="H444" i="1" s="1"/>
  <c r="G443" i="1"/>
  <c r="H443" i="1" s="1"/>
  <c r="G424" i="1"/>
  <c r="H424" i="1" s="1"/>
  <c r="G407" i="1"/>
  <c r="H407" i="1" s="1"/>
  <c r="G353" i="1"/>
  <c r="H353" i="1" s="1"/>
  <c r="G352" i="1"/>
  <c r="H352" i="1" s="1"/>
  <c r="G351" i="1"/>
  <c r="H351" i="1" s="1"/>
  <c r="G126" i="1"/>
  <c r="H126" i="1" s="1"/>
  <c r="G125" i="1"/>
  <c r="H125" i="1" s="1"/>
  <c r="G1170" i="1"/>
  <c r="H1170" i="1" s="1"/>
  <c r="G1139" i="1"/>
  <c r="H1139" i="1" s="1"/>
  <c r="G1138" i="1"/>
  <c r="H1138" i="1" s="1"/>
  <c r="G1137" i="1"/>
  <c r="H1137" i="1" s="1"/>
  <c r="G1112" i="1"/>
  <c r="H1112" i="1" s="1"/>
  <c r="G1084" i="1"/>
  <c r="H1084" i="1" s="1"/>
  <c r="G1083" i="1"/>
  <c r="H1083" i="1" s="1"/>
  <c r="G1082" i="1"/>
  <c r="H1082" i="1" s="1"/>
  <c r="G1058" i="1"/>
  <c r="H1058" i="1" s="1"/>
  <c r="G1057" i="1"/>
  <c r="H1057" i="1" s="1"/>
  <c r="G1035" i="1"/>
  <c r="H1035" i="1" s="1"/>
  <c r="G1003" i="1"/>
  <c r="G1002" i="1"/>
  <c r="G985" i="1"/>
  <c r="G984" i="1"/>
  <c r="G967" i="1"/>
  <c r="G951" i="1"/>
  <c r="H951" i="1" s="1"/>
  <c r="G950" i="1"/>
  <c r="H950" i="1" s="1"/>
  <c r="G949" i="1"/>
  <c r="H949" i="1" s="1"/>
  <c r="G948" i="1"/>
  <c r="H948" i="1" s="1"/>
  <c r="G827" i="1"/>
  <c r="H827" i="1" s="1"/>
  <c r="G826" i="1"/>
  <c r="H826" i="1" s="1"/>
  <c r="G774" i="1"/>
  <c r="H774" i="1" s="1"/>
  <c r="G681" i="1"/>
  <c r="H681" i="1" s="1"/>
  <c r="G680" i="1"/>
  <c r="H680" i="1" s="1"/>
  <c r="G655" i="1"/>
  <c r="H655" i="1" s="1"/>
  <c r="G647" i="1"/>
  <c r="H647" i="1" s="1"/>
  <c r="G646" i="1"/>
  <c r="H646" i="1" s="1"/>
  <c r="G627" i="1"/>
  <c r="H627" i="1" s="1"/>
  <c r="G626" i="1"/>
  <c r="H626" i="1" s="1"/>
  <c r="G607" i="1"/>
  <c r="H607" i="1" s="1"/>
  <c r="G606" i="1"/>
  <c r="H606" i="1" s="1"/>
  <c r="G605" i="1"/>
  <c r="H605" i="1" s="1"/>
  <c r="G583" i="1"/>
  <c r="H583" i="1" s="1"/>
  <c r="G582" i="1"/>
  <c r="H582" i="1" s="1"/>
  <c r="G561" i="1"/>
  <c r="H561" i="1" s="1"/>
  <c r="G560" i="1"/>
  <c r="H560" i="1" s="1"/>
  <c r="G541" i="1"/>
  <c r="H541" i="1" s="1"/>
  <c r="G540" i="1"/>
  <c r="H540" i="1" s="1"/>
  <c r="G539" i="1"/>
  <c r="H539" i="1" s="1"/>
  <c r="G520" i="1"/>
  <c r="H520" i="1" s="1"/>
  <c r="G519" i="1"/>
  <c r="H519" i="1" s="1"/>
  <c r="G479" i="1"/>
  <c r="H479" i="1" s="1"/>
  <c r="G462" i="1"/>
  <c r="H462" i="1" s="1"/>
  <c r="G461" i="1"/>
  <c r="H461" i="1" s="1"/>
  <c r="G460" i="1"/>
  <c r="H460" i="1" s="1"/>
  <c r="G423" i="1"/>
  <c r="H423" i="1" s="1"/>
  <c r="G406" i="1"/>
  <c r="H406" i="1" s="1"/>
  <c r="G405" i="1"/>
  <c r="H405" i="1" s="1"/>
  <c r="G404" i="1"/>
  <c r="H404" i="1" s="1"/>
  <c r="G232" i="1"/>
  <c r="H232" i="1" s="1"/>
  <c r="G219" i="1"/>
  <c r="H219" i="1" s="1"/>
  <c r="G218" i="1"/>
  <c r="H218" i="1" s="1"/>
  <c r="G192" i="1"/>
  <c r="H192" i="1" s="1"/>
  <c r="G176" i="1"/>
  <c r="H176" i="1" s="1"/>
  <c r="G175" i="1"/>
  <c r="H175" i="1" s="1"/>
  <c r="G138" i="1"/>
  <c r="H138" i="1" s="1"/>
  <c r="G124" i="1"/>
  <c r="H124" i="1" s="1"/>
  <c r="G123" i="1"/>
  <c r="H123" i="1" s="1"/>
  <c r="G111" i="1"/>
  <c r="H111" i="1" s="1"/>
  <c r="G110" i="1"/>
  <c r="H110" i="1" s="1"/>
  <c r="G84" i="1"/>
  <c r="H84" i="1" s="1"/>
  <c r="G52" i="1"/>
  <c r="H52" i="1" s="1"/>
  <c r="G51" i="1"/>
  <c r="H51" i="1" s="1"/>
  <c r="G27" i="1"/>
  <c r="H27" i="1" s="1"/>
  <c r="G26" i="1"/>
  <c r="H26" i="1" s="1"/>
  <c r="G25" i="1"/>
  <c r="H25" i="1" s="1"/>
  <c r="G1169" i="1"/>
  <c r="H1169" i="1" s="1"/>
  <c r="G1168" i="1"/>
  <c r="H1168" i="1" s="1"/>
  <c r="G1167" i="1"/>
  <c r="H1167" i="1" s="1"/>
  <c r="G1150" i="1"/>
  <c r="H1150" i="1" s="1"/>
  <c r="G1149" i="1"/>
  <c r="H1149" i="1" s="1"/>
  <c r="G1136" i="1"/>
  <c r="H1136" i="1" s="1"/>
  <c r="G1135" i="1"/>
  <c r="H1135" i="1" s="1"/>
  <c r="G1111" i="1"/>
  <c r="H1111" i="1" s="1"/>
  <c r="G1110" i="1"/>
  <c r="H1110" i="1" s="1"/>
  <c r="G1109" i="1"/>
  <c r="H1109" i="1" s="1"/>
  <c r="G1092" i="1"/>
  <c r="H1092" i="1" s="1"/>
  <c r="G1091" i="1"/>
  <c r="H1091" i="1" s="1"/>
  <c r="G1081" i="1"/>
  <c r="H1081" i="1" s="1"/>
  <c r="G1080" i="1"/>
  <c r="H1080" i="1" s="1"/>
  <c r="G1056" i="1"/>
  <c r="H1056" i="1" s="1"/>
  <c r="G1055" i="1"/>
  <c r="H1055" i="1" s="1"/>
  <c r="G1034" i="1"/>
  <c r="H1034" i="1" s="1"/>
  <c r="G1014" i="1"/>
  <c r="H1014" i="1" s="1"/>
  <c r="G1001" i="1"/>
  <c r="G983" i="1"/>
  <c r="G982" i="1"/>
  <c r="G947" i="1"/>
  <c r="H947" i="1" s="1"/>
  <c r="G926" i="1"/>
  <c r="H926" i="1" s="1"/>
  <c r="G925" i="1"/>
  <c r="H925" i="1" s="1"/>
  <c r="G924" i="1"/>
  <c r="H924" i="1" s="1"/>
  <c r="G906" i="1"/>
  <c r="H906" i="1" s="1"/>
  <c r="G825" i="1"/>
  <c r="H825" i="1" s="1"/>
  <c r="G824" i="1"/>
  <c r="H824" i="1" s="1"/>
  <c r="G823" i="1"/>
  <c r="H823" i="1" s="1"/>
  <c r="G822" i="1"/>
  <c r="G809" i="1"/>
  <c r="H809" i="1" s="1"/>
  <c r="G773" i="1"/>
  <c r="H773" i="1" s="1"/>
  <c r="G772" i="1"/>
  <c r="H772" i="1" s="1"/>
  <c r="G771" i="1"/>
  <c r="H771" i="1" s="1"/>
  <c r="G692" i="1"/>
  <c r="H692" i="1" s="1"/>
  <c r="G679" i="1"/>
  <c r="H679" i="1" s="1"/>
  <c r="G645" i="1"/>
  <c r="H645" i="1" s="1"/>
  <c r="G644" i="1"/>
  <c r="H644" i="1" s="1"/>
  <c r="G625" i="1"/>
  <c r="H625" i="1" s="1"/>
  <c r="G604" i="1"/>
  <c r="H604" i="1" s="1"/>
  <c r="G559" i="1"/>
  <c r="H559" i="1" s="1"/>
  <c r="G538" i="1"/>
  <c r="H538" i="1" s="1"/>
  <c r="G518" i="1"/>
  <c r="H518" i="1" s="1"/>
  <c r="G498" i="1"/>
  <c r="H498" i="1" s="1"/>
  <c r="G497" i="1"/>
  <c r="H497" i="1" s="1"/>
  <c r="G496" i="1"/>
  <c r="H496" i="1" s="1"/>
  <c r="G478" i="1"/>
  <c r="H478" i="1" s="1"/>
  <c r="G477" i="1"/>
  <c r="H477" i="1" s="1"/>
  <c r="G442" i="1"/>
  <c r="H442" i="1" s="1"/>
  <c r="G441" i="1"/>
  <c r="H441" i="1" s="1"/>
  <c r="G440" i="1"/>
  <c r="H440" i="1" s="1"/>
  <c r="G422" i="1"/>
  <c r="H422" i="1" s="1"/>
  <c r="G421" i="1"/>
  <c r="H421" i="1" s="1"/>
  <c r="G217" i="1"/>
  <c r="H217" i="1" s="1"/>
  <c r="G109" i="1"/>
  <c r="H109" i="1" s="1"/>
  <c r="G108" i="1"/>
  <c r="H108" i="1" s="1"/>
  <c r="G83" i="1"/>
  <c r="H83" i="1" s="1"/>
  <c r="G82" i="1"/>
  <c r="H82" i="1" s="1"/>
  <c r="G50" i="1"/>
  <c r="H50" i="1" s="1"/>
  <c r="G49" i="1"/>
  <c r="H49" i="1" s="1"/>
  <c r="G48" i="1"/>
  <c r="H48" i="1" s="1"/>
  <c r="G24" i="1"/>
  <c r="H24" i="1" s="1"/>
  <c r="G23" i="1"/>
  <c r="H23" i="1" s="1"/>
  <c r="G1166" i="1"/>
  <c r="H1166" i="1" s="1"/>
  <c r="G1148" i="1"/>
  <c r="H1148" i="1" s="1"/>
  <c r="G1134" i="1"/>
  <c r="H1134" i="1" s="1"/>
  <c r="G1133" i="1"/>
  <c r="H1133" i="1" s="1"/>
  <c r="G1090" i="1"/>
  <c r="H1090" i="1" s="1"/>
  <c r="G1079" i="1"/>
  <c r="H1079" i="1" s="1"/>
  <c r="G1078" i="1"/>
  <c r="H1078" i="1" s="1"/>
  <c r="G1054" i="1"/>
  <c r="H1054" i="1" s="1"/>
  <c r="G1033" i="1"/>
  <c r="H1033" i="1" s="1"/>
  <c r="G1032" i="1"/>
  <c r="H1032" i="1" s="1"/>
  <c r="G1000" i="1"/>
  <c r="G999" i="1"/>
  <c r="G998" i="1"/>
  <c r="G997" i="1"/>
  <c r="G981" i="1"/>
  <c r="G980" i="1"/>
  <c r="G966" i="1"/>
  <c r="G965" i="1"/>
  <c r="G946" i="1"/>
  <c r="H946" i="1" s="1"/>
  <c r="G945" i="1"/>
  <c r="H945" i="1" s="1"/>
  <c r="G944" i="1"/>
  <c r="H944" i="1" s="1"/>
  <c r="G943" i="1"/>
  <c r="H943" i="1" s="1"/>
  <c r="G942" i="1"/>
  <c r="H942" i="1" s="1"/>
  <c r="G923" i="1"/>
  <c r="H923" i="1" s="1"/>
  <c r="G905" i="1"/>
  <c r="H905" i="1" s="1"/>
  <c r="G904" i="1"/>
  <c r="H904" i="1" s="1"/>
  <c r="G750" i="1"/>
  <c r="H750" i="1" s="1"/>
  <c r="G749" i="1"/>
  <c r="H749" i="1" s="1"/>
  <c r="G748" i="1"/>
  <c r="H748" i="1" s="1"/>
  <c r="G728" i="1"/>
  <c r="H728" i="1" s="1"/>
  <c r="G678" i="1"/>
  <c r="H678" i="1" s="1"/>
  <c r="G624" i="1"/>
  <c r="H624" i="1" s="1"/>
  <c r="G603" i="1"/>
  <c r="H603" i="1" s="1"/>
  <c r="G581" i="1"/>
  <c r="H581" i="1" s="1"/>
  <c r="G558" i="1"/>
  <c r="H558" i="1" s="1"/>
  <c r="G537" i="1"/>
  <c r="H537" i="1" s="1"/>
  <c r="G331" i="1"/>
  <c r="H331" i="1" s="1"/>
  <c r="G270" i="1"/>
  <c r="H270" i="1" s="1"/>
  <c r="G216" i="1"/>
  <c r="H216" i="1" s="1"/>
  <c r="G215" i="1"/>
  <c r="H215" i="1" s="1"/>
  <c r="G107" i="1"/>
  <c r="H107" i="1" s="1"/>
  <c r="G81" i="1"/>
  <c r="H81" i="1" s="1"/>
  <c r="G47" i="1"/>
  <c r="H47" i="1" s="1"/>
  <c r="G22" i="1"/>
  <c r="H22" i="1" s="1"/>
  <c r="G3" i="1"/>
  <c r="H3" i="1" s="1"/>
  <c r="G2" i="1"/>
  <c r="H2" i="1" s="1"/>
  <c r="G707" i="1"/>
  <c r="H707" i="1" s="1"/>
  <c r="G1132" i="1"/>
  <c r="H1132" i="1" s="1"/>
  <c r="G1077" i="1"/>
  <c r="H1077" i="1" s="1"/>
  <c r="G1076" i="1"/>
  <c r="H1076" i="1" s="1"/>
  <c r="G1075" i="1"/>
  <c r="H1075" i="1" s="1"/>
  <c r="G1053" i="1"/>
  <c r="H1053" i="1" s="1"/>
  <c r="G941" i="1"/>
  <c r="H941" i="1" s="1"/>
  <c r="G940" i="1"/>
  <c r="H940" i="1" s="1"/>
  <c r="G903" i="1"/>
  <c r="H903" i="1" s="1"/>
  <c r="G727" i="1"/>
  <c r="H727" i="1" s="1"/>
  <c r="G677" i="1"/>
  <c r="H677" i="1" s="1"/>
  <c r="G602" i="1"/>
  <c r="H602" i="1" s="1"/>
  <c r="G536" i="1"/>
  <c r="H536" i="1" s="1"/>
  <c r="G495" i="1"/>
  <c r="H495" i="1" s="1"/>
  <c r="G439" i="1"/>
  <c r="H439" i="1" s="1"/>
  <c r="G438" i="1"/>
  <c r="H438" i="1" s="1"/>
  <c r="G350" i="1"/>
  <c r="H350" i="1" s="1"/>
  <c r="G349" i="1"/>
  <c r="H349" i="1" s="1"/>
  <c r="G348" i="1"/>
  <c r="H348" i="1" s="1"/>
  <c r="G289" i="1"/>
  <c r="H289" i="1" s="1"/>
  <c r="G231" i="1"/>
  <c r="H231" i="1" s="1"/>
  <c r="G214" i="1"/>
  <c r="H214" i="1" s="1"/>
  <c r="G1131" i="1"/>
  <c r="H1131" i="1" s="1"/>
  <c r="G1130" i="1"/>
  <c r="H1130" i="1" s="1"/>
  <c r="G1129" i="1"/>
  <c r="H1129" i="1" s="1"/>
  <c r="G1074" i="1"/>
  <c r="H1074" i="1" s="1"/>
  <c r="G1073" i="1"/>
  <c r="H1073" i="1" s="1"/>
  <c r="G1072" i="1"/>
  <c r="H1072" i="1" s="1"/>
  <c r="G1031" i="1"/>
  <c r="H1031" i="1" s="1"/>
  <c r="G996" i="1"/>
  <c r="G995" i="1"/>
  <c r="G979" i="1"/>
  <c r="G978" i="1"/>
  <c r="G964" i="1"/>
  <c r="G963" i="1"/>
  <c r="G962" i="1"/>
  <c r="G961" i="1"/>
  <c r="G960" i="1"/>
  <c r="G865" i="1"/>
  <c r="H865" i="1" s="1"/>
  <c r="G864" i="1"/>
  <c r="H864" i="1" s="1"/>
  <c r="G808" i="1"/>
  <c r="H808" i="1" s="1"/>
  <c r="G807" i="1"/>
  <c r="H807" i="1" s="1"/>
  <c r="G806" i="1"/>
  <c r="H806" i="1" s="1"/>
  <c r="G726" i="1"/>
  <c r="H726" i="1" s="1"/>
  <c r="G691" i="1"/>
  <c r="H691" i="1" s="1"/>
  <c r="G690" i="1"/>
  <c r="H690" i="1" s="1"/>
  <c r="G676" i="1"/>
  <c r="H676" i="1" s="1"/>
  <c r="G675" i="1"/>
  <c r="H675" i="1" s="1"/>
  <c r="G674" i="1"/>
  <c r="H674" i="1" s="1"/>
  <c r="G673" i="1"/>
  <c r="H673" i="1" s="1"/>
  <c r="G643" i="1"/>
  <c r="H643" i="1" s="1"/>
  <c r="G642" i="1"/>
  <c r="G601" i="1"/>
  <c r="H601" i="1" s="1"/>
  <c r="G580" i="1"/>
  <c r="H580" i="1" s="1"/>
  <c r="G535" i="1"/>
  <c r="H535" i="1" s="1"/>
  <c r="G517" i="1"/>
  <c r="H517" i="1" s="1"/>
  <c r="G516" i="1"/>
  <c r="H516" i="1" s="1"/>
  <c r="G515" i="1"/>
  <c r="H515" i="1" s="1"/>
  <c r="G330" i="1"/>
  <c r="H330" i="1" s="1"/>
  <c r="G269" i="1"/>
  <c r="H269" i="1" s="1"/>
  <c r="G268" i="1"/>
  <c r="H268" i="1" s="1"/>
  <c r="G213" i="1"/>
  <c r="H213" i="1" s="1"/>
  <c r="G212" i="1"/>
  <c r="H212" i="1" s="1"/>
  <c r="G211" i="1"/>
  <c r="H211" i="1" s="1"/>
  <c r="G122" i="1"/>
  <c r="H122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46" i="1"/>
  <c r="H46" i="1" s="1"/>
  <c r="G45" i="1"/>
  <c r="H45" i="1" s="1"/>
  <c r="G44" i="1"/>
  <c r="H44" i="1" s="1"/>
  <c r="G43" i="1"/>
  <c r="H43" i="1" s="1"/>
  <c r="G42" i="1"/>
  <c r="H42" i="1" s="1"/>
  <c r="H822" i="1" l="1"/>
  <c r="H642" i="1" l="1"/>
  <c r="H1013" i="1" l="1"/>
  <c r="H1009" i="1"/>
  <c r="H1011" i="1"/>
  <c r="H1000" i="1"/>
  <c r="H996" i="1"/>
  <c r="H1007" i="1"/>
  <c r="H999" i="1"/>
  <c r="H1001" i="1"/>
  <c r="H1003" i="1"/>
  <c r="H1012" i="1"/>
  <c r="H1008" i="1"/>
  <c r="H1010" i="1"/>
  <c r="H998" i="1"/>
  <c r="H995" i="1"/>
  <c r="H1006" i="1"/>
  <c r="H1004" i="1"/>
  <c r="H1002" i="1"/>
  <c r="H997" i="1" l="1"/>
  <c r="H1005" i="1"/>
  <c r="H991" i="1"/>
  <c r="H981" i="1"/>
  <c r="H983" i="1"/>
  <c r="H989" i="1"/>
  <c r="H985" i="1"/>
  <c r="H992" i="1"/>
  <c r="H993" i="1"/>
  <c r="H988" i="1"/>
  <c r="H979" i="1"/>
  <c r="H978" i="1"/>
  <c r="H990" i="1"/>
  <c r="H980" i="1"/>
  <c r="H982" i="1"/>
  <c r="H987" i="1"/>
  <c r="H984" i="1"/>
  <c r="H986" i="1"/>
  <c r="H994" i="1"/>
  <c r="H966" i="1"/>
  <c r="H964" i="1"/>
  <c r="H963" i="1"/>
  <c r="H977" i="1"/>
  <c r="H969" i="1"/>
  <c r="H975" i="1"/>
  <c r="H962" i="1"/>
  <c r="H967" i="1"/>
  <c r="H965" i="1"/>
  <c r="H961" i="1"/>
  <c r="H960" i="1"/>
  <c r="H976" i="1"/>
  <c r="H968" i="1"/>
  <c r="H974" i="1"/>
  <c r="H971" i="1"/>
  <c r="H973" i="1"/>
  <c r="H972" i="1"/>
  <c r="H970" i="1"/>
  <c r="B18" i="30" l="1"/>
  <c r="E7" i="30" s="1"/>
  <c r="C10" i="30"/>
  <c r="L4" i="30"/>
  <c r="K4" i="30"/>
  <c r="J4" i="30"/>
  <c r="C18" i="30" l="1"/>
  <c r="I4" i="30"/>
  <c r="E8" i="30" l="1"/>
  <c r="E9" i="30" s="1"/>
  <c r="I6" i="30" s="1"/>
  <c r="E10" i="30" l="1"/>
  <c r="E11" i="30" s="1"/>
  <c r="E12" i="30" s="1"/>
  <c r="I9" i="30" s="1"/>
  <c r="I5" i="30"/>
  <c r="I8" i="30" l="1"/>
  <c r="E13" i="30"/>
  <c r="I10" i="30" s="1"/>
  <c r="I7" i="30"/>
  <c r="E14" i="30"/>
  <c r="I11" i="30" s="1"/>
  <c r="G41" i="1"/>
  <c r="H41" i="1" s="1"/>
</calcChain>
</file>

<file path=xl/sharedStrings.xml><?xml version="1.0" encoding="utf-8"?>
<sst xmlns="http://schemas.openxmlformats.org/spreadsheetml/2006/main" count="12948" uniqueCount="146">
  <si>
    <t>Parcela</t>
  </si>
  <si>
    <t>No. Arbol</t>
  </si>
  <si>
    <t>Especie</t>
  </si>
  <si>
    <t>DAP (cm)</t>
  </si>
  <si>
    <t>Altura (m)</t>
  </si>
  <si>
    <t>Area Basal (m2)</t>
  </si>
  <si>
    <t>Clase diámetrica</t>
  </si>
  <si>
    <t>Volumen (m3)</t>
  </si>
  <si>
    <t>AB/Ha.</t>
  </si>
  <si>
    <t>Volumen/Ha.</t>
  </si>
  <si>
    <t>Densidad/Ha.</t>
  </si>
  <si>
    <t>Etiquetas de fila</t>
  </si>
  <si>
    <t>Total general</t>
  </si>
  <si>
    <t>TOTAL</t>
  </si>
  <si>
    <t>Area has</t>
  </si>
  <si>
    <t>Cuenta de No. Arbol</t>
  </si>
  <si>
    <t>Suma de AB/Ha.</t>
  </si>
  <si>
    <t>Suma de Densidad/Ha.</t>
  </si>
  <si>
    <t>Suma de Area Basal (m2)</t>
  </si>
  <si>
    <t>Suma de Volumen/Ha.</t>
  </si>
  <si>
    <t>Parametro</t>
  </si>
  <si>
    <t>Resultado</t>
  </si>
  <si>
    <t>No. Parcelas</t>
  </si>
  <si>
    <t>AREA (Ha.)</t>
  </si>
  <si>
    <t>VALOR DE T</t>
  </si>
  <si>
    <t>No. PARCELAS</t>
  </si>
  <si>
    <t>MEDIA ARITMETICA</t>
  </si>
  <si>
    <t xml:space="preserve">VARIANZA </t>
  </si>
  <si>
    <t>PARCELA</t>
  </si>
  <si>
    <t>VOLUMEN/ha</t>
  </si>
  <si>
    <t>(VOLUMEN)²</t>
  </si>
  <si>
    <t>PARAMETRO</t>
  </si>
  <si>
    <t>RESULTADO</t>
  </si>
  <si>
    <t>DESVIACION ESTANDAR</t>
  </si>
  <si>
    <t>ERROR ESTANDAR</t>
  </si>
  <si>
    <t>ERROR DE MUESTREO</t>
  </si>
  <si>
    <t xml:space="preserve">LIMITE SUPERIOR </t>
  </si>
  <si>
    <t>LIMITE INFERIOR</t>
  </si>
  <si>
    <t>Promedio de DAP (cm)</t>
  </si>
  <si>
    <t>Promedio de Altura (m)</t>
  </si>
  <si>
    <t>Ha</t>
  </si>
  <si>
    <r>
      <t>Volumen m</t>
    </r>
    <r>
      <rPr>
        <b/>
        <sz val="11"/>
        <color theme="1"/>
        <rFont val="Calibri"/>
        <family val="2"/>
      </rPr>
      <t>³</t>
    </r>
  </si>
  <si>
    <t>Usuario</t>
  </si>
  <si>
    <t>Catarina Pablo</t>
  </si>
  <si>
    <t>Ubicacion</t>
  </si>
  <si>
    <t>Yalanculuz</t>
  </si>
  <si>
    <t>Felipe Lorenzo Felipe 1</t>
  </si>
  <si>
    <t>Jolomtenam 1</t>
  </si>
  <si>
    <t>Felipe Lorenzo Felipe 2</t>
  </si>
  <si>
    <t>Chenen</t>
  </si>
  <si>
    <t>Francisco Diego Francisco Juan 1</t>
  </si>
  <si>
    <t>Ixtenám Tzununkap</t>
  </si>
  <si>
    <t>Francisco Diego Francisco Juan 2</t>
  </si>
  <si>
    <t>Yalan Opan</t>
  </si>
  <si>
    <t>San Nicolás</t>
  </si>
  <si>
    <t>Juan Nicolás Tomás</t>
  </si>
  <si>
    <t>Pascual Baltazar Baltazar</t>
  </si>
  <si>
    <t>Jolomtenam II</t>
  </si>
  <si>
    <t>Pascual Mateo</t>
  </si>
  <si>
    <t>K'en Ba'ax Queqna</t>
  </si>
  <si>
    <t>Victor Sebastian Domingo 1</t>
  </si>
  <si>
    <t>Ticolal San Jose</t>
  </si>
  <si>
    <t>Victor Sebastian Domingo 2</t>
  </si>
  <si>
    <t>Taaj</t>
  </si>
  <si>
    <t>Felipe Lorenzo Felipe</t>
  </si>
  <si>
    <t>Domingo Miguel Juan Gaspar 1</t>
  </si>
  <si>
    <t>Tzapla Yolaquisis</t>
  </si>
  <si>
    <t>Domingo Miguel Juan Gaspar 2</t>
  </si>
  <si>
    <t>Tzapla</t>
  </si>
  <si>
    <t>Juan Francisco Bartolome</t>
  </si>
  <si>
    <t>Manuela Francisco Bartolome</t>
  </si>
  <si>
    <t>Yalanjechopat</t>
  </si>
  <si>
    <t>Juan Sebastián Juan</t>
  </si>
  <si>
    <t>Oboton</t>
  </si>
  <si>
    <t>Alnus jorullensis</t>
  </si>
  <si>
    <t>Cupressus lusitanica</t>
  </si>
  <si>
    <t>Pinus ayacahuite</t>
  </si>
  <si>
    <t>Pinus pseudostrobus</t>
  </si>
  <si>
    <t>Quercus sp</t>
  </si>
  <si>
    <t>10-14.99</t>
  </si>
  <si>
    <t>15-19.99</t>
  </si>
  <si>
    <t>20-24.99</t>
  </si>
  <si>
    <t>25-29.99</t>
  </si>
  <si>
    <t>30-34.99</t>
  </si>
  <si>
    <t>35-39.99</t>
  </si>
  <si>
    <t>40-44.99</t>
  </si>
  <si>
    <t>45-49.99</t>
  </si>
  <si>
    <t>No.</t>
  </si>
  <si>
    <t>Nombre comun</t>
  </si>
  <si>
    <t>Nombre tecnico</t>
  </si>
  <si>
    <t>% de abundancia</t>
  </si>
  <si>
    <t>Total</t>
  </si>
  <si>
    <t>Suma de Volumen (m3)</t>
  </si>
  <si>
    <r>
      <t>AB (m</t>
    </r>
    <r>
      <rPr>
        <b/>
        <sz val="11"/>
        <color theme="1"/>
        <rFont val="Calibri"/>
        <family val="2"/>
      </rPr>
      <t>²/ha)</t>
    </r>
  </si>
  <si>
    <t>Area</t>
  </si>
  <si>
    <t>Valor de T 95%</t>
  </si>
  <si>
    <t>gl</t>
  </si>
  <si>
    <t>0.05*</t>
  </si>
  <si>
    <t>Longitud</t>
  </si>
  <si>
    <t>Latitud</t>
  </si>
  <si>
    <t>Poseedor</t>
  </si>
  <si>
    <t>Modalidad</t>
  </si>
  <si>
    <t>Pascual Martin Pascual Diego</t>
  </si>
  <si>
    <t>Xamal, Hiss</t>
  </si>
  <si>
    <t>Proteccion</t>
  </si>
  <si>
    <t>Victor Sebastián Domingo 1</t>
  </si>
  <si>
    <t>Victor Sebastián Domingo 2</t>
  </si>
  <si>
    <t>Ticolal SJPN</t>
  </si>
  <si>
    <t>Fabiana José Miguel</t>
  </si>
  <si>
    <t>Yola pojoptetac</t>
  </si>
  <si>
    <t>SAF</t>
  </si>
  <si>
    <t>Mateo Juan</t>
  </si>
  <si>
    <t>Baltazar Juan Diego Mateo 1</t>
  </si>
  <si>
    <t>Baltazar Juan Diego Mateo 2</t>
  </si>
  <si>
    <t>Ch'olan Jolomtenan</t>
  </si>
  <si>
    <t>Andres Nicolás Mateo 1</t>
  </si>
  <si>
    <t>Juana Sebastián Sebastián</t>
  </si>
  <si>
    <t>Yalan Opan.</t>
  </si>
  <si>
    <t>Andres Nicolás Mateo 2</t>
  </si>
  <si>
    <t>Nanhal Tzalan</t>
  </si>
  <si>
    <t>(en blanco)</t>
  </si>
  <si>
    <t>Etiquetas de columna</t>
  </si>
  <si>
    <t>Cuenta de Modalidad</t>
  </si>
  <si>
    <t>PR</t>
  </si>
  <si>
    <t>DEPURAR</t>
  </si>
  <si>
    <t>DEJAR</t>
  </si>
  <si>
    <t>Regente</t>
  </si>
  <si>
    <t>SAN MIGUEL COATAN</t>
  </si>
  <si>
    <t>HUEHUETENANGO</t>
  </si>
  <si>
    <t>RONAL MARTINEZ</t>
  </si>
  <si>
    <t>REGENTE</t>
  </si>
  <si>
    <t>X</t>
  </si>
  <si>
    <t>Y</t>
  </si>
  <si>
    <t>FECHA</t>
  </si>
  <si>
    <t xml:space="preserve">MUNICIPIO </t>
  </si>
  <si>
    <t xml:space="preserve">DEPARTAMENTO </t>
  </si>
  <si>
    <t xml:space="preserve">PROPIETARIO </t>
  </si>
  <si>
    <t>ORIGEN</t>
  </si>
  <si>
    <t>BASE_DATOS</t>
  </si>
  <si>
    <t>AREA PARCELA</t>
  </si>
  <si>
    <t>AREA TOTAL</t>
  </si>
  <si>
    <t>AÑO</t>
  </si>
  <si>
    <t>MODALIDAD</t>
  </si>
  <si>
    <t>ASINFOR</t>
  </si>
  <si>
    <t>BD1</t>
  </si>
  <si>
    <t>PROTECCION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</si>
</sst>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\ &quot;m²&quot;"/>
    <numFmt numFmtId="165" formatCode="#,##0.000\ &quot;m³&quot;"/>
    <numFmt numFmtId="166" formatCode="_([$€-2]* #,##0.00_);_([$€-2]* \(#,##0.00\);_([$€-2]* &quot;-&quot;??_)"/>
    <numFmt numFmtId="167" formatCode="0.000"/>
    <numFmt numFmtId="168" formatCode="#,##0.00\ &quot;m³&quot;"/>
    <numFmt numFmtId="169" formatCode="d/mm/yyyy;@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Verdana"/>
      <family val="2"/>
    </font>
    <font>
      <b/>
      <sz val="9"/>
      <color indexed="18"/>
      <name val="Verdana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1" fontId="0" fillId="0" borderId="0" xfId="0" applyNumberFormat="1"/>
    <xf numFmtId="164" fontId="2" fillId="0" borderId="3" xfId="0" applyNumberFormat="1" applyFont="1" applyFill="1" applyBorder="1" applyAlignment="1">
      <alignment horizontal="center"/>
    </xf>
    <xf numFmtId="0" fontId="0" fillId="0" borderId="0" xfId="0" applyNumberFormat="1"/>
    <xf numFmtId="165" fontId="2" fillId="0" borderId="0" xfId="0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 applyFont="1" applyBorder="1"/>
    <xf numFmtId="0" fontId="0" fillId="0" borderId="0" xfId="0" applyAlignment="1">
      <alignment horizontal="left" indent="1"/>
    </xf>
    <xf numFmtId="0" fontId="4" fillId="0" borderId="0" xfId="1" applyFont="1"/>
    <xf numFmtId="0" fontId="6" fillId="0" borderId="7" xfId="1" applyFont="1" applyBorder="1" applyAlignment="1">
      <alignment horizontal="center"/>
    </xf>
    <xf numFmtId="0" fontId="6" fillId="0" borderId="0" xfId="1" applyFont="1" applyBorder="1"/>
    <xf numFmtId="0" fontId="6" fillId="0" borderId="0" xfId="1" applyFont="1" applyBorder="1" applyAlignment="1">
      <alignment horizontal="center"/>
    </xf>
    <xf numFmtId="0" fontId="6" fillId="0" borderId="8" xfId="1" applyFont="1" applyBorder="1"/>
    <xf numFmtId="2" fontId="4" fillId="0" borderId="1" xfId="1" applyNumberFormat="1" applyFont="1" applyBorder="1" applyAlignment="1">
      <alignment horizontal="center" vertical="center"/>
    </xf>
    <xf numFmtId="0" fontId="6" fillId="0" borderId="7" xfId="1" applyFont="1" applyBorder="1"/>
    <xf numFmtId="0" fontId="6" fillId="3" borderId="0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67" fontId="6" fillId="0" borderId="3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168" fontId="7" fillId="0" borderId="12" xfId="1" applyNumberFormat="1" applyFont="1" applyBorder="1" applyAlignment="1">
      <alignment horizontal="right"/>
    </xf>
    <xf numFmtId="167" fontId="7" fillId="0" borderId="12" xfId="1" applyNumberFormat="1" applyFont="1" applyBorder="1" applyAlignment="1">
      <alignment horizontal="right"/>
    </xf>
    <xf numFmtId="10" fontId="4" fillId="0" borderId="1" xfId="1" applyNumberFormat="1" applyFont="1" applyBorder="1" applyAlignment="1">
      <alignment horizontal="center" vertical="center"/>
    </xf>
    <xf numFmtId="10" fontId="7" fillId="4" borderId="12" xfId="2" applyNumberFormat="1" applyFont="1" applyFill="1" applyBorder="1" applyAlignment="1">
      <alignment horizontal="right"/>
    </xf>
    <xf numFmtId="0" fontId="6" fillId="0" borderId="13" xfId="1" applyFont="1" applyBorder="1" applyAlignment="1">
      <alignment horizontal="center"/>
    </xf>
    <xf numFmtId="167" fontId="7" fillId="0" borderId="14" xfId="1" applyNumberFormat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6" xfId="1" applyFont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2" fontId="4" fillId="0" borderId="16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0" fontId="0" fillId="0" borderId="0" xfId="0" applyFont="1" applyBorder="1" applyAlignment="1">
      <alignment vertical="center"/>
    </xf>
    <xf numFmtId="1" fontId="0" fillId="0" borderId="0" xfId="0" applyNumberFormat="1" applyBorder="1"/>
    <xf numFmtId="0" fontId="0" fillId="5" borderId="0" xfId="0" applyFill="1" applyBorder="1" applyAlignment="1">
      <alignment horizontal="center"/>
    </xf>
    <xf numFmtId="0" fontId="0" fillId="0" borderId="18" xfId="0" applyFont="1" applyBorder="1"/>
    <xf numFmtId="1" fontId="0" fillId="0" borderId="1" xfId="0" applyNumberFormat="1" applyBorder="1" applyAlignment="1">
      <alignment horizontal="center"/>
    </xf>
    <xf numFmtId="167" fontId="7" fillId="0" borderId="12" xfId="0" applyNumberFormat="1" applyFont="1" applyBorder="1" applyAlignment="1">
      <alignment horizontal="right"/>
    </xf>
    <xf numFmtId="0" fontId="6" fillId="0" borderId="19" xfId="1" applyFont="1" applyBorder="1" applyAlignment="1">
      <alignment horizontal="center"/>
    </xf>
    <xf numFmtId="167" fontId="6" fillId="0" borderId="20" xfId="1" applyNumberFormat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8" fillId="0" borderId="1" xfId="0" applyFont="1" applyFill="1" applyBorder="1"/>
    <xf numFmtId="0" fontId="0" fillId="0" borderId="1" xfId="0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8" fillId="6" borderId="22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8" fillId="6" borderId="22" xfId="0" applyNumberFormat="1" applyFont="1" applyFill="1" applyBorder="1" applyAlignment="1">
      <alignment horizontal="center" vertical="center"/>
    </xf>
    <xf numFmtId="9" fontId="11" fillId="7" borderId="2" xfId="0" applyNumberFormat="1" applyFont="1" applyFill="1" applyBorder="1" applyAlignment="1">
      <alignment horizontal="center"/>
    </xf>
    <xf numFmtId="2" fontId="12" fillId="7" borderId="16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67" fontId="13" fillId="7" borderId="2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167" fontId="13" fillId="7" borderId="17" xfId="0" applyNumberFormat="1" applyFont="1" applyFill="1" applyBorder="1" applyAlignment="1">
      <alignment horizontal="center"/>
    </xf>
    <xf numFmtId="0" fontId="14" fillId="7" borderId="17" xfId="0" applyFont="1" applyFill="1" applyBorder="1"/>
    <xf numFmtId="0" fontId="15" fillId="7" borderId="17" xfId="0" applyFont="1" applyFill="1" applyBorder="1"/>
    <xf numFmtId="2" fontId="7" fillId="0" borderId="14" xfId="1" applyNumberFormat="1" applyFont="1" applyBorder="1" applyAlignment="1">
      <alignment horizontal="center"/>
    </xf>
    <xf numFmtId="0" fontId="8" fillId="6" borderId="2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0" borderId="0" xfId="0" applyFill="1" applyAlignment="1">
      <alignment horizontal="left"/>
    </xf>
    <xf numFmtId="0" fontId="8" fillId="9" borderId="0" xfId="0" applyFont="1" applyFill="1" applyBorder="1"/>
    <xf numFmtId="0" fontId="8" fillId="10" borderId="0" xfId="0" applyFont="1" applyFill="1"/>
    <xf numFmtId="0" fontId="0" fillId="10" borderId="0" xfId="0" applyFill="1"/>
    <xf numFmtId="169" fontId="0" fillId="0" borderId="0" xfId="0" applyNumberFormat="1"/>
    <xf numFmtId="0" fontId="8" fillId="0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2" fontId="4" fillId="0" borderId="2" xfId="1" applyNumberFormat="1" applyFont="1" applyBorder="1" applyAlignment="1">
      <alignment horizontal="center" vertical="center"/>
    </xf>
    <xf numFmtId="2" fontId="4" fillId="0" borderId="17" xfId="1" applyNumberFormat="1" applyFont="1" applyBorder="1" applyAlignment="1">
      <alignment horizontal="center" vertical="center"/>
    </xf>
    <xf numFmtId="2" fontId="4" fillId="0" borderId="16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</cellXfs>
  <cellStyles count="4">
    <cellStyle name="Euro" xfId="3"/>
    <cellStyle name="Normal" xfId="0" builtinId="0"/>
    <cellStyle name="Normal 2" xfId="1"/>
    <cellStyle name="Porcentaje 2" xfId="2"/>
  </cellStyles>
  <dxfs count="12">
    <dxf>
      <numFmt numFmtId="2" formatCode="0.00"/>
    </dxf>
    <dxf>
      <numFmt numFmtId="1" formatCode="0"/>
    </dxf>
    <dxf>
      <alignment horizontal="center" readingOrder="0"/>
    </dxf>
    <dxf>
      <numFmt numFmtId="2" formatCode="0.00"/>
    </dxf>
    <dxf>
      <alignment horizontal="center" readingOrder="0"/>
    </dxf>
    <dxf>
      <numFmt numFmtId="1" formatCode="0"/>
    </dxf>
    <dxf>
      <numFmt numFmtId="2" formatCode="0.00"/>
    </dxf>
    <dxf>
      <numFmt numFmtId="170" formatCode="0.0"/>
    </dxf>
    <dxf>
      <numFmt numFmtId="2" formatCode="0.00"/>
    </dxf>
    <dxf>
      <numFmt numFmtId="1" formatCode="0"/>
    </dxf>
    <dxf>
      <alignment horizontal="center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" refreshedDate="41268.641178356484" createdVersion="4" refreshedVersion="4" minRefreshableVersion="3" recordCount="1186">
  <cacheSource type="worksheet">
    <worksheetSource ref="A1:K1187" sheet="Base de datos"/>
  </cacheSource>
  <cacheFields count="13">
    <cacheField name="Parcela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Usuario" numFmtId="0">
      <sharedItems count="16">
        <s v="Catarina Pablo"/>
        <s v="Domingo Miguel Juan Gaspar 1"/>
        <s v="Domingo Miguel Juan Gaspar 2"/>
        <s v="Felipe Lorenzo Felipe"/>
        <s v="Felipe Lorenzo Felipe 1"/>
        <s v="Felipe Lorenzo Felipe 2"/>
        <s v="Francisco Diego Francisco Juan 1"/>
        <s v="Francisco Diego Francisco Juan 2"/>
        <s v="Juan Francisco Bartolome"/>
        <s v="Juan Nicolás Tomás"/>
        <s v="Juan Sebastián Juan"/>
        <s v="Manuela Francisco Bartolome"/>
        <s v="Pascual Baltazar Baltazar"/>
        <s v="Pascual Mateo"/>
        <s v="Victor Sebastian Domingo 1"/>
        <s v="Victor Sebastian Domingo 2"/>
      </sharedItems>
    </cacheField>
    <cacheField name="No. Arbol" numFmtId="0">
      <sharedItems containsSemiMixedTypes="0" containsString="0" containsNumber="1" containsInteger="1" minValue="1" maxValue="23"/>
    </cacheField>
    <cacheField name="Ubicacion" numFmtId="0">
      <sharedItems/>
    </cacheField>
    <cacheField name="Especie" numFmtId="0">
      <sharedItems count="5">
        <s v="Pinus pseudostrobus"/>
        <s v="Quercus sp"/>
        <s v="Pinus ayacahuite"/>
        <s v="Alnus jorullensis"/>
        <s v="Cupressus lusitanica"/>
      </sharedItems>
    </cacheField>
    <cacheField name="Clase diámetrica" numFmtId="49">
      <sharedItems count="11">
        <s v="10-14.99"/>
        <s v="15-19.99"/>
        <s v="20-24.99"/>
        <s v="25-29.99"/>
        <s v="30-34.99"/>
        <s v="40-44.99"/>
        <s v="35-39.99"/>
        <s v="45-49.99"/>
        <s v="55-59.99" u="1"/>
        <s v="50-54.99" u="1"/>
        <s v="60-64.99" u="1"/>
      </sharedItems>
    </cacheField>
    <cacheField name="DAP (cm)" numFmtId="0">
      <sharedItems containsSemiMixedTypes="0" containsString="0" containsNumber="1" containsInteger="1" minValue="10" maxValue="49"/>
    </cacheField>
    <cacheField name="Altura (m)" numFmtId="0">
      <sharedItems containsSemiMixedTypes="0" containsString="0" containsNumber="1" containsInteger="1" minValue="4" maxValue="39"/>
    </cacheField>
    <cacheField name="Area Basal (m2)" numFmtId="164">
      <sharedItems containsSemiMixedTypes="0" containsString="0" containsNumber="1" minValue="7.8539816339744835E-3" maxValue="0.18857409903172731"/>
    </cacheField>
    <cacheField name="AB/Ha." numFmtId="0">
      <sharedItems containsSemiMixedTypes="0" containsString="0" containsNumber="1" minValue="2.6179938779914945E-2" maxValue="1.2571606602115155"/>
    </cacheField>
    <cacheField name="Volumen (m3)" numFmtId="0">
      <sharedItems containsSemiMixedTypes="0" containsString="0" containsNumber="1" minValue="1.3486635700000003E-2" maxValue="2.2028759031999998"/>
    </cacheField>
    <cacheField name="Volumen/Ha." numFmtId="0">
      <sharedItems containsSemiMixedTypes="0" containsString="0" containsNumber="1" minValue="7.4147655999999992E-2" maxValue="13.332157253333335"/>
    </cacheField>
    <cacheField name="Densidad/Ha." numFmtId="0">
      <sharedItems containsSemiMixedTypes="0" containsString="0" containsNumber="1" minValue="3.3333333333333335" maxValue="6.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IG2-CONAP" refreshedDate="42482.407699421296" createdVersion="6" refreshedVersion="6" minRefreshableVersion="3" recordCount="1187">
  <cacheSource type="worksheet">
    <worksheetSource ref="A1:K1188" sheet="Base de datos"/>
  </cacheSource>
  <cacheFields count="13">
    <cacheField name="Parcela" numFmtId="0">
      <sharedItems containsString="0" containsBlank="1" containsNumber="1" containsInteger="1" minValue="1" maxValue="6"/>
    </cacheField>
    <cacheField name="Usuario" numFmtId="0">
      <sharedItems containsBlank="1" count="17">
        <s v="Catarina Pablo"/>
        <s v="Domingo Miguel Juan Gaspar 1"/>
        <s v="Domingo Miguel Juan Gaspar 2"/>
        <s v="Felipe Lorenzo Felipe"/>
        <s v="Felipe Lorenzo Felipe 1"/>
        <s v="Felipe Lorenzo Felipe 2"/>
        <s v="Francisco Diego Francisco Juan 1"/>
        <s v="Francisco Diego Francisco Juan 2"/>
        <s v="Juan Francisco Bartolome"/>
        <s v="Juan Nicolás Tomás"/>
        <s v="Juan Sebastián Juan"/>
        <s v="Manuela Francisco Bartolome"/>
        <s v="Pascual Baltazar Baltazar"/>
        <s v="Pascual Mateo"/>
        <s v="Victor Sebastian Domingo 1"/>
        <s v="Victor Sebastian Domingo 2"/>
        <m/>
      </sharedItems>
    </cacheField>
    <cacheField name="No. Arbol" numFmtId="0">
      <sharedItems containsString="0" containsBlank="1" containsNumber="1" containsInteger="1" minValue="1" maxValue="23"/>
    </cacheField>
    <cacheField name="Ubicacion" numFmtId="0">
      <sharedItems containsBlank="1"/>
    </cacheField>
    <cacheField name="Especie" numFmtId="0">
      <sharedItems containsBlank="1"/>
    </cacheField>
    <cacheField name="Clase diámetrica" numFmtId="0">
      <sharedItems containsBlank="1"/>
    </cacheField>
    <cacheField name="DAP (cm)" numFmtId="0">
      <sharedItems containsString="0" containsBlank="1" containsNumber="1" containsInteger="1" minValue="10" maxValue="49"/>
    </cacheField>
    <cacheField name="Altura (m)" numFmtId="0">
      <sharedItems containsString="0" containsBlank="1" containsNumber="1" containsInteger="1" minValue="4" maxValue="39"/>
    </cacheField>
    <cacheField name="Area Basal (m2)" numFmtId="0">
      <sharedItems containsString="0" containsBlank="1" containsNumber="1" minValue="7.8539816339744835E-3" maxValue="0.18857409903172731"/>
    </cacheField>
    <cacheField name="AB/Ha." numFmtId="0">
      <sharedItems containsString="0" containsBlank="1" containsNumber="1" minValue="2.6179938779914945E-2" maxValue="1.2571606602115155"/>
    </cacheField>
    <cacheField name="Volumen (m3)" numFmtId="0">
      <sharedItems containsString="0" containsBlank="1" containsNumber="1" minValue="1.3486635700000003E-2" maxValue="2.2028759031999998"/>
    </cacheField>
    <cacheField name="Volumen/Ha." numFmtId="0">
      <sharedItems containsSemiMixedTypes="0" containsString="0" containsNumber="1" minValue="7.4147655999999992E-2" maxValue="2436.0603470050028"/>
    </cacheField>
    <cacheField name="Densidad/Ha." numFmtId="0">
      <sharedItems containsString="0" containsBlank="1" containsNumber="1" minValue="3.3333333333333335" maxValue="6.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IG2-CONAP" refreshedDate="42482.407883796295" createdVersion="6" refreshedVersion="6" minRefreshableVersion="3" recordCount="178">
  <cacheSource type="worksheet">
    <worksheetSource ref="A1:F179" sheet="Coor_poligonos"/>
  </cacheSource>
  <cacheFields count="6">
    <cacheField name="No." numFmtId="0">
      <sharedItems containsSemiMixedTypes="0" containsString="0" containsNumber="1" containsInteger="1" minValue="1" maxValue="22"/>
    </cacheField>
    <cacheField name="Longitud" numFmtId="1">
      <sharedItems containsSemiMixedTypes="0" containsString="0" containsNumber="1" minValue="373010.70348414406" maxValue="389004"/>
    </cacheField>
    <cacheField name="Latitud" numFmtId="1">
      <sharedItems containsSemiMixedTypes="0" containsString="0" containsNumber="1" minValue="1741255" maxValue="1748701.7385328088"/>
    </cacheField>
    <cacheField name="Poseedor" numFmtId="0">
      <sharedItems count="18">
        <s v="Pascual Martin Pascual Diego"/>
        <s v="Victor Sebastián Domingo 1"/>
        <s v="Victor Sebastián Domingo 2"/>
        <s v="Fabiana José Miguel"/>
        <s v="Mateo Juan"/>
        <s v="Baltazar Juan Diego Mateo 1"/>
        <s v="Baltazar Juan Diego Mateo 2"/>
        <s v="Andres Nicolás Mateo 1"/>
        <s v="Felipe Lorenzo Felipe 1"/>
        <s v="Felipe Lorenzo Felipe 2"/>
        <s v="Juan Nicolás Tomás"/>
        <s v="Juana Sebastián Sebastián"/>
        <s v="Francisco Diego Francisco Juan 1"/>
        <s v="Andres Nicolás Mateo 2"/>
        <s v="Catarina Pablo"/>
        <s v="Francisco Diego Francisco Juan 2"/>
        <s v="Pascual Baltazar Baltazar"/>
        <s v="Pascual Mateo"/>
      </sharedItems>
    </cacheField>
    <cacheField name="Ubicacion" numFmtId="0">
      <sharedItems/>
    </cacheField>
    <cacheField name="Modalidad" numFmtId="0">
      <sharedItems count="2">
        <s v="Proteccion"/>
        <s v="S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6">
  <r>
    <x v="0"/>
    <x v="0"/>
    <n v="13"/>
    <s v="Yalanculuz"/>
    <x v="0"/>
    <x v="0"/>
    <n v="12"/>
    <n v="6"/>
    <n v="1.1309733552923255E-2"/>
    <n v="3.7699111843077518E-2"/>
    <n v="2.9796069599999999E-2"/>
    <n v="9.9320231999999994E-2"/>
    <n v="3.3333333333333335"/>
  </r>
  <r>
    <x v="0"/>
    <x v="0"/>
    <n v="18"/>
    <s v="Yalanculuz"/>
    <x v="0"/>
    <x v="0"/>
    <n v="12"/>
    <n v="7"/>
    <n v="1.1309733552923255E-2"/>
    <n v="3.7699111843077518E-2"/>
    <n v="3.3915218400000002E-2"/>
    <n v="0.11305072800000002"/>
    <n v="3.3333333333333335"/>
  </r>
  <r>
    <x v="0"/>
    <x v="0"/>
    <n v="5"/>
    <s v="Yalanculuz"/>
    <x v="1"/>
    <x v="1"/>
    <n v="16"/>
    <n v="9"/>
    <n v="2.0106192982974676E-2"/>
    <n v="6.7020643276582262E-2"/>
    <n v="0.21547096199999999"/>
    <n v="0.71823654000000003"/>
    <n v="3.3333333333333335"/>
  </r>
  <r>
    <x v="0"/>
    <x v="0"/>
    <n v="8"/>
    <s v="Yalanculuz"/>
    <x v="1"/>
    <x v="1"/>
    <n v="16"/>
    <n v="12"/>
    <n v="2.0106192982974676E-2"/>
    <n v="6.7020643276582262E-2"/>
    <n v="0.25118219400000003"/>
    <n v="0.83727398000000008"/>
    <n v="3.3333333333333335"/>
  </r>
  <r>
    <x v="0"/>
    <x v="0"/>
    <n v="12"/>
    <s v="Yalanculuz"/>
    <x v="0"/>
    <x v="2"/>
    <n v="20"/>
    <n v="11"/>
    <n v="3.1415926535897934E-2"/>
    <n v="0.10471975511965978"/>
    <n v="0.13094405679999999"/>
    <n v="0.43648018933333332"/>
    <n v="3.3333333333333335"/>
  </r>
  <r>
    <x v="0"/>
    <x v="0"/>
    <n v="17"/>
    <s v="Yalanculuz"/>
    <x v="0"/>
    <x v="2"/>
    <n v="20"/>
    <n v="10"/>
    <n v="3.1415926535897934E-2"/>
    <n v="0.10471975511965978"/>
    <n v="0.11950197679999999"/>
    <n v="0.39833992266666668"/>
    <n v="3.3333333333333335"/>
  </r>
  <r>
    <x v="0"/>
    <x v="0"/>
    <n v="6"/>
    <s v="Yalanculuz"/>
    <x v="0"/>
    <x v="2"/>
    <n v="23"/>
    <n v="12"/>
    <n v="4.1547562843725017E-2"/>
    <n v="0.13849187614575006"/>
    <n v="0.18666698639999998"/>
    <n v="0.62222328799999993"/>
    <n v="3.3333333333333335"/>
  </r>
  <r>
    <x v="0"/>
    <x v="0"/>
    <n v="7"/>
    <s v="Yalanculuz"/>
    <x v="0"/>
    <x v="2"/>
    <n v="24"/>
    <n v="12"/>
    <n v="4.5238934211693019E-2"/>
    <n v="0.15079644737231007"/>
    <n v="0.2028003192"/>
    <n v="0.67600106400000004"/>
    <n v="3.3333333333333335"/>
  </r>
  <r>
    <x v="0"/>
    <x v="0"/>
    <n v="9"/>
    <s v="Yalanculuz"/>
    <x v="0"/>
    <x v="2"/>
    <n v="24"/>
    <n v="11"/>
    <n v="4.5238934211693019E-2"/>
    <n v="0.15079644737231007"/>
    <n v="0.186323724"/>
    <n v="0.62107908000000001"/>
    <n v="3.3333333333333335"/>
  </r>
  <r>
    <x v="0"/>
    <x v="0"/>
    <n v="14"/>
    <s v="Yalanculuz"/>
    <x v="1"/>
    <x v="2"/>
    <n v="24"/>
    <n v="11"/>
    <n v="4.5238934211693019E-2"/>
    <n v="0.15079644737231007"/>
    <n v="0.40295492999999999"/>
    <n v="1.3431831000000001"/>
    <n v="3.3333333333333335"/>
  </r>
  <r>
    <x v="0"/>
    <x v="0"/>
    <n v="4"/>
    <s v="Yalanculuz"/>
    <x v="0"/>
    <x v="3"/>
    <n v="21"/>
    <n v="14"/>
    <n v="3.4636059005827467E-2"/>
    <n v="0.11545353001942489"/>
    <n v="0.18168968159999999"/>
    <n v="0.60563227200000003"/>
    <n v="3.3333333333333335"/>
  </r>
  <r>
    <x v="0"/>
    <x v="0"/>
    <n v="11"/>
    <s v="Yalanculuz"/>
    <x v="1"/>
    <x v="3"/>
    <n v="26"/>
    <n v="14"/>
    <n v="5.3092915845667513E-2"/>
    <n v="0.17697638615222505"/>
    <n v="0.54840380200000005"/>
    <n v="1.8280126733333335"/>
    <n v="3.3333333333333335"/>
  </r>
  <r>
    <x v="0"/>
    <x v="0"/>
    <n v="16"/>
    <s v="Yalanculuz"/>
    <x v="1"/>
    <x v="3"/>
    <n v="26"/>
    <n v="13"/>
    <n v="5.3092915845667513E-2"/>
    <n v="0.17697638615222505"/>
    <n v="0.51697047800000007"/>
    <n v="1.7232349266666669"/>
    <n v="3.3333333333333335"/>
  </r>
  <r>
    <x v="0"/>
    <x v="0"/>
    <n v="2"/>
    <s v="Yalanculuz"/>
    <x v="1"/>
    <x v="3"/>
    <n v="29"/>
    <n v="14"/>
    <n v="6.6051985541725394E-2"/>
    <n v="0.22017328513908466"/>
    <n v="0.65581649200000003"/>
    <n v="2.1860549733333334"/>
    <n v="3.3333333333333335"/>
  </r>
  <r>
    <x v="0"/>
    <x v="0"/>
    <n v="19"/>
    <s v="Yalanculuz"/>
    <x v="1"/>
    <x v="3"/>
    <n v="29"/>
    <n v="14"/>
    <n v="6.6051985541725394E-2"/>
    <n v="0.22017328513908466"/>
    <n v="0.65581649200000003"/>
    <n v="2.1860549733333334"/>
    <n v="3.3333333333333335"/>
  </r>
  <r>
    <x v="0"/>
    <x v="0"/>
    <n v="10"/>
    <s v="Yalanculuz"/>
    <x v="1"/>
    <x v="4"/>
    <n v="30"/>
    <n v="16"/>
    <n v="7.0685834705770348E-2"/>
    <n v="0.23561944901923451"/>
    <n v="0.77792286600000005"/>
    <n v="2.5930762200000004"/>
    <n v="3.3333333333333335"/>
  </r>
  <r>
    <x v="0"/>
    <x v="0"/>
    <n v="15"/>
    <s v="Yalanculuz"/>
    <x v="0"/>
    <x v="4"/>
    <n v="30"/>
    <n v="16"/>
    <n v="7.0685834705770348E-2"/>
    <n v="0.23561944901923451"/>
    <n v="0.41699605679999996"/>
    <n v="1.3899868559999999"/>
    <n v="3.3333333333333335"/>
  </r>
  <r>
    <x v="0"/>
    <x v="0"/>
    <n v="1"/>
    <s v="Yalanculuz"/>
    <x v="1"/>
    <x v="4"/>
    <n v="32"/>
    <n v="15"/>
    <n v="8.0424771931898703E-2"/>
    <n v="0.26808257310632905"/>
    <n v="0.82256190600000012"/>
    <n v="2.7418730200000003"/>
    <n v="3.3333333333333335"/>
  </r>
  <r>
    <x v="0"/>
    <x v="0"/>
    <n v="3"/>
    <s v="Yalanculuz"/>
    <x v="0"/>
    <x v="5"/>
    <n v="40"/>
    <n v="20"/>
    <n v="0.12566370614359174"/>
    <n v="0.41887902047863912"/>
    <n v="0.92044757679999989"/>
    <n v="3.0681585893333332"/>
    <n v="3.3333333333333335"/>
  </r>
  <r>
    <x v="0"/>
    <x v="0"/>
    <n v="20"/>
    <s v="Yalanculuz"/>
    <x v="0"/>
    <x v="5"/>
    <n v="40"/>
    <n v="20"/>
    <n v="0.12566370614359174"/>
    <n v="0.41887902047863912"/>
    <n v="0.92044757679999989"/>
    <n v="3.0681585893333332"/>
    <n v="3.3333333333333335"/>
  </r>
  <r>
    <x v="1"/>
    <x v="0"/>
    <n v="5"/>
    <s v="Yalanculuz"/>
    <x v="0"/>
    <x v="0"/>
    <n v="12"/>
    <n v="10"/>
    <n v="1.1309733552923255E-2"/>
    <n v="3.7699111843077518E-2"/>
    <n v="4.6272664800000002E-2"/>
    <n v="0.15424221600000002"/>
    <n v="3.3333333333333335"/>
  </r>
  <r>
    <x v="1"/>
    <x v="0"/>
    <n v="9"/>
    <s v="Yalanculuz"/>
    <x v="1"/>
    <x v="0"/>
    <n v="13"/>
    <n v="9"/>
    <n v="1.3273228961416878E-2"/>
    <n v="4.4244096538056263E-2"/>
    <n v="0.17906224500000001"/>
    <n v="0.5968741500000001"/>
    <n v="3.3333333333333335"/>
  </r>
  <r>
    <x v="1"/>
    <x v="0"/>
    <n v="15"/>
    <s v="Yalanculuz"/>
    <x v="0"/>
    <x v="0"/>
    <n v="13"/>
    <n v="9"/>
    <n v="1.3273228961416878E-2"/>
    <n v="4.4244096538056263E-2"/>
    <n v="4.8589685999999993E-2"/>
    <n v="0.16196561999999998"/>
    <n v="3.3333333333333335"/>
  </r>
  <r>
    <x v="1"/>
    <x v="0"/>
    <n v="1"/>
    <s v="Yalanculuz"/>
    <x v="1"/>
    <x v="0"/>
    <n v="14"/>
    <n v="10"/>
    <n v="1.5393804002589988E-2"/>
    <n v="5.1312680008633295E-2"/>
    <n v="0.19947530600000002"/>
    <n v="0.66491768666666673"/>
    <n v="3.3333333333333335"/>
  </r>
  <r>
    <x v="1"/>
    <x v="0"/>
    <n v="11"/>
    <s v="Yalanculuz"/>
    <x v="1"/>
    <x v="0"/>
    <n v="14"/>
    <n v="15"/>
    <n v="1.5393804002589988E-2"/>
    <n v="5.1312680008633295E-2"/>
    <n v="0.24504432600000003"/>
    <n v="0.81681442000000015"/>
    <n v="3.3333333333333335"/>
  </r>
  <r>
    <x v="1"/>
    <x v="0"/>
    <n v="17"/>
    <s v="Yalanculuz"/>
    <x v="0"/>
    <x v="0"/>
    <n v="14"/>
    <n v="15"/>
    <n v="1.5393804002589988E-2"/>
    <n v="5.1312680008633295E-2"/>
    <n v="8.9180464799999998E-2"/>
    <n v="0.29726821600000003"/>
    <n v="3.3333333333333335"/>
  </r>
  <r>
    <x v="1"/>
    <x v="0"/>
    <n v="2"/>
    <s v="Yalanculuz"/>
    <x v="1"/>
    <x v="1"/>
    <n v="17"/>
    <n v="14"/>
    <n v="2.2698006922186261E-2"/>
    <n v="7.5660023073954211E-2"/>
    <n v="0.29647222000000001"/>
    <n v="0.9882407333333334"/>
    <n v="3.3333333333333335"/>
  </r>
  <r>
    <x v="1"/>
    <x v="0"/>
    <n v="3"/>
    <s v="Yalanculuz"/>
    <x v="0"/>
    <x v="1"/>
    <n v="19"/>
    <n v="18"/>
    <n v="2.8352873698647883E-2"/>
    <n v="9.4509578995492949E-2"/>
    <n v="0.19095776640000001"/>
    <n v="0.6365258880000001"/>
    <n v="3.3333333333333335"/>
  </r>
  <r>
    <x v="1"/>
    <x v="0"/>
    <n v="19"/>
    <s v="Yalanculuz"/>
    <x v="0"/>
    <x v="1"/>
    <n v="19"/>
    <n v="18"/>
    <n v="2.8352873698647883E-2"/>
    <n v="9.4509578995492949E-2"/>
    <n v="0.19095776640000001"/>
    <n v="0.6365258880000001"/>
    <n v="3.3333333333333335"/>
  </r>
  <r>
    <x v="1"/>
    <x v="0"/>
    <n v="10"/>
    <s v="Yalanculuz"/>
    <x v="0"/>
    <x v="2"/>
    <n v="24"/>
    <n v="18"/>
    <n v="4.5238934211693019E-2"/>
    <n v="0.15079644737231007"/>
    <n v="0.30165989039999996"/>
    <n v="1.005532968"/>
    <n v="3.3333333333333335"/>
  </r>
  <r>
    <x v="1"/>
    <x v="0"/>
    <n v="12"/>
    <s v="Yalanculuz"/>
    <x v="0"/>
    <x v="2"/>
    <n v="24"/>
    <n v="24"/>
    <n v="4.5238934211693019E-2"/>
    <n v="0.15079644737231007"/>
    <n v="0.40051946159999996"/>
    <n v="1.335064872"/>
    <n v="3.3333333333333335"/>
  </r>
  <r>
    <x v="1"/>
    <x v="0"/>
    <n v="16"/>
    <s v="Yalanculuz"/>
    <x v="1"/>
    <x v="2"/>
    <n v="24"/>
    <n v="18"/>
    <n v="4.5238934211693019E-2"/>
    <n v="0.15079644737231007"/>
    <n v="0.59043889800000005"/>
    <n v="1.9681296600000002"/>
    <n v="3.3333333333333335"/>
  </r>
  <r>
    <x v="1"/>
    <x v="0"/>
    <n v="18"/>
    <s v="Yalanculuz"/>
    <x v="1"/>
    <x v="2"/>
    <n v="24"/>
    <n v="24"/>
    <n v="4.5238934211693019E-2"/>
    <n v="0.15079644737231007"/>
    <n v="0.75113944200000005"/>
    <n v="2.5037981400000002"/>
    <n v="3.3333333333333335"/>
  </r>
  <r>
    <x v="1"/>
    <x v="0"/>
    <n v="4"/>
    <s v="Yalanculuz"/>
    <x v="0"/>
    <x v="3"/>
    <n v="26"/>
    <n v="25"/>
    <n v="5.3092915845667513E-2"/>
    <n v="0.17697638615222505"/>
    <n v="0.4885090567999999"/>
    <n v="1.6283635226666664"/>
    <n v="3.3333333333333335"/>
  </r>
  <r>
    <x v="1"/>
    <x v="0"/>
    <n v="6"/>
    <s v="Yalanculuz"/>
    <x v="1"/>
    <x v="3"/>
    <n v="29"/>
    <n v="25"/>
    <n v="6.6051985541725394E-2"/>
    <n v="0.22017328513908466"/>
    <n v="1.0859787410000001"/>
    <n v="3.6199291366666673"/>
    <n v="3.3333333333333335"/>
  </r>
  <r>
    <x v="1"/>
    <x v="0"/>
    <n v="8"/>
    <s v="Yalanculuz"/>
    <x v="0"/>
    <x v="4"/>
    <n v="33"/>
    <n v="20"/>
    <n v="8.5529859993982132E-2"/>
    <n v="0.28509953331327381"/>
    <n v="0.62810243279999989"/>
    <n v="2.0936747759999998"/>
    <n v="3.3333333333333335"/>
  </r>
  <r>
    <x v="1"/>
    <x v="0"/>
    <n v="14"/>
    <s v="Yalanculuz"/>
    <x v="0"/>
    <x v="4"/>
    <n v="33"/>
    <n v="20"/>
    <n v="8.5529859993982132E-2"/>
    <n v="0.28509953331327381"/>
    <n v="0.62810243279999989"/>
    <n v="2.0936747759999998"/>
    <n v="3.3333333333333335"/>
  </r>
  <r>
    <x v="1"/>
    <x v="0"/>
    <n v="7"/>
    <s v="Yalanculuz"/>
    <x v="0"/>
    <x v="4"/>
    <n v="34"/>
    <n v="29"/>
    <n v="9.0792027688745044E-2"/>
    <n v="0.30264009229581684"/>
    <n v="0.96404190159999992"/>
    <n v="3.2134730053333334"/>
    <n v="3.3333333333333335"/>
  </r>
  <r>
    <x v="1"/>
    <x v="0"/>
    <n v="13"/>
    <s v="Yalanculuz"/>
    <x v="1"/>
    <x v="4"/>
    <n v="34"/>
    <n v="29"/>
    <n v="9.0792027688745044E-2"/>
    <n v="0.30264009229581684"/>
    <n v="1.667169742"/>
    <n v="5.5572324733333334"/>
    <n v="3.3333333333333335"/>
  </r>
  <r>
    <x v="2"/>
    <x v="0"/>
    <n v="6"/>
    <s v="Yalanculuz"/>
    <x v="1"/>
    <x v="0"/>
    <n v="10"/>
    <n v="11"/>
    <n v="7.8539816339744835E-3"/>
    <n v="2.6179938779914945E-2"/>
    <n v="0.15948616600000001"/>
    <n v="0.53162055333333336"/>
    <n v="3.3333333333333335"/>
  </r>
  <r>
    <x v="2"/>
    <x v="0"/>
    <n v="7"/>
    <s v="Yalanculuz"/>
    <x v="1"/>
    <x v="0"/>
    <n v="10"/>
    <n v="6"/>
    <n v="7.8539816339744835E-3"/>
    <n v="2.6179938779914945E-2"/>
    <n v="0.13623666600000001"/>
    <n v="0.45412222000000002"/>
    <n v="3.3333333333333335"/>
  </r>
  <r>
    <x v="2"/>
    <x v="0"/>
    <n v="11"/>
    <s v="Yalanculuz"/>
    <x v="0"/>
    <x v="0"/>
    <n v="10"/>
    <n v="16"/>
    <n v="7.8539816339744835E-3"/>
    <n v="2.6179938779914945E-2"/>
    <n v="5.0849496799999991E-2"/>
    <n v="0.16949832266666665"/>
    <n v="3.3333333333333335"/>
  </r>
  <r>
    <x v="2"/>
    <x v="0"/>
    <n v="14"/>
    <s v="Yalanculuz"/>
    <x v="0"/>
    <x v="0"/>
    <n v="10"/>
    <n v="11"/>
    <n v="7.8539816339744835E-3"/>
    <n v="2.6179938779914945E-2"/>
    <n v="3.6546896799999992E-2"/>
    <n v="0.12182298933333331"/>
    <n v="3.3333333333333335"/>
  </r>
  <r>
    <x v="2"/>
    <x v="0"/>
    <n v="15"/>
    <s v="Yalanculuz"/>
    <x v="1"/>
    <x v="0"/>
    <n v="10"/>
    <n v="6"/>
    <n v="7.8539816339744835E-3"/>
    <n v="2.6179938779914945E-2"/>
    <n v="0.13623666600000001"/>
    <n v="0.45412222000000002"/>
    <n v="3.3333333333333335"/>
  </r>
  <r>
    <x v="2"/>
    <x v="0"/>
    <n v="19"/>
    <s v="Yalanculuz"/>
    <x v="0"/>
    <x v="0"/>
    <n v="10"/>
    <n v="16"/>
    <n v="7.8539816339744835E-3"/>
    <n v="2.6179938779914945E-2"/>
    <n v="5.0849496799999991E-2"/>
    <n v="0.16949832266666665"/>
    <n v="3.3333333333333335"/>
  </r>
  <r>
    <x v="2"/>
    <x v="0"/>
    <n v="4"/>
    <s v="Yalanculuz"/>
    <x v="1"/>
    <x v="0"/>
    <n v="12"/>
    <n v="8"/>
    <n v="1.1309733552923255E-2"/>
    <n v="3.7699111843077518E-2"/>
    <n v="0.16190411399999999"/>
    <n v="0.53968037999999996"/>
    <n v="3.3333333333333335"/>
  </r>
  <r>
    <x v="2"/>
    <x v="0"/>
    <n v="12"/>
    <s v="Yalanculuz"/>
    <x v="1"/>
    <x v="0"/>
    <n v="13"/>
    <n v="8"/>
    <n v="1.3273228961416878E-2"/>
    <n v="4.4244096538056263E-2"/>
    <n v="0.17120391400000001"/>
    <n v="0.57067971333333345"/>
    <n v="3.3333333333333335"/>
  </r>
  <r>
    <x v="2"/>
    <x v="0"/>
    <n v="20"/>
    <s v="Yalanculuz"/>
    <x v="0"/>
    <x v="0"/>
    <n v="13"/>
    <n v="8"/>
    <n v="1.3273228961416878E-2"/>
    <n v="4.4244096538056263E-2"/>
    <n v="4.3755407199999999E-2"/>
    <n v="0.14585135733333335"/>
    <n v="3.3333333333333335"/>
  </r>
  <r>
    <x v="2"/>
    <x v="0"/>
    <n v="22"/>
    <s v="Yalanculuz"/>
    <x v="1"/>
    <x v="0"/>
    <n v="13"/>
    <n v="8"/>
    <n v="1.3273228961416878E-2"/>
    <n v="4.4244096538056263E-2"/>
    <n v="0.17120391400000001"/>
    <n v="0.57067971333333345"/>
    <n v="3.3333333333333335"/>
  </r>
  <r>
    <x v="2"/>
    <x v="0"/>
    <n v="13"/>
    <s v="Yalanculuz"/>
    <x v="1"/>
    <x v="0"/>
    <n v="14"/>
    <n v="12"/>
    <n v="1.5393804002589988E-2"/>
    <n v="5.1312680008633295E-2"/>
    <n v="0.21770291400000003"/>
    <n v="0.72567638000000012"/>
    <n v="3.3333333333333335"/>
  </r>
  <r>
    <x v="2"/>
    <x v="0"/>
    <n v="21"/>
    <s v="Yalanculuz"/>
    <x v="1"/>
    <x v="0"/>
    <n v="14"/>
    <n v="12"/>
    <n v="1.5393804002589988E-2"/>
    <n v="5.1312680008633295E-2"/>
    <n v="0.21770291400000003"/>
    <n v="0.72567638000000012"/>
    <n v="3.3333333333333335"/>
  </r>
  <r>
    <x v="2"/>
    <x v="0"/>
    <n v="5"/>
    <s v="Yalanculuz"/>
    <x v="0"/>
    <x v="1"/>
    <n v="16"/>
    <n v="14"/>
    <n v="2.0106192982974676E-2"/>
    <n v="6.7020643276582262E-2"/>
    <n v="0.1076022136"/>
    <n v="0.35867404533333336"/>
    <n v="3.3333333333333335"/>
  </r>
  <r>
    <x v="2"/>
    <x v="0"/>
    <n v="2"/>
    <s v="Yalanculuz"/>
    <x v="0"/>
    <x v="1"/>
    <n v="19"/>
    <n v="17"/>
    <n v="2.8352873698647883E-2"/>
    <n v="9.4509578995492949E-2"/>
    <n v="0.18063128919999999"/>
    <n v="0.60210429733333337"/>
    <n v="3.3333333333333335"/>
  </r>
  <r>
    <x v="2"/>
    <x v="0"/>
    <n v="1"/>
    <s v="Yalanculuz"/>
    <x v="0"/>
    <x v="2"/>
    <n v="20"/>
    <n v="18"/>
    <n v="3.1415926535897934E-2"/>
    <n v="0.10471975511965978"/>
    <n v="0.21103861679999997"/>
    <n v="0.70346205599999989"/>
    <n v="3.3333333333333335"/>
  </r>
  <r>
    <x v="2"/>
    <x v="0"/>
    <n v="3"/>
    <s v="Yalanculuz"/>
    <x v="1"/>
    <x v="2"/>
    <n v="20"/>
    <n v="15"/>
    <n v="3.1415926535897934E-2"/>
    <n v="0.10471975511965978"/>
    <n v="0.38733126600000001"/>
    <n v="1.29110422"/>
    <n v="3.3333333333333335"/>
  </r>
  <r>
    <x v="2"/>
    <x v="0"/>
    <n v="9"/>
    <s v="Yalanculuz"/>
    <x v="0"/>
    <x v="2"/>
    <n v="23"/>
    <n v="18"/>
    <n v="4.1547562843725017E-2"/>
    <n v="0.13849187614575006"/>
    <n v="0.27745989119999998"/>
    <n v="0.92486630399999992"/>
    <n v="3.3333333333333335"/>
  </r>
  <r>
    <x v="2"/>
    <x v="0"/>
    <n v="17"/>
    <s v="Yalanculuz"/>
    <x v="0"/>
    <x v="2"/>
    <n v="23"/>
    <n v="18"/>
    <n v="4.1547562843725017E-2"/>
    <n v="0.13849187614575006"/>
    <n v="0.27745989119999998"/>
    <n v="0.92486630399999992"/>
    <n v="3.3333333333333335"/>
  </r>
  <r>
    <x v="2"/>
    <x v="0"/>
    <n v="8"/>
    <s v="Yalanculuz"/>
    <x v="0"/>
    <x v="3"/>
    <n v="29"/>
    <n v="25"/>
    <n v="6.6051985541725394E-2"/>
    <n v="0.22017328513908466"/>
    <n v="0.60650550679999993"/>
    <n v="2.0216850226666665"/>
    <n v="3.3333333333333335"/>
  </r>
  <r>
    <x v="2"/>
    <x v="0"/>
    <n v="16"/>
    <s v="Yalanculuz"/>
    <x v="1"/>
    <x v="3"/>
    <n v="29"/>
    <n v="25"/>
    <n v="6.6051985541725394E-2"/>
    <n v="0.22017328513908466"/>
    <n v="1.0859787410000001"/>
    <n v="3.6199291366666673"/>
    <n v="3.3333333333333335"/>
  </r>
  <r>
    <x v="2"/>
    <x v="0"/>
    <n v="10"/>
    <s v="Yalanculuz"/>
    <x v="0"/>
    <x v="4"/>
    <n v="31"/>
    <n v="20"/>
    <n v="7.5476763502494784E-2"/>
    <n v="0.2515892116749826"/>
    <n v="0.55487312079999995"/>
    <n v="1.8495770693333333"/>
    <n v="3.3333333333333335"/>
  </r>
  <r>
    <x v="2"/>
    <x v="0"/>
    <n v="18"/>
    <s v="Yalanculuz"/>
    <x v="0"/>
    <x v="4"/>
    <n v="31"/>
    <n v="20"/>
    <n v="7.5476763502494784E-2"/>
    <n v="0.2515892116749826"/>
    <n v="0.55487312079999995"/>
    <n v="1.8495770693333333"/>
    <n v="3.3333333333333335"/>
  </r>
  <r>
    <x v="3"/>
    <x v="0"/>
    <n v="6"/>
    <s v="Yalanculuz"/>
    <x v="1"/>
    <x v="1"/>
    <n v="16"/>
    <n v="9"/>
    <n v="2.0106192982974676E-2"/>
    <n v="6.7020643276582262E-2"/>
    <n v="0.21547096199999999"/>
    <n v="0.71823654000000003"/>
    <n v="3.3333333333333335"/>
  </r>
  <r>
    <x v="3"/>
    <x v="0"/>
    <n v="9"/>
    <s v="Yalanculuz"/>
    <x v="1"/>
    <x v="1"/>
    <n v="16"/>
    <n v="9"/>
    <n v="2.0106192982974676E-2"/>
    <n v="6.7020643276582262E-2"/>
    <n v="0.21547096199999999"/>
    <n v="0.71823654000000003"/>
    <n v="3.3333333333333335"/>
  </r>
  <r>
    <x v="3"/>
    <x v="0"/>
    <n v="13"/>
    <s v="Yalanculuz"/>
    <x v="0"/>
    <x v="2"/>
    <n v="20"/>
    <n v="11"/>
    <n v="3.1415926535897934E-2"/>
    <n v="0.10471975511965978"/>
    <n v="0.13094405679999999"/>
    <n v="0.43648018933333332"/>
    <n v="3.3333333333333335"/>
  </r>
  <r>
    <x v="3"/>
    <x v="0"/>
    <n v="18"/>
    <s v="Yalanculuz"/>
    <x v="0"/>
    <x v="2"/>
    <n v="20"/>
    <n v="12"/>
    <n v="3.1415926535897934E-2"/>
    <n v="0.10471975511965978"/>
    <n v="0.14238613679999998"/>
    <n v="0.47462045599999997"/>
    <n v="3.3333333333333335"/>
  </r>
  <r>
    <x v="3"/>
    <x v="0"/>
    <n v="7"/>
    <s v="Yalanculuz"/>
    <x v="0"/>
    <x v="2"/>
    <n v="23"/>
    <n v="14"/>
    <n v="4.1547562843725017E-2"/>
    <n v="0.13849187614575006"/>
    <n v="0.216931288"/>
    <n v="0.72310429333333337"/>
    <n v="3.3333333333333335"/>
  </r>
  <r>
    <x v="3"/>
    <x v="0"/>
    <n v="10"/>
    <s v="Yalanculuz"/>
    <x v="0"/>
    <x v="2"/>
    <n v="24"/>
    <n v="12"/>
    <n v="4.5238934211693019E-2"/>
    <n v="0.15079644737231007"/>
    <n v="0.2028003192"/>
    <n v="0.67600106400000004"/>
    <n v="3.3333333333333335"/>
  </r>
  <r>
    <x v="3"/>
    <x v="0"/>
    <n v="15"/>
    <s v="Yalanculuz"/>
    <x v="1"/>
    <x v="2"/>
    <n v="24"/>
    <n v="12"/>
    <n v="4.5238934211693019E-2"/>
    <n v="0.15079644737231007"/>
    <n v="0.42973835399999999"/>
    <n v="1.43246118"/>
    <n v="3.3333333333333335"/>
  </r>
  <r>
    <x v="3"/>
    <x v="0"/>
    <n v="5"/>
    <s v="Yalanculuz"/>
    <x v="0"/>
    <x v="3"/>
    <n v="26"/>
    <n v="13"/>
    <n v="5.3092915845667513E-2"/>
    <n v="0.17697638615222505"/>
    <n v="0.25646367439999995"/>
    <n v="0.85487891466666655"/>
    <n v="3.3333333333333335"/>
  </r>
  <r>
    <x v="3"/>
    <x v="0"/>
    <n v="12"/>
    <s v="Yalanculuz"/>
    <x v="1"/>
    <x v="3"/>
    <n v="26"/>
    <n v="14"/>
    <n v="5.3092915845667513E-2"/>
    <n v="0.17697638615222505"/>
    <n v="0.54840380200000005"/>
    <n v="1.8280126733333335"/>
    <n v="3.3333333333333335"/>
  </r>
  <r>
    <x v="3"/>
    <x v="0"/>
    <n v="17"/>
    <s v="Yalanculuz"/>
    <x v="1"/>
    <x v="3"/>
    <n v="26"/>
    <n v="15"/>
    <n v="5.3092915845667513E-2"/>
    <n v="0.17697638615222505"/>
    <n v="0.57983712600000004"/>
    <n v="1.9327904200000001"/>
    <n v="3.3333333333333335"/>
  </r>
  <r>
    <x v="3"/>
    <x v="0"/>
    <n v="11"/>
    <s v="Yalanculuz"/>
    <x v="1"/>
    <x v="4"/>
    <n v="30"/>
    <n v="15"/>
    <n v="7.0685834705770348E-2"/>
    <n v="0.23561944901923451"/>
    <n v="0.73607376600000007"/>
    <n v="2.4535792200000004"/>
    <n v="3.3333333333333335"/>
  </r>
  <r>
    <x v="3"/>
    <x v="0"/>
    <n v="16"/>
    <s v="Yalanculuz"/>
    <x v="0"/>
    <x v="4"/>
    <n v="30"/>
    <n v="15"/>
    <n v="7.0685834705770348E-2"/>
    <n v="0.23561944901923451"/>
    <n v="0.39125137679999994"/>
    <n v="1.3041712559999998"/>
    <n v="3.3333333333333335"/>
  </r>
  <r>
    <x v="3"/>
    <x v="0"/>
    <n v="19"/>
    <s v="Yalanculuz"/>
    <x v="0"/>
    <x v="4"/>
    <n v="32"/>
    <n v="14"/>
    <n v="8.0424771931898703E-2"/>
    <n v="0.26808257310632905"/>
    <n v="0.41516532399999995"/>
    <n v="1.3838844133333332"/>
    <n v="3.3333333333333335"/>
  </r>
  <r>
    <x v="3"/>
    <x v="0"/>
    <n v="3"/>
    <s v="Yalanculuz"/>
    <x v="1"/>
    <x v="6"/>
    <n v="35"/>
    <n v="16"/>
    <n v="9.6211275016187398E-2"/>
    <n v="0.32070425005395803"/>
    <n v="1.019717666"/>
    <n v="3.3990588866666669"/>
    <n v="3.3333333333333335"/>
  </r>
  <r>
    <x v="3"/>
    <x v="0"/>
    <n v="14"/>
    <s v="Yalanculuz"/>
    <x v="0"/>
    <x v="6"/>
    <n v="36"/>
    <n v="16"/>
    <n v="0.10178760197630929"/>
    <n v="0.33929200658769765"/>
    <n v="0.59823860399999995"/>
    <n v="1.99412868"/>
    <n v="3.3333333333333335"/>
  </r>
  <r>
    <x v="3"/>
    <x v="0"/>
    <n v="4"/>
    <s v="Yalanculuz"/>
    <x v="0"/>
    <x v="5"/>
    <n v="40"/>
    <n v="23"/>
    <n v="0.12566370614359174"/>
    <n v="0.41887902047863912"/>
    <n v="1.0577525368"/>
    <n v="3.5258417893333336"/>
    <n v="3.3333333333333335"/>
  </r>
  <r>
    <x v="3"/>
    <x v="0"/>
    <n v="1"/>
    <s v="Yalanculuz"/>
    <x v="1"/>
    <x v="2"/>
    <n v="29"/>
    <n v="16"/>
    <n v="6.6051985541725394E-2"/>
    <n v="0.22017328513908466"/>
    <n v="0.73402781000000006"/>
    <n v="2.4467593666666669"/>
    <n v="3.3333333333333335"/>
  </r>
  <r>
    <x v="3"/>
    <x v="0"/>
    <n v="8"/>
    <s v="Yalanculuz"/>
    <x v="0"/>
    <x v="2"/>
    <n v="25"/>
    <n v="15"/>
    <n v="4.9087385212340517E-2"/>
    <n v="0.1636246173744684"/>
    <n v="0.27325492679999996"/>
    <n v="0.91084975599999995"/>
    <n v="3.3333333333333335"/>
  </r>
  <r>
    <x v="4"/>
    <x v="0"/>
    <n v="5"/>
    <s v="Yalanculuz"/>
    <x v="0"/>
    <x v="0"/>
    <n v="12"/>
    <n v="7"/>
    <n v="1.1309733552923255E-2"/>
    <n v="3.7699111843077518E-2"/>
    <n v="3.3915218400000002E-2"/>
    <n v="0.11305072800000002"/>
    <n v="3.3333333333333335"/>
  </r>
  <r>
    <x v="4"/>
    <x v="0"/>
    <n v="9"/>
    <s v="Yalanculuz"/>
    <x v="1"/>
    <x v="0"/>
    <n v="13"/>
    <n v="9"/>
    <n v="1.3273228961416878E-2"/>
    <n v="4.4244096538056263E-2"/>
    <n v="0.17906224500000001"/>
    <n v="0.5968741500000001"/>
    <n v="3.3333333333333335"/>
  </r>
  <r>
    <x v="4"/>
    <x v="0"/>
    <n v="15"/>
    <s v="Yalanculuz"/>
    <x v="0"/>
    <x v="0"/>
    <n v="13"/>
    <n v="9"/>
    <n v="1.3273228961416878E-2"/>
    <n v="4.4244096538056263E-2"/>
    <n v="4.8589685999999993E-2"/>
    <n v="0.16196561999999998"/>
    <n v="3.3333333333333335"/>
  </r>
  <r>
    <x v="4"/>
    <x v="0"/>
    <n v="1"/>
    <s v="Yalanculuz"/>
    <x v="1"/>
    <x v="0"/>
    <n v="14"/>
    <n v="10"/>
    <n v="1.5393804002589988E-2"/>
    <n v="5.1312680008633295E-2"/>
    <n v="0.19947530600000002"/>
    <n v="0.66491768666666673"/>
    <n v="3.3333333333333335"/>
  </r>
  <r>
    <x v="4"/>
    <x v="0"/>
    <n v="2"/>
    <s v="Yalanculuz"/>
    <x v="1"/>
    <x v="1"/>
    <n v="17"/>
    <n v="9"/>
    <n v="2.2698006922186261E-2"/>
    <n v="7.5660023073954211E-2"/>
    <n v="0.22928116500000001"/>
    <n v="0.7642705500000001"/>
    <n v="3.3333333333333335"/>
  </r>
  <r>
    <x v="4"/>
    <x v="0"/>
    <n v="20"/>
    <s v="Yalanculuz"/>
    <x v="0"/>
    <x v="2"/>
    <n v="20"/>
    <n v="12"/>
    <n v="3.1415926535897934E-2"/>
    <n v="0.10471975511965978"/>
    <n v="0.14238613679999998"/>
    <n v="0.47462045599999997"/>
    <n v="3.3333333333333335"/>
  </r>
  <r>
    <x v="4"/>
    <x v="0"/>
    <n v="10"/>
    <s v="Yalanculuz"/>
    <x v="0"/>
    <x v="2"/>
    <n v="24"/>
    <n v="14"/>
    <n v="4.5238934211693019E-2"/>
    <n v="0.15079644737231007"/>
    <n v="0.23575350959999999"/>
    <n v="0.785845032"/>
    <n v="3.3333333333333335"/>
  </r>
  <r>
    <x v="4"/>
    <x v="0"/>
    <n v="11"/>
    <s v="Yalanculuz"/>
    <x v="1"/>
    <x v="2"/>
    <n v="24"/>
    <n v="15"/>
    <n v="4.5238934211693019E-2"/>
    <n v="0.15079644737231007"/>
    <n v="0.51008862600000004"/>
    <n v="1.7002954200000002"/>
    <n v="3.3333333333333335"/>
  </r>
  <r>
    <x v="4"/>
    <x v="0"/>
    <n v="12"/>
    <s v="Yalanculuz"/>
    <x v="0"/>
    <x v="2"/>
    <n v="24"/>
    <n v="16"/>
    <n v="4.5238934211693019E-2"/>
    <n v="0.15079644737231007"/>
    <n v="0.26870669999999997"/>
    <n v="0.89568899999999996"/>
    <n v="3.3333333333333335"/>
  </r>
  <r>
    <x v="4"/>
    <x v="0"/>
    <n v="17"/>
    <s v="Yalanculuz"/>
    <x v="0"/>
    <x v="2"/>
    <n v="24"/>
    <n v="15"/>
    <n v="4.5238934211693019E-2"/>
    <n v="0.15079644737231007"/>
    <n v="0.25223010479999997"/>
    <n v="0.84076701599999992"/>
    <n v="3.3333333333333335"/>
  </r>
  <r>
    <x v="4"/>
    <x v="0"/>
    <n v="6"/>
    <s v="Yalanculuz"/>
    <x v="1"/>
    <x v="3"/>
    <n v="29"/>
    <n v="15"/>
    <n v="6.6051985541725394E-2"/>
    <n v="0.22017328513908466"/>
    <n v="0.6949221510000001"/>
    <n v="2.3164071700000006"/>
    <n v="3.3333333333333335"/>
  </r>
  <r>
    <x v="4"/>
    <x v="0"/>
    <n v="19"/>
    <s v="Yalanculuz"/>
    <x v="0"/>
    <x v="3"/>
    <n v="29"/>
    <n v="16"/>
    <n v="6.6051985541725394E-2"/>
    <n v="0.22017328513908466"/>
    <n v="0.38999274799999994"/>
    <n v="1.2999758266666666"/>
    <n v="3.3333333333333335"/>
  </r>
  <r>
    <x v="4"/>
    <x v="0"/>
    <n v="3"/>
    <s v="Yalanculuz"/>
    <x v="0"/>
    <x v="4"/>
    <n v="32"/>
    <n v="18"/>
    <n v="8.0424771931898703E-2"/>
    <n v="0.26808257310632905"/>
    <n v="0.53233222319999995"/>
    <n v="1.7744407439999998"/>
    <n v="3.3333333333333335"/>
  </r>
  <r>
    <x v="4"/>
    <x v="0"/>
    <n v="8"/>
    <s v="Yalanculuz"/>
    <x v="0"/>
    <x v="4"/>
    <n v="33"/>
    <n v="16"/>
    <n v="8.5529859993982132E-2"/>
    <n v="0.28509953331327381"/>
    <n v="0.50349818159999993"/>
    <n v="1.6783272719999998"/>
    <n v="3.3333333333333335"/>
  </r>
  <r>
    <x v="4"/>
    <x v="0"/>
    <n v="14"/>
    <s v="Yalanculuz"/>
    <x v="0"/>
    <x v="4"/>
    <n v="33"/>
    <n v="20"/>
    <n v="8.5529859993982132E-2"/>
    <n v="0.28509953331327381"/>
    <n v="0.62810243279999989"/>
    <n v="2.0936747759999998"/>
    <n v="3.3333333333333335"/>
  </r>
  <r>
    <x v="4"/>
    <x v="0"/>
    <n v="7"/>
    <s v="Yalanculuz"/>
    <x v="0"/>
    <x v="4"/>
    <n v="32"/>
    <n v="19"/>
    <n v="8.0424771931898703E-2"/>
    <n v="0.26808257310632905"/>
    <n v="0.56162394799999993"/>
    <n v="1.8720798266666665"/>
    <n v="3.3333333333333335"/>
  </r>
  <r>
    <x v="4"/>
    <x v="0"/>
    <n v="13"/>
    <s v="Yalanculuz"/>
    <x v="1"/>
    <x v="4"/>
    <n v="31"/>
    <n v="14"/>
    <n v="7.5476763502494784E-2"/>
    <n v="0.2515892116749826"/>
    <n v="0.7339348120000001"/>
    <n v="2.4464493733333339"/>
    <n v="3.3333333333333335"/>
  </r>
  <r>
    <x v="4"/>
    <x v="0"/>
    <n v="16"/>
    <s v="Yalanculuz"/>
    <x v="1"/>
    <x v="4"/>
    <n v="34"/>
    <n v="15"/>
    <n v="9.0792027688745044E-2"/>
    <n v="0.30264009229581684"/>
    <n v="0.91462992600000015"/>
    <n v="3.0487664200000006"/>
    <n v="3.3333333333333335"/>
  </r>
  <r>
    <x v="4"/>
    <x v="0"/>
    <n v="18"/>
    <s v="Yalanculuz"/>
    <x v="1"/>
    <x v="4"/>
    <n v="34"/>
    <n v="16"/>
    <n v="9.0792027688745044E-2"/>
    <n v="0.30264009229581684"/>
    <n v="0.96838277000000006"/>
    <n v="3.227942566666667"/>
    <n v="3.3333333333333335"/>
  </r>
  <r>
    <x v="4"/>
    <x v="0"/>
    <n v="4"/>
    <s v="Yalanculuz"/>
    <x v="0"/>
    <x v="3"/>
    <n v="25"/>
    <n v="15"/>
    <n v="4.9087385212340517E-2"/>
    <n v="0.1636246173744684"/>
    <n v="0.27325492679999996"/>
    <n v="0.91084975599999995"/>
    <n v="3.3333333333333335"/>
  </r>
  <r>
    <x v="5"/>
    <x v="0"/>
    <n v="6"/>
    <s v="Yalanculuz"/>
    <x v="1"/>
    <x v="0"/>
    <n v="10"/>
    <n v="11"/>
    <n v="7.8539816339744835E-3"/>
    <n v="2.6179938779914945E-2"/>
    <n v="0.15948616600000001"/>
    <n v="0.53162055333333336"/>
    <n v="3.3333333333333335"/>
  </r>
  <r>
    <x v="5"/>
    <x v="0"/>
    <n v="7"/>
    <s v="Yalanculuz"/>
    <x v="1"/>
    <x v="0"/>
    <n v="10"/>
    <n v="6"/>
    <n v="7.8539816339744835E-3"/>
    <n v="2.6179938779914945E-2"/>
    <n v="0.13623666600000001"/>
    <n v="0.45412222000000002"/>
    <n v="3.3333333333333335"/>
  </r>
  <r>
    <x v="5"/>
    <x v="0"/>
    <n v="11"/>
    <s v="Yalanculuz"/>
    <x v="0"/>
    <x v="0"/>
    <n v="10"/>
    <n v="16"/>
    <n v="7.8539816339744835E-3"/>
    <n v="2.6179938779914945E-2"/>
    <n v="5.0849496799999991E-2"/>
    <n v="0.16949832266666665"/>
    <n v="3.3333333333333335"/>
  </r>
  <r>
    <x v="5"/>
    <x v="0"/>
    <n v="14"/>
    <s v="Yalanculuz"/>
    <x v="0"/>
    <x v="0"/>
    <n v="10"/>
    <n v="11"/>
    <n v="7.8539816339744835E-3"/>
    <n v="2.6179938779914945E-2"/>
    <n v="3.6546896799999992E-2"/>
    <n v="0.12182298933333331"/>
    <n v="3.3333333333333335"/>
  </r>
  <r>
    <x v="5"/>
    <x v="0"/>
    <n v="15"/>
    <s v="Yalanculuz"/>
    <x v="1"/>
    <x v="0"/>
    <n v="10"/>
    <n v="6"/>
    <n v="7.8539816339744835E-3"/>
    <n v="2.6179938779914945E-2"/>
    <n v="0.13623666600000001"/>
    <n v="0.45412222000000002"/>
    <n v="3.3333333333333335"/>
  </r>
  <r>
    <x v="5"/>
    <x v="0"/>
    <n v="19"/>
    <s v="Yalanculuz"/>
    <x v="0"/>
    <x v="0"/>
    <n v="10"/>
    <n v="16"/>
    <n v="7.8539816339744835E-3"/>
    <n v="2.6179938779914945E-2"/>
    <n v="5.0849496799999991E-2"/>
    <n v="0.16949832266666665"/>
    <n v="3.3333333333333335"/>
  </r>
  <r>
    <x v="5"/>
    <x v="0"/>
    <n v="4"/>
    <s v="Yalanculuz"/>
    <x v="1"/>
    <x v="0"/>
    <n v="12"/>
    <n v="8"/>
    <n v="1.1309733552923255E-2"/>
    <n v="3.7699111843077518E-2"/>
    <n v="0.16190411399999999"/>
    <n v="0.53968037999999996"/>
    <n v="3.3333333333333335"/>
  </r>
  <r>
    <x v="5"/>
    <x v="0"/>
    <n v="12"/>
    <s v="Yalanculuz"/>
    <x v="1"/>
    <x v="0"/>
    <n v="13"/>
    <n v="8"/>
    <n v="1.3273228961416878E-2"/>
    <n v="4.4244096538056263E-2"/>
    <n v="0.17120391400000001"/>
    <n v="0.57067971333333345"/>
    <n v="3.3333333333333335"/>
  </r>
  <r>
    <x v="5"/>
    <x v="0"/>
    <n v="20"/>
    <s v="Yalanculuz"/>
    <x v="0"/>
    <x v="0"/>
    <n v="13"/>
    <n v="8"/>
    <n v="1.3273228961416878E-2"/>
    <n v="4.4244096538056263E-2"/>
    <n v="4.3755407199999999E-2"/>
    <n v="0.14585135733333335"/>
    <n v="3.3333333333333335"/>
  </r>
  <r>
    <x v="5"/>
    <x v="0"/>
    <n v="13"/>
    <s v="Yalanculuz"/>
    <x v="1"/>
    <x v="0"/>
    <n v="14"/>
    <n v="12"/>
    <n v="1.5393804002589988E-2"/>
    <n v="5.1312680008633295E-2"/>
    <n v="0.21770291400000003"/>
    <n v="0.72567638000000012"/>
    <n v="3.3333333333333335"/>
  </r>
  <r>
    <x v="5"/>
    <x v="0"/>
    <n v="21"/>
    <s v="Yalanculuz"/>
    <x v="1"/>
    <x v="0"/>
    <n v="14"/>
    <n v="12"/>
    <n v="1.5393804002589988E-2"/>
    <n v="5.1312680008633295E-2"/>
    <n v="0.21770291400000003"/>
    <n v="0.72567638000000012"/>
    <n v="3.3333333333333335"/>
  </r>
  <r>
    <x v="5"/>
    <x v="0"/>
    <n v="5"/>
    <s v="Yalanculuz"/>
    <x v="0"/>
    <x v="1"/>
    <n v="16"/>
    <n v="14"/>
    <n v="2.0106192982974676E-2"/>
    <n v="6.7020643276582262E-2"/>
    <n v="0.1076022136"/>
    <n v="0.35867404533333336"/>
    <n v="3.3333333333333335"/>
  </r>
  <r>
    <x v="5"/>
    <x v="0"/>
    <n v="2"/>
    <s v="Yalanculuz"/>
    <x v="0"/>
    <x v="1"/>
    <n v="19"/>
    <n v="17"/>
    <n v="2.8352873698647883E-2"/>
    <n v="9.4509578995492949E-2"/>
    <n v="0.18063128919999999"/>
    <n v="0.60210429733333337"/>
    <n v="3.3333333333333335"/>
  </r>
  <r>
    <x v="5"/>
    <x v="0"/>
    <n v="1"/>
    <s v="Yalanculuz"/>
    <x v="0"/>
    <x v="2"/>
    <n v="20"/>
    <n v="18"/>
    <n v="3.1415926535897934E-2"/>
    <n v="0.10471975511965978"/>
    <n v="0.21103861679999997"/>
    <n v="0.70346205599999989"/>
    <n v="3.3333333333333335"/>
  </r>
  <r>
    <x v="5"/>
    <x v="0"/>
    <n v="3"/>
    <s v="Yalanculuz"/>
    <x v="1"/>
    <x v="2"/>
    <n v="20"/>
    <n v="15"/>
    <n v="3.1415926535897934E-2"/>
    <n v="0.10471975511965978"/>
    <n v="0.38733126600000001"/>
    <n v="1.29110422"/>
    <n v="3.3333333333333335"/>
  </r>
  <r>
    <x v="5"/>
    <x v="0"/>
    <n v="9"/>
    <s v="Yalanculuz"/>
    <x v="0"/>
    <x v="2"/>
    <n v="23"/>
    <n v="18"/>
    <n v="4.1547562843725017E-2"/>
    <n v="0.13849187614575006"/>
    <n v="0.27745989119999998"/>
    <n v="0.92486630399999992"/>
    <n v="3.3333333333333335"/>
  </r>
  <r>
    <x v="5"/>
    <x v="0"/>
    <n v="17"/>
    <s v="Yalanculuz"/>
    <x v="0"/>
    <x v="2"/>
    <n v="23"/>
    <n v="18"/>
    <n v="4.1547562843725017E-2"/>
    <n v="0.13849187614575006"/>
    <n v="0.27745989119999998"/>
    <n v="0.92486630399999992"/>
    <n v="3.3333333333333335"/>
  </r>
  <r>
    <x v="5"/>
    <x v="0"/>
    <n v="8"/>
    <s v="Yalanculuz"/>
    <x v="0"/>
    <x v="3"/>
    <n v="29"/>
    <n v="25"/>
    <n v="6.6051985541725394E-2"/>
    <n v="0.22017328513908466"/>
    <n v="0.60650550679999993"/>
    <n v="2.0216850226666665"/>
    <n v="3.3333333333333335"/>
  </r>
  <r>
    <x v="5"/>
    <x v="0"/>
    <n v="16"/>
    <s v="Yalanculuz"/>
    <x v="1"/>
    <x v="3"/>
    <n v="29"/>
    <n v="25"/>
    <n v="6.6051985541725394E-2"/>
    <n v="0.22017328513908466"/>
    <n v="1.0859787410000001"/>
    <n v="3.6199291366666673"/>
    <n v="3.3333333333333335"/>
  </r>
  <r>
    <x v="5"/>
    <x v="0"/>
    <n v="10"/>
    <s v="Yalanculuz"/>
    <x v="0"/>
    <x v="4"/>
    <n v="31"/>
    <n v="20"/>
    <n v="7.5476763502494784E-2"/>
    <n v="0.2515892116749826"/>
    <n v="0.55487312079999995"/>
    <n v="1.8495770693333333"/>
    <n v="3.3333333333333335"/>
  </r>
  <r>
    <x v="5"/>
    <x v="0"/>
    <n v="18"/>
    <s v="Yalanculuz"/>
    <x v="0"/>
    <x v="4"/>
    <n v="31"/>
    <n v="20"/>
    <n v="7.5476763502494784E-2"/>
    <n v="0.2515892116749826"/>
    <n v="0.55487312079999995"/>
    <n v="1.8495770693333333"/>
    <n v="3.3333333333333335"/>
  </r>
  <r>
    <x v="0"/>
    <x v="1"/>
    <n v="3"/>
    <s v="Tzapla Yolaquisis"/>
    <x v="1"/>
    <x v="5"/>
    <n v="42"/>
    <n v="19"/>
    <n v="0.13854423602330987"/>
    <n v="0.92362824015539913"/>
    <n v="1.66679775"/>
    <n v="11.111985000000001"/>
    <n v="6.666666666666667"/>
  </r>
  <r>
    <x v="0"/>
    <x v="1"/>
    <n v="4"/>
    <s v="Tzapla Yolaquisis"/>
    <x v="0"/>
    <x v="5"/>
    <n v="44"/>
    <n v="22"/>
    <n v="0.15205308443374599"/>
    <n v="1.0136872295583066"/>
    <n v="1.2234338551999999"/>
    <n v="8.1562257013333337"/>
    <n v="6.666666666666667"/>
  </r>
  <r>
    <x v="0"/>
    <x v="1"/>
    <n v="10"/>
    <s v="Tzapla Yolaquisis"/>
    <x v="1"/>
    <x v="0"/>
    <n v="14"/>
    <n v="7"/>
    <n v="1.5393804002589988E-2"/>
    <n v="0.10262536001726659"/>
    <n v="0.17213389400000001"/>
    <n v="1.1475592933333334"/>
    <n v="6.666666666666667"/>
  </r>
  <r>
    <x v="0"/>
    <x v="1"/>
    <n v="2"/>
    <s v="Tzapla Yolaquisis"/>
    <x v="1"/>
    <x v="1"/>
    <n v="19"/>
    <n v="8"/>
    <n v="2.8352873698647883E-2"/>
    <n v="0.1890191579909859"/>
    <n v="0.24262637800000003"/>
    <n v="1.6175091866666669"/>
    <n v="6.666666666666667"/>
  </r>
  <r>
    <x v="0"/>
    <x v="1"/>
    <n v="5"/>
    <s v="Tzapla Yolaquisis"/>
    <x v="1"/>
    <x v="1"/>
    <n v="18"/>
    <n v="8"/>
    <n v="2.5446900494077322E-2"/>
    <n v="0.16964600329384882"/>
    <n v="0.22886267400000002"/>
    <n v="1.5257511600000002"/>
    <n v="6.666666666666667"/>
  </r>
  <r>
    <x v="0"/>
    <x v="1"/>
    <n v="1"/>
    <s v="Tzapla Yolaquisis"/>
    <x v="1"/>
    <x v="1"/>
    <n v="19"/>
    <n v="10"/>
    <n v="2.8352873698647883E-2"/>
    <n v="0.1890191579909859"/>
    <n v="0.27619865599999999"/>
    <n v="1.8413243733333333"/>
    <n v="6.666666666666667"/>
  </r>
  <r>
    <x v="0"/>
    <x v="1"/>
    <n v="7"/>
    <s v="Tzapla Yolaquisis"/>
    <x v="1"/>
    <x v="1"/>
    <n v="18"/>
    <n v="11"/>
    <n v="2.5446900494077322E-2"/>
    <n v="0.16964600329384882"/>
    <n v="0.27405970200000002"/>
    <n v="1.8270646800000001"/>
    <n v="6.666666666666667"/>
  </r>
  <r>
    <x v="0"/>
    <x v="1"/>
    <n v="11"/>
    <s v="Tzapla Yolaquisis"/>
    <x v="1"/>
    <x v="1"/>
    <n v="18"/>
    <n v="9"/>
    <n v="2.5446900494077322E-2"/>
    <n v="0.16964600329384882"/>
    <n v="0.24392835000000002"/>
    <n v="1.6261890000000001"/>
    <n v="6.666666666666667"/>
  </r>
  <r>
    <x v="0"/>
    <x v="1"/>
    <n v="6"/>
    <s v="Tzapla Yolaquisis"/>
    <x v="1"/>
    <x v="2"/>
    <n v="24"/>
    <n v="11"/>
    <n v="4.5238934211693019E-2"/>
    <n v="0.30159289474462014"/>
    <n v="0.40295492999999999"/>
    <n v="2.6863662000000001"/>
    <n v="6.666666666666667"/>
  </r>
  <r>
    <x v="0"/>
    <x v="1"/>
    <n v="9"/>
    <s v="Tzapla Yolaquisis"/>
    <x v="1"/>
    <x v="2"/>
    <n v="22"/>
    <n v="10"/>
    <n v="3.8013271108436497E-2"/>
    <n v="0.25342180738957665"/>
    <n v="0.33339242600000002"/>
    <n v="2.2226161733333334"/>
    <n v="6.666666666666667"/>
  </r>
  <r>
    <x v="0"/>
    <x v="1"/>
    <n v="15"/>
    <s v="Tzapla Yolaquisis"/>
    <x v="1"/>
    <x v="2"/>
    <n v="24"/>
    <n v="12"/>
    <n v="4.5238934211693019E-2"/>
    <n v="0.30159289474462014"/>
    <n v="0.42973835399999999"/>
    <n v="2.86492236"/>
    <n v="6.666666666666667"/>
  </r>
  <r>
    <x v="0"/>
    <x v="1"/>
    <n v="13"/>
    <s v="Tzapla Yolaquisis"/>
    <x v="1"/>
    <x v="2"/>
    <n v="23"/>
    <n v="11"/>
    <n v="4.1547562843725017E-2"/>
    <n v="0.27698375229150013"/>
    <n v="0.378914947"/>
    <n v="2.5260996466666668"/>
    <n v="6.666666666666667"/>
  </r>
  <r>
    <x v="0"/>
    <x v="1"/>
    <n v="8"/>
    <s v="Tzapla Yolaquisis"/>
    <x v="0"/>
    <x v="3"/>
    <n v="29"/>
    <n v="16"/>
    <n v="6.6051985541725394E-2"/>
    <n v="0.44034657027816931"/>
    <n v="0.38999274799999994"/>
    <n v="2.5999516533333331"/>
    <n v="6.666666666666667"/>
  </r>
  <r>
    <x v="0"/>
    <x v="1"/>
    <n v="12"/>
    <s v="Tzapla Yolaquisis"/>
    <x v="1"/>
    <x v="3"/>
    <n v="29"/>
    <n v="12"/>
    <n v="6.6051985541725394E-2"/>
    <n v="0.44034657027816931"/>
    <n v="0.577605174"/>
    <n v="3.8507011600000003"/>
    <n v="6.666666666666667"/>
  </r>
  <r>
    <x v="0"/>
    <x v="1"/>
    <n v="14"/>
    <s v="Tzapla Yolaquisis"/>
    <x v="0"/>
    <x v="3"/>
    <n v="28"/>
    <n v="18"/>
    <n v="6.1575216010359951E-2"/>
    <n v="0.41050144006906636"/>
    <n v="0.4087577591999999"/>
    <n v="2.7250517279999995"/>
    <n v="6.666666666666667"/>
  </r>
  <r>
    <x v="0"/>
    <x v="1"/>
    <n v="16"/>
    <s v="Tzapla Yolaquisis"/>
    <x v="1"/>
    <x v="4"/>
    <n v="31"/>
    <n v="16"/>
    <n v="7.5476763502494784E-2"/>
    <n v="0.50317842334996521"/>
    <n v="0.8233058900000001"/>
    <n v="5.4887059333333346"/>
    <n v="6.666666666666667"/>
  </r>
  <r>
    <x v="1"/>
    <x v="1"/>
    <n v="12"/>
    <s v="Tzapla Yolaquisis"/>
    <x v="0"/>
    <x v="0"/>
    <n v="14"/>
    <n v="10"/>
    <n v="1.5393804002589988E-2"/>
    <n v="0.10262536001726659"/>
    <n v="6.114736879999999E-2"/>
    <n v="0.40764912533333331"/>
    <n v="6.666666666666667"/>
  </r>
  <r>
    <x v="1"/>
    <x v="1"/>
    <n v="6"/>
    <s v="Tzapla Yolaquisis"/>
    <x v="1"/>
    <x v="1"/>
    <n v="17"/>
    <n v="12"/>
    <n v="2.2698006922186261E-2"/>
    <n v="0.15132004614790842"/>
    <n v="0.269595798"/>
    <n v="1.79730532"/>
    <n v="6.666666666666667"/>
  </r>
  <r>
    <x v="1"/>
    <x v="1"/>
    <n v="7"/>
    <s v="Tzapla Yolaquisis"/>
    <x v="0"/>
    <x v="1"/>
    <n v="19"/>
    <n v="21"/>
    <n v="2.8352873698647883E-2"/>
    <n v="0.1890191579909859"/>
    <n v="0.221937198"/>
    <n v="1.4795813200000001"/>
    <n v="6.666666666666667"/>
  </r>
  <r>
    <x v="1"/>
    <x v="1"/>
    <n v="8"/>
    <s v="Tzapla Yolaquisis"/>
    <x v="0"/>
    <x v="2"/>
    <n v="20"/>
    <n v="21"/>
    <n v="3.1415926535897934E-2"/>
    <n v="0.20943951023931956"/>
    <n v="0.24536485679999998"/>
    <n v="1.635765712"/>
    <n v="6.666666666666667"/>
  </r>
  <r>
    <x v="1"/>
    <x v="1"/>
    <n v="11"/>
    <s v="Tzapla Yolaquisis"/>
    <x v="0"/>
    <x v="2"/>
    <n v="21"/>
    <n v="17"/>
    <n v="3.4636059005827467E-2"/>
    <n v="0.23090706003884978"/>
    <n v="0.2195343612"/>
    <n v="1.463562408"/>
    <n v="6.666666666666667"/>
  </r>
  <r>
    <x v="1"/>
    <x v="1"/>
    <n v="2"/>
    <s v="Tzapla Yolaquisis"/>
    <x v="1"/>
    <x v="2"/>
    <n v="22"/>
    <n v="19"/>
    <n v="3.8013271108436497E-2"/>
    <n v="0.25342180738957665"/>
    <n v="0.53594207000000005"/>
    <n v="3.5729471333333338"/>
    <n v="6.666666666666667"/>
  </r>
  <r>
    <x v="1"/>
    <x v="1"/>
    <n v="9"/>
    <s v="Tzapla Yolaquisis"/>
    <x v="1"/>
    <x v="2"/>
    <n v="22"/>
    <n v="18"/>
    <n v="3.8013271108436497E-2"/>
    <n v="0.25342180738957665"/>
    <n v="0.51343655399999999"/>
    <n v="3.4229103599999999"/>
    <n v="6.666666666666667"/>
  </r>
  <r>
    <x v="1"/>
    <x v="1"/>
    <n v="15"/>
    <s v="Tzapla Yolaquisis"/>
    <x v="1"/>
    <x v="2"/>
    <n v="22"/>
    <n v="12"/>
    <n v="3.8013271108436497E-2"/>
    <n v="0.25342180738957665"/>
    <n v="0.37840345800000003"/>
    <n v="2.5226897200000002"/>
    <n v="6.666666666666667"/>
  </r>
  <r>
    <x v="1"/>
    <x v="1"/>
    <n v="18"/>
    <s v="Tzapla Yolaquisis"/>
    <x v="1"/>
    <x v="2"/>
    <n v="22"/>
    <n v="18"/>
    <n v="3.8013271108436497E-2"/>
    <n v="0.25342180738957665"/>
    <n v="0.51343655399999999"/>
    <n v="3.4229103599999999"/>
    <n v="6.666666666666667"/>
  </r>
  <r>
    <x v="1"/>
    <x v="1"/>
    <n v="1"/>
    <s v="Tzapla Yolaquisis"/>
    <x v="0"/>
    <x v="2"/>
    <n v="23"/>
    <n v="20"/>
    <n v="4.1547562843725017E-2"/>
    <n v="0.27698375229150013"/>
    <n v="0.30772419279999996"/>
    <n v="2.0514946186666667"/>
    <n v="6.666666666666667"/>
  </r>
  <r>
    <x v="1"/>
    <x v="1"/>
    <n v="3"/>
    <s v="Tzapla Yolaquisis"/>
    <x v="1"/>
    <x v="2"/>
    <n v="23"/>
    <n v="18"/>
    <n v="4.1547562843725017E-2"/>
    <n v="0.27698375229150013"/>
    <n v="0.55110074400000009"/>
    <n v="3.6740049600000009"/>
    <n v="6.666666666666667"/>
  </r>
  <r>
    <x v="1"/>
    <x v="1"/>
    <n v="5"/>
    <s v="Tzapla Yolaquisis"/>
    <x v="1"/>
    <x v="3"/>
    <n v="29"/>
    <n v="23"/>
    <n v="6.6051985541725394E-2"/>
    <n v="0.44034657027816931"/>
    <n v="1.007767423"/>
    <n v="6.7184494866666666"/>
    <n v="6.666666666666667"/>
  </r>
  <r>
    <x v="1"/>
    <x v="1"/>
    <n v="13"/>
    <s v="Tzapla Yolaquisis"/>
    <x v="1"/>
    <x v="3"/>
    <n v="29"/>
    <n v="14"/>
    <n v="6.6051985541725394E-2"/>
    <n v="0.44034657027816931"/>
    <n v="0.65581649200000003"/>
    <n v="4.3721099466666669"/>
    <n v="6.666666666666667"/>
  </r>
  <r>
    <x v="1"/>
    <x v="1"/>
    <n v="14"/>
    <s v="Tzapla Yolaquisis"/>
    <x v="1"/>
    <x v="3"/>
    <n v="29"/>
    <n v="15"/>
    <n v="6.6051985541725394E-2"/>
    <n v="0.44034657027816931"/>
    <n v="0.6949221510000001"/>
    <n v="4.6328143400000013"/>
    <n v="6.666666666666667"/>
  </r>
  <r>
    <x v="1"/>
    <x v="1"/>
    <n v="4"/>
    <s v="Tzapla Yolaquisis"/>
    <x v="1"/>
    <x v="4"/>
    <n v="30"/>
    <n v="22"/>
    <n v="7.0685834705770348E-2"/>
    <n v="0.47123889803846902"/>
    <n v="1.029017466"/>
    <n v="6.8601164400000005"/>
    <n v="6.666666666666667"/>
  </r>
  <r>
    <x v="1"/>
    <x v="1"/>
    <n v="10"/>
    <s v="Tzapla Yolaquisis"/>
    <x v="0"/>
    <x v="4"/>
    <n v="32"/>
    <n v="24"/>
    <n v="8.0424771931898703E-2"/>
    <n v="0.53616514621265809"/>
    <n v="0.70808257199999991"/>
    <n v="4.72055048"/>
    <n v="6.666666666666667"/>
  </r>
  <r>
    <x v="1"/>
    <x v="1"/>
    <n v="19"/>
    <s v="Tzapla Yolaquisis"/>
    <x v="0"/>
    <x v="4"/>
    <n v="30"/>
    <n v="16"/>
    <n v="7.0685834705770348E-2"/>
    <n v="0.47123889803846902"/>
    <n v="0.41699605679999996"/>
    <n v="2.7799737119999999"/>
    <n v="6.666666666666667"/>
  </r>
  <r>
    <x v="1"/>
    <x v="1"/>
    <n v="17"/>
    <s v="Tzapla Yolaquisis"/>
    <x v="0"/>
    <x v="4"/>
    <n v="31"/>
    <n v="17"/>
    <n v="7.5476763502494784E-2"/>
    <n v="0.50317842334996521"/>
    <n v="0.47240432919999997"/>
    <n v="3.1493621946666668"/>
    <n v="6.666666666666667"/>
  </r>
  <r>
    <x v="1"/>
    <x v="1"/>
    <n v="16"/>
    <s v="Tzapla Yolaquisis"/>
    <x v="0"/>
    <x v="6"/>
    <n v="35"/>
    <n v="19"/>
    <n v="9.6211275016187398E-2"/>
    <n v="0.64140850010791606"/>
    <n v="0.67086720679999989"/>
    <n v="4.4724480453333326"/>
    <n v="6.666666666666667"/>
  </r>
  <r>
    <x v="2"/>
    <x v="1"/>
    <n v="3"/>
    <s v="Tzapla Yolaquisis"/>
    <x v="1"/>
    <x v="1"/>
    <n v="17"/>
    <n v="14"/>
    <n v="2.2698006922186261E-2"/>
    <n v="0.15132004614790842"/>
    <n v="0.29647222000000001"/>
    <n v="1.9764814666666668"/>
    <n v="6.666666666666667"/>
  </r>
  <r>
    <x v="2"/>
    <x v="1"/>
    <n v="5"/>
    <s v="Tzapla Yolaquisis"/>
    <x v="0"/>
    <x v="1"/>
    <n v="18"/>
    <n v="14"/>
    <n v="2.5446900494077322E-2"/>
    <n v="0.16964600329384882"/>
    <n v="0.13483436400000001"/>
    <n v="0.89889576000000015"/>
    <n v="6.666666666666667"/>
  </r>
  <r>
    <x v="2"/>
    <x v="1"/>
    <n v="1"/>
    <s v="Tzapla Yolaquisis"/>
    <x v="0"/>
    <x v="2"/>
    <n v="20"/>
    <n v="8"/>
    <n v="3.1415926535897934E-2"/>
    <n v="0.20943951023931956"/>
    <n v="9.6617816799999992E-2"/>
    <n v="0.64411877866666667"/>
    <n v="6.666666666666667"/>
  </r>
  <r>
    <x v="2"/>
    <x v="1"/>
    <n v="9"/>
    <s v="Tzapla Yolaquisis"/>
    <x v="0"/>
    <x v="2"/>
    <n v="20"/>
    <n v="16"/>
    <n v="3.1415926535897934E-2"/>
    <n v="0.20943951023931956"/>
    <n v="0.18815445679999998"/>
    <n v="1.2543630453333332"/>
    <n v="6.666666666666667"/>
  </r>
  <r>
    <x v="2"/>
    <x v="1"/>
    <n v="2"/>
    <s v="Tzapla Yolaquisis"/>
    <x v="0"/>
    <x v="2"/>
    <n v="24"/>
    <n v="17"/>
    <n v="4.5238934211693019E-2"/>
    <n v="0.30159289474462014"/>
    <n v="0.28518329519999996"/>
    <n v="1.9012219679999998"/>
    <n v="6.666666666666667"/>
  </r>
  <r>
    <x v="2"/>
    <x v="1"/>
    <n v="12"/>
    <s v="Tzapla Yolaquisis"/>
    <x v="0"/>
    <x v="2"/>
    <n v="24"/>
    <n v="17"/>
    <n v="4.5238934211693019E-2"/>
    <n v="0.30159289474462014"/>
    <n v="0.28518329519999996"/>
    <n v="1.9012219679999998"/>
    <n v="6.666666666666667"/>
  </r>
  <r>
    <x v="2"/>
    <x v="1"/>
    <n v="11"/>
    <s v="Tzapla Yolaquisis"/>
    <x v="0"/>
    <x v="3"/>
    <n v="25"/>
    <n v="9"/>
    <n v="4.9087385212340517E-2"/>
    <n v="0.3272492347489368"/>
    <n v="0.16598542679999997"/>
    <n v="1.1065695119999999"/>
    <n v="6.666666666666667"/>
  </r>
  <r>
    <x v="2"/>
    <x v="1"/>
    <n v="4"/>
    <s v="Tzapla Yolaquisis"/>
    <x v="1"/>
    <x v="3"/>
    <n v="26"/>
    <n v="18"/>
    <n v="5.3092915845667513E-2"/>
    <n v="0.3539527723044501"/>
    <n v="0.6741370980000001"/>
    <n v="4.4942473200000013"/>
    <n v="6.666666666666667"/>
  </r>
  <r>
    <x v="2"/>
    <x v="1"/>
    <n v="13"/>
    <s v="Tzapla Yolaquisis"/>
    <x v="1"/>
    <x v="3"/>
    <n v="26"/>
    <n v="14"/>
    <n v="5.3092915845667513E-2"/>
    <n v="0.3539527723044501"/>
    <n v="0.54840380200000005"/>
    <n v="3.656025346666667"/>
    <n v="6.666666666666667"/>
  </r>
  <r>
    <x v="2"/>
    <x v="1"/>
    <n v="14"/>
    <s v="Tzapla Yolaquisis"/>
    <x v="1"/>
    <x v="3"/>
    <n v="26"/>
    <n v="18"/>
    <n v="5.3092915845667513E-2"/>
    <n v="0.3539527723044501"/>
    <n v="0.6741370980000001"/>
    <n v="4.4942473200000013"/>
    <n v="6.666666666666667"/>
  </r>
  <r>
    <x v="2"/>
    <x v="1"/>
    <n v="8"/>
    <s v="Tzapla Yolaquisis"/>
    <x v="1"/>
    <x v="3"/>
    <n v="29"/>
    <n v="25"/>
    <n v="6.6051985541725394E-2"/>
    <n v="0.44034657027816931"/>
    <n v="1.0859787410000001"/>
    <n v="7.2398582733333345"/>
    <n v="6.666666666666667"/>
  </r>
  <r>
    <x v="2"/>
    <x v="1"/>
    <n v="18"/>
    <s v="Tzapla Yolaquisis"/>
    <x v="1"/>
    <x v="3"/>
    <n v="29"/>
    <n v="12"/>
    <n v="6.6051985541725394E-2"/>
    <n v="0.44034657027816931"/>
    <n v="0.577605174"/>
    <n v="3.8507011600000003"/>
    <n v="6.666666666666667"/>
  </r>
  <r>
    <x v="2"/>
    <x v="1"/>
    <n v="6"/>
    <s v="Tzapla Yolaquisis"/>
    <x v="1"/>
    <x v="4"/>
    <n v="30"/>
    <n v="11"/>
    <n v="7.0685834705770348E-2"/>
    <n v="0.47123889803846902"/>
    <n v="0.56867736600000007"/>
    <n v="3.7911824400000005"/>
    <n v="6.666666666666667"/>
  </r>
  <r>
    <x v="2"/>
    <x v="1"/>
    <n v="10"/>
    <s v="Tzapla Yolaquisis"/>
    <x v="1"/>
    <x v="4"/>
    <n v="30"/>
    <n v="24"/>
    <n v="7.0685834705770348E-2"/>
    <n v="0.47123889803846902"/>
    <n v="1.1127156659999999"/>
    <n v="7.4181044399999996"/>
    <n v="6.666666666666667"/>
  </r>
  <r>
    <x v="2"/>
    <x v="1"/>
    <n v="16"/>
    <s v="Tzapla Yolaquisis"/>
    <x v="1"/>
    <x v="4"/>
    <n v="30"/>
    <n v="11"/>
    <n v="7.0685834705770348E-2"/>
    <n v="0.47123889803846902"/>
    <n v="0.56867736600000007"/>
    <n v="3.7911824400000005"/>
    <n v="6.666666666666667"/>
  </r>
  <r>
    <x v="2"/>
    <x v="1"/>
    <n v="15"/>
    <s v="Tzapla Yolaquisis"/>
    <x v="0"/>
    <x v="6"/>
    <n v="36"/>
    <n v="14"/>
    <n v="0.10178760197630929"/>
    <n v="0.6785840131753953"/>
    <n v="0.52409392560000001"/>
    <n v="3.4939595040000002"/>
    <n v="6.666666666666667"/>
  </r>
  <r>
    <x v="2"/>
    <x v="1"/>
    <n v="7"/>
    <s v="Tzapla Yolaquisis"/>
    <x v="1"/>
    <x v="5"/>
    <n v="40"/>
    <n v="6"/>
    <n v="0.12566370614359174"/>
    <n v="0.83775804095727824"/>
    <n v="0.55472766600000001"/>
    <n v="3.6981844400000004"/>
    <n v="6.666666666666667"/>
  </r>
  <r>
    <x v="2"/>
    <x v="1"/>
    <n v="17"/>
    <s v="Tzapla Yolaquisis"/>
    <x v="1"/>
    <x v="5"/>
    <n v="40"/>
    <n v="16"/>
    <n v="0.12566370614359174"/>
    <n v="0.83775804095727824"/>
    <n v="1.298711666"/>
    <n v="8.6580777733333338"/>
    <n v="6.666666666666667"/>
  </r>
  <r>
    <x v="0"/>
    <x v="2"/>
    <n v="10"/>
    <s v="Tzapla"/>
    <x v="1"/>
    <x v="0"/>
    <n v="14"/>
    <n v="7"/>
    <n v="1.5393804002589988E-2"/>
    <n v="0.10262536001726659"/>
    <n v="0.17213389400000001"/>
    <n v="1.1475592933333334"/>
    <n v="6.666666666666667"/>
  </r>
  <r>
    <x v="0"/>
    <x v="2"/>
    <n v="17"/>
    <s v="Tzapla"/>
    <x v="1"/>
    <x v="0"/>
    <n v="14"/>
    <n v="7"/>
    <n v="1.5393804002589988E-2"/>
    <n v="0.10262536001726659"/>
    <n v="0.17213389400000001"/>
    <n v="1.1475592933333334"/>
    <n v="6.666666666666667"/>
  </r>
  <r>
    <x v="0"/>
    <x v="2"/>
    <n v="1"/>
    <s v="Tzapla"/>
    <x v="1"/>
    <x v="1"/>
    <n v="17"/>
    <n v="9"/>
    <n v="2.2698006922186261E-2"/>
    <n v="0.15132004614790842"/>
    <n v="0.22928116500000001"/>
    <n v="1.5285411000000002"/>
    <n v="6.666666666666667"/>
  </r>
  <r>
    <x v="0"/>
    <x v="2"/>
    <n v="7"/>
    <s v="Tzapla"/>
    <x v="1"/>
    <x v="1"/>
    <n v="18"/>
    <n v="11"/>
    <n v="2.5446900494077322E-2"/>
    <n v="0.16964600329384882"/>
    <n v="0.27405970200000002"/>
    <n v="1.8270646800000001"/>
    <n v="6.666666666666667"/>
  </r>
  <r>
    <x v="0"/>
    <x v="2"/>
    <n v="14"/>
    <s v="Tzapla"/>
    <x v="1"/>
    <x v="1"/>
    <n v="18"/>
    <n v="11"/>
    <n v="2.5446900494077322E-2"/>
    <n v="0.16964600329384882"/>
    <n v="0.27405970200000002"/>
    <n v="1.8270646800000001"/>
    <n v="6.666666666666667"/>
  </r>
  <r>
    <x v="0"/>
    <x v="2"/>
    <n v="6"/>
    <s v="Tzapla"/>
    <x v="1"/>
    <x v="2"/>
    <n v="23"/>
    <n v="10"/>
    <n v="4.1547562843725017E-2"/>
    <n v="0.27698375229150013"/>
    <n v="0.35431697600000001"/>
    <n v="2.3621131733333334"/>
    <n v="6.666666666666667"/>
  </r>
  <r>
    <x v="0"/>
    <x v="2"/>
    <n v="9"/>
    <s v="Tzapla"/>
    <x v="1"/>
    <x v="2"/>
    <n v="24"/>
    <n v="11"/>
    <n v="4.5238934211693019E-2"/>
    <n v="0.30159289474462014"/>
    <n v="0.40295492999999999"/>
    <n v="2.6863662000000001"/>
    <n v="6.666666666666667"/>
  </r>
  <r>
    <x v="0"/>
    <x v="2"/>
    <n v="13"/>
    <s v="Tzapla"/>
    <x v="1"/>
    <x v="2"/>
    <n v="24"/>
    <n v="12"/>
    <n v="4.5238934211693019E-2"/>
    <n v="0.30159289474462014"/>
    <n v="0.42973835399999999"/>
    <n v="2.86492236"/>
    <n v="6.666666666666667"/>
  </r>
  <r>
    <x v="0"/>
    <x v="2"/>
    <n v="16"/>
    <s v="Tzapla"/>
    <x v="1"/>
    <x v="2"/>
    <n v="22"/>
    <n v="10"/>
    <n v="3.8013271108436497E-2"/>
    <n v="0.25342180738957665"/>
    <n v="0.33339242600000002"/>
    <n v="2.2226161733333334"/>
    <n v="6.666666666666667"/>
  </r>
  <r>
    <x v="0"/>
    <x v="2"/>
    <n v="4"/>
    <s v="Tzapla"/>
    <x v="0"/>
    <x v="2"/>
    <n v="24"/>
    <n v="14"/>
    <n v="4.5238934211693019E-2"/>
    <n v="0.30159289474462014"/>
    <n v="0.23575350959999999"/>
    <n v="1.571690064"/>
    <n v="6.666666666666667"/>
  </r>
  <r>
    <x v="0"/>
    <x v="2"/>
    <n v="8"/>
    <s v="Tzapla"/>
    <x v="0"/>
    <x v="5"/>
    <n v="44"/>
    <n v="22"/>
    <n v="0.15205308443374599"/>
    <n v="1.0136872295583066"/>
    <n v="1.2234338551999999"/>
    <n v="8.1562257013333337"/>
    <n v="6.666666666666667"/>
  </r>
  <r>
    <x v="0"/>
    <x v="2"/>
    <n v="15"/>
    <s v="Tzapla"/>
    <x v="0"/>
    <x v="5"/>
    <n v="43"/>
    <n v="21"/>
    <n v="0.14522012041218818"/>
    <n v="0.96813413608125454"/>
    <n v="1.1157924876"/>
    <n v="7.4386165840000009"/>
    <n v="6.666666666666667"/>
  </r>
  <r>
    <x v="0"/>
    <x v="2"/>
    <n v="12"/>
    <s v="Tzapla"/>
    <x v="1"/>
    <x v="3"/>
    <n v="26"/>
    <n v="10"/>
    <n v="5.3092915845667513E-2"/>
    <n v="0.3539527723044501"/>
    <n v="0.422670506"/>
    <n v="2.8178033733333336"/>
    <n v="6.666666666666667"/>
  </r>
  <r>
    <x v="0"/>
    <x v="2"/>
    <n v="5"/>
    <s v="Tzapla"/>
    <x v="1"/>
    <x v="3"/>
    <n v="28"/>
    <n v="8"/>
    <n v="6.1575216010359951E-2"/>
    <n v="0.41050144006906636"/>
    <n v="0.39997899400000003"/>
    <n v="2.6665266266666672"/>
    <n v="6.666666666666667"/>
  </r>
  <r>
    <x v="0"/>
    <x v="2"/>
    <n v="2"/>
    <s v="Tzapla"/>
    <x v="1"/>
    <x v="3"/>
    <n v="29"/>
    <n v="8"/>
    <n v="6.6051985541725394E-2"/>
    <n v="0.44034657027816931"/>
    <n v="0.421182538"/>
    <n v="2.8078835866666667"/>
    <n v="6.666666666666667"/>
  </r>
  <r>
    <x v="0"/>
    <x v="2"/>
    <n v="11"/>
    <s v="Tzapla"/>
    <x v="0"/>
    <x v="4"/>
    <n v="34"/>
    <n v="19"/>
    <n v="9.0792027688745044E-2"/>
    <n v="0.60528018459163369"/>
    <n v="0.63336578960000001"/>
    <n v="4.2224385973333334"/>
    <n v="6.666666666666667"/>
  </r>
  <r>
    <x v="0"/>
    <x v="2"/>
    <n v="3"/>
    <s v="Tzapla"/>
    <x v="1"/>
    <x v="4"/>
    <n v="34"/>
    <n v="12"/>
    <n v="9.0792027688745044E-2"/>
    <n v="0.60528018459163369"/>
    <n v="0.75337139400000008"/>
    <n v="5.0224759600000004"/>
    <n v="6.666666666666667"/>
  </r>
  <r>
    <x v="1"/>
    <x v="2"/>
    <n v="12"/>
    <s v="Tzapla"/>
    <x v="0"/>
    <x v="0"/>
    <n v="14"/>
    <n v="10"/>
    <n v="1.5393804002589988E-2"/>
    <n v="0.10262536001726659"/>
    <n v="6.114736879999999E-2"/>
    <n v="0.40764912533333331"/>
    <n v="6.666666666666667"/>
  </r>
  <r>
    <x v="1"/>
    <x v="2"/>
    <n v="6"/>
    <s v="Tzapla"/>
    <x v="1"/>
    <x v="1"/>
    <n v="17"/>
    <n v="12"/>
    <n v="2.2698006922186261E-2"/>
    <n v="0.15132004614790842"/>
    <n v="0.269595798"/>
    <n v="1.79730532"/>
    <n v="6.666666666666667"/>
  </r>
  <r>
    <x v="1"/>
    <x v="2"/>
    <n v="14"/>
    <s v="Tzapla"/>
    <x v="1"/>
    <x v="1"/>
    <n v="17"/>
    <n v="12"/>
    <n v="2.2698006922186261E-2"/>
    <n v="0.15132004614790842"/>
    <n v="0.269595798"/>
    <n v="1.79730532"/>
    <n v="6.666666666666667"/>
  </r>
  <r>
    <x v="1"/>
    <x v="2"/>
    <n v="7"/>
    <s v="Tzapla"/>
    <x v="0"/>
    <x v="1"/>
    <n v="19"/>
    <n v="21"/>
    <n v="2.8352873698647883E-2"/>
    <n v="0.1890191579909859"/>
    <n v="0.221937198"/>
    <n v="1.4795813200000001"/>
    <n v="6.666666666666667"/>
  </r>
  <r>
    <x v="1"/>
    <x v="2"/>
    <n v="8"/>
    <s v="Tzapla"/>
    <x v="0"/>
    <x v="2"/>
    <n v="20"/>
    <n v="21"/>
    <n v="3.1415926535897934E-2"/>
    <n v="0.20943951023931956"/>
    <n v="0.24536485679999998"/>
    <n v="1.635765712"/>
    <n v="6.666666666666667"/>
  </r>
  <r>
    <x v="1"/>
    <x v="2"/>
    <n v="11"/>
    <s v="Tzapla"/>
    <x v="0"/>
    <x v="2"/>
    <n v="21"/>
    <n v="17"/>
    <n v="3.4636059005827467E-2"/>
    <n v="0.23090706003884978"/>
    <n v="0.2195343612"/>
    <n v="1.463562408"/>
    <n v="6.666666666666667"/>
  </r>
  <r>
    <x v="1"/>
    <x v="2"/>
    <n v="19"/>
    <s v="Tzapla"/>
    <x v="0"/>
    <x v="2"/>
    <n v="21"/>
    <n v="17"/>
    <n v="3.4636059005827467E-2"/>
    <n v="0.23090706003884978"/>
    <n v="0.2195343612"/>
    <n v="1.463562408"/>
    <n v="6.666666666666667"/>
  </r>
  <r>
    <x v="1"/>
    <x v="2"/>
    <n v="2"/>
    <s v="Tzapla"/>
    <x v="1"/>
    <x v="2"/>
    <n v="22"/>
    <n v="19"/>
    <n v="3.8013271108436497E-2"/>
    <n v="0.25342180738957665"/>
    <n v="0.53594207000000005"/>
    <n v="3.5729471333333338"/>
    <n v="6.666666666666667"/>
  </r>
  <r>
    <x v="1"/>
    <x v="2"/>
    <n v="9"/>
    <s v="Tzapla"/>
    <x v="1"/>
    <x v="2"/>
    <n v="22"/>
    <n v="18"/>
    <n v="3.8013271108436497E-2"/>
    <n v="0.25342180738957665"/>
    <n v="0.51343655399999999"/>
    <n v="3.4229103599999999"/>
    <n v="6.666666666666667"/>
  </r>
  <r>
    <x v="1"/>
    <x v="2"/>
    <n v="17"/>
    <s v="Tzapla"/>
    <x v="1"/>
    <x v="2"/>
    <n v="22"/>
    <n v="9"/>
    <n v="3.8013271108436497E-2"/>
    <n v="0.25342180738957665"/>
    <n v="0.31088691000000002"/>
    <n v="2.0725794000000004"/>
    <n v="6.666666666666667"/>
  </r>
  <r>
    <x v="1"/>
    <x v="2"/>
    <n v="1"/>
    <s v="Tzapla"/>
    <x v="0"/>
    <x v="2"/>
    <n v="23"/>
    <n v="20"/>
    <n v="4.1547562843725017E-2"/>
    <n v="0.27698375229150013"/>
    <n v="0.30772419279999996"/>
    <n v="2.0514946186666667"/>
    <n v="6.666666666666667"/>
  </r>
  <r>
    <x v="1"/>
    <x v="2"/>
    <n v="3"/>
    <s v="Tzapla"/>
    <x v="1"/>
    <x v="2"/>
    <n v="23"/>
    <n v="18"/>
    <n v="4.1547562843725017E-2"/>
    <n v="0.27698375229150013"/>
    <n v="0.55110074400000009"/>
    <n v="3.6740049600000009"/>
    <n v="6.666666666666667"/>
  </r>
  <r>
    <x v="1"/>
    <x v="2"/>
    <n v="5"/>
    <s v="Tzapla"/>
    <x v="1"/>
    <x v="3"/>
    <n v="29"/>
    <n v="23"/>
    <n v="6.6051985541725394E-2"/>
    <n v="0.44034657027816931"/>
    <n v="1.007767423"/>
    <n v="6.7184494866666666"/>
    <n v="6.666666666666667"/>
  </r>
  <r>
    <x v="1"/>
    <x v="2"/>
    <n v="13"/>
    <s v="Tzapla"/>
    <x v="1"/>
    <x v="3"/>
    <n v="29"/>
    <n v="14"/>
    <n v="6.6051985541725394E-2"/>
    <n v="0.44034657027816931"/>
    <n v="0.65581649200000003"/>
    <n v="4.3721099466666669"/>
    <n v="6.666666666666667"/>
  </r>
  <r>
    <x v="1"/>
    <x v="2"/>
    <n v="4"/>
    <s v="Tzapla"/>
    <x v="1"/>
    <x v="4"/>
    <n v="30"/>
    <n v="22"/>
    <n v="7.0685834705770348E-2"/>
    <n v="0.47123889803846902"/>
    <n v="1.029017466"/>
    <n v="6.8601164400000005"/>
    <n v="6.666666666666667"/>
  </r>
  <r>
    <x v="1"/>
    <x v="2"/>
    <n v="10"/>
    <s v="Tzapla"/>
    <x v="0"/>
    <x v="4"/>
    <n v="32"/>
    <n v="24"/>
    <n v="8.0424771931898703E-2"/>
    <n v="0.53616514621265809"/>
    <n v="0.70808257199999991"/>
    <n v="4.72055048"/>
    <n v="6.666666666666667"/>
  </r>
  <r>
    <x v="1"/>
    <x v="2"/>
    <n v="18"/>
    <s v="Tzapla"/>
    <x v="0"/>
    <x v="4"/>
    <n v="32"/>
    <n v="17"/>
    <n v="8.0424771931898703E-2"/>
    <n v="0.53616514621265809"/>
    <n v="0.50304049839999998"/>
    <n v="3.3536033226666668"/>
    <n v="6.666666666666667"/>
  </r>
  <r>
    <x v="1"/>
    <x v="2"/>
    <n v="15"/>
    <s v="Tzapla"/>
    <x v="0"/>
    <x v="6"/>
    <n v="35"/>
    <n v="21"/>
    <n v="9.6211275016187398E-2"/>
    <n v="0.64140850010791606"/>
    <n v="0.74094994679999993"/>
    <n v="4.9396663119999999"/>
    <n v="6.666666666666667"/>
  </r>
  <r>
    <x v="1"/>
    <x v="2"/>
    <n v="16"/>
    <s v="Tzapla"/>
    <x v="0"/>
    <x v="5"/>
    <n v="40"/>
    <n v="21"/>
    <n v="0.12566370614359174"/>
    <n v="0.83775804095727824"/>
    <n v="0.96621589679999986"/>
    <n v="6.4414393119999991"/>
    <n v="6.666666666666667"/>
  </r>
  <r>
    <x v="2"/>
    <x v="2"/>
    <n v="6"/>
    <s v="Tzapla"/>
    <x v="1"/>
    <x v="0"/>
    <n v="10"/>
    <n v="11"/>
    <n v="7.8539816339744835E-3"/>
    <n v="5.235987755982989E-2"/>
    <n v="0.15948616600000001"/>
    <n v="1.0632411066666667"/>
    <n v="6.666666666666667"/>
  </r>
  <r>
    <x v="2"/>
    <x v="2"/>
    <n v="7"/>
    <s v="Tzapla"/>
    <x v="1"/>
    <x v="0"/>
    <n v="10"/>
    <n v="6"/>
    <n v="7.8539816339744835E-3"/>
    <n v="5.235987755982989E-2"/>
    <n v="0.13623666600000001"/>
    <n v="0.90824444000000004"/>
    <n v="6.666666666666667"/>
  </r>
  <r>
    <x v="2"/>
    <x v="2"/>
    <n v="14"/>
    <s v="Tzapla"/>
    <x v="1"/>
    <x v="0"/>
    <n v="10"/>
    <n v="6"/>
    <n v="7.8539816339744835E-3"/>
    <n v="5.235987755982989E-2"/>
    <n v="0.13623666600000001"/>
    <n v="0.90824444000000004"/>
    <n v="6.666666666666667"/>
  </r>
  <r>
    <x v="2"/>
    <x v="2"/>
    <n v="1"/>
    <s v="Tzapla"/>
    <x v="0"/>
    <x v="0"/>
    <n v="11"/>
    <n v="8"/>
    <n v="9.5033177771091243E-3"/>
    <n v="6.3355451847394162E-2"/>
    <n v="3.2771010399999995E-2"/>
    <n v="0.21847340266666665"/>
    <n v="6.666666666666667"/>
  </r>
  <r>
    <x v="2"/>
    <x v="2"/>
    <n v="12"/>
    <s v="Tzapla"/>
    <x v="1"/>
    <x v="0"/>
    <n v="12"/>
    <n v="8"/>
    <n v="1.1309733552923255E-2"/>
    <n v="7.5398223686155036E-2"/>
    <n v="0.16190411399999999"/>
    <n v="1.0793607599999999"/>
    <n v="6.666666666666667"/>
  </r>
  <r>
    <x v="2"/>
    <x v="2"/>
    <n v="19"/>
    <s v="Tzapla"/>
    <x v="1"/>
    <x v="0"/>
    <n v="12"/>
    <n v="8"/>
    <n v="1.1309733552923255E-2"/>
    <n v="7.5398223686155036E-2"/>
    <n v="0.16190411399999999"/>
    <n v="1.0793607599999999"/>
    <n v="6.666666666666667"/>
  </r>
  <r>
    <x v="2"/>
    <x v="2"/>
    <n v="5"/>
    <s v="Tzapla"/>
    <x v="0"/>
    <x v="0"/>
    <n v="13"/>
    <n v="14"/>
    <n v="1.3273228961416878E-2"/>
    <n v="8.8488193076112526E-2"/>
    <n v="7.2761079999999992E-2"/>
    <n v="0.48507386666666663"/>
    <n v="6.666666666666667"/>
  </r>
  <r>
    <x v="2"/>
    <x v="2"/>
    <n v="13"/>
    <s v="Tzapla"/>
    <x v="1"/>
    <x v="0"/>
    <n v="14"/>
    <n v="7"/>
    <n v="1.5393804002589988E-2"/>
    <n v="0.10262536001726659"/>
    <n v="0.17213389400000001"/>
    <n v="1.1475592933333334"/>
    <n v="6.666666666666667"/>
  </r>
  <r>
    <x v="2"/>
    <x v="2"/>
    <n v="20"/>
    <s v="Tzapla"/>
    <x v="1"/>
    <x v="0"/>
    <n v="14"/>
    <n v="7"/>
    <n v="1.5393804002589988E-2"/>
    <n v="0.10262536001726659"/>
    <n v="0.17213389400000001"/>
    <n v="1.1475592933333334"/>
    <n v="6.666666666666667"/>
  </r>
  <r>
    <x v="2"/>
    <x v="2"/>
    <n v="3"/>
    <s v="Tzapla"/>
    <x v="1"/>
    <x v="1"/>
    <n v="17"/>
    <n v="14"/>
    <n v="2.2698006922186261E-2"/>
    <n v="0.15132004614790842"/>
    <n v="0.29647222000000001"/>
    <n v="1.9764814666666668"/>
    <n v="6.666666666666667"/>
  </r>
  <r>
    <x v="2"/>
    <x v="2"/>
    <n v="9"/>
    <s v="Tzapla"/>
    <x v="1"/>
    <x v="2"/>
    <n v="20"/>
    <n v="16"/>
    <n v="3.1415926535897934E-2"/>
    <n v="0.20943951023931956"/>
    <n v="0.405930866"/>
    <n v="2.7062057733333336"/>
    <n v="6.666666666666667"/>
  </r>
  <r>
    <x v="2"/>
    <x v="2"/>
    <n v="11"/>
    <s v="Tzapla"/>
    <x v="0"/>
    <x v="2"/>
    <n v="20"/>
    <n v="16"/>
    <n v="3.1415926535897934E-2"/>
    <n v="0.20943951023931956"/>
    <n v="0.18815445679999998"/>
    <n v="1.2543630453333332"/>
    <n v="6.666666666666667"/>
  </r>
  <r>
    <x v="2"/>
    <x v="2"/>
    <n v="16"/>
    <s v="Tzapla"/>
    <x v="1"/>
    <x v="2"/>
    <n v="20"/>
    <n v="16"/>
    <n v="3.1415926535897934E-2"/>
    <n v="0.20943951023931956"/>
    <n v="0.405930866"/>
    <n v="2.7062057733333336"/>
    <n v="6.666666666666667"/>
  </r>
  <r>
    <x v="2"/>
    <x v="2"/>
    <n v="18"/>
    <s v="Tzapla"/>
    <x v="0"/>
    <x v="2"/>
    <n v="20"/>
    <n v="16"/>
    <n v="3.1415926535897934E-2"/>
    <n v="0.20943951023931956"/>
    <n v="0.18815445679999998"/>
    <n v="1.2543630453333332"/>
    <n v="6.666666666666667"/>
  </r>
  <r>
    <x v="2"/>
    <x v="2"/>
    <n v="2"/>
    <s v="Tzapla"/>
    <x v="0"/>
    <x v="2"/>
    <n v="24"/>
    <n v="17"/>
    <n v="4.5238934211693019E-2"/>
    <n v="0.30159289474462014"/>
    <n v="0.28518329519999996"/>
    <n v="1.9012219679999998"/>
    <n v="6.666666666666667"/>
  </r>
  <r>
    <x v="2"/>
    <x v="2"/>
    <n v="4"/>
    <s v="Tzapla"/>
    <x v="1"/>
    <x v="3"/>
    <n v="26"/>
    <n v="18"/>
    <n v="5.3092915845667513E-2"/>
    <n v="0.3539527723044501"/>
    <n v="0.6741370980000001"/>
    <n v="4.4942473200000013"/>
    <n v="6.666666666666667"/>
  </r>
  <r>
    <x v="2"/>
    <x v="2"/>
    <n v="8"/>
    <s v="Tzapla"/>
    <x v="1"/>
    <x v="3"/>
    <n v="29"/>
    <n v="25"/>
    <n v="6.6051985541725394E-2"/>
    <n v="0.44034657027816931"/>
    <n v="1.0859787410000001"/>
    <n v="7.2398582733333345"/>
    <n v="6.666666666666667"/>
  </r>
  <r>
    <x v="2"/>
    <x v="2"/>
    <n v="15"/>
    <s v="Tzapla"/>
    <x v="1"/>
    <x v="3"/>
    <n v="29"/>
    <n v="25"/>
    <n v="6.6051985541725394E-2"/>
    <n v="0.44034657027816931"/>
    <n v="1.0859787410000001"/>
    <n v="7.2398582733333345"/>
    <n v="6.666666666666667"/>
  </r>
  <r>
    <x v="2"/>
    <x v="2"/>
    <n v="10"/>
    <s v="Tzapla"/>
    <x v="1"/>
    <x v="4"/>
    <n v="30"/>
    <n v="24"/>
    <n v="7.0685834705770348E-2"/>
    <n v="0.47123889803846902"/>
    <n v="1.1127156659999999"/>
    <n v="7.4181044399999996"/>
    <n v="6.666666666666667"/>
  </r>
  <r>
    <x v="2"/>
    <x v="2"/>
    <n v="17"/>
    <s v="Tzapla"/>
    <x v="1"/>
    <x v="4"/>
    <n v="30"/>
    <n v="24"/>
    <n v="7.0685834705770348E-2"/>
    <n v="0.47123889803846902"/>
    <n v="1.1127156659999999"/>
    <n v="7.4181044399999996"/>
    <n v="6.666666666666667"/>
  </r>
  <r>
    <x v="0"/>
    <x v="3"/>
    <n v="5"/>
    <s v="Jolomtenam 1"/>
    <x v="1"/>
    <x v="0"/>
    <n v="14"/>
    <n v="8"/>
    <n v="1.5393804002589988E-2"/>
    <n v="0.10262536001726659"/>
    <n v="0.18124769800000001"/>
    <n v="1.2083179866666669"/>
    <n v="6.666666666666667"/>
  </r>
  <r>
    <x v="0"/>
    <x v="3"/>
    <n v="14"/>
    <s v="Jolomtenam 1"/>
    <x v="0"/>
    <x v="0"/>
    <n v="14"/>
    <n v="9"/>
    <n v="1.5393804002589988E-2"/>
    <n v="0.10262536001726659"/>
    <n v="5.5540749599999995E-2"/>
    <n v="0.370271664"/>
    <n v="6.666666666666667"/>
  </r>
  <r>
    <x v="0"/>
    <x v="3"/>
    <n v="1"/>
    <s v="Jolomtenam 1"/>
    <x v="0"/>
    <x v="1"/>
    <n v="19"/>
    <n v="12"/>
    <n v="2.8352873698647883E-2"/>
    <n v="0.1890191579909859"/>
    <n v="0.12899890319999999"/>
    <n v="0.85999268799999995"/>
    <n v="6.666666666666667"/>
  </r>
  <r>
    <x v="0"/>
    <x v="3"/>
    <n v="4"/>
    <s v="Jolomtenam 1"/>
    <x v="1"/>
    <x v="1"/>
    <n v="19"/>
    <n v="12"/>
    <n v="2.8352873698647883E-2"/>
    <n v="0.1890191579909859"/>
    <n v="0.309770934"/>
    <n v="2.06513956"/>
    <n v="6.666666666666667"/>
  </r>
  <r>
    <x v="0"/>
    <x v="3"/>
    <n v="13"/>
    <s v="Jolomtenam 1"/>
    <x v="1"/>
    <x v="1"/>
    <n v="19"/>
    <n v="11"/>
    <n v="2.8352873698647883E-2"/>
    <n v="0.1890191579909859"/>
    <n v="0.29298479500000002"/>
    <n v="1.9532319666666669"/>
    <n v="6.666666666666667"/>
  </r>
  <r>
    <x v="0"/>
    <x v="3"/>
    <n v="11"/>
    <s v="Jolomtenam 1"/>
    <x v="1"/>
    <x v="2"/>
    <n v="24"/>
    <n v="12"/>
    <n v="4.5238934211693019E-2"/>
    <n v="0.30159289474462014"/>
    <n v="0.42973835399999999"/>
    <n v="2.86492236"/>
    <n v="6.666666666666667"/>
  </r>
  <r>
    <x v="0"/>
    <x v="3"/>
    <n v="12"/>
    <s v="Jolomtenam 1"/>
    <x v="1"/>
    <x v="2"/>
    <n v="24"/>
    <n v="11"/>
    <n v="4.5238934211693019E-2"/>
    <n v="0.30159289474462014"/>
    <n v="0.40295492999999999"/>
    <n v="2.6863662000000001"/>
    <n v="6.666666666666667"/>
  </r>
  <r>
    <x v="0"/>
    <x v="3"/>
    <n v="6"/>
    <s v="Jolomtenam 1"/>
    <x v="1"/>
    <x v="2"/>
    <n v="24"/>
    <n v="10"/>
    <n v="4.5238934211693019E-2"/>
    <n v="0.30159289474462014"/>
    <n v="0.37617150599999999"/>
    <n v="2.5078100399999999"/>
    <n v="6.666666666666667"/>
  </r>
  <r>
    <x v="0"/>
    <x v="3"/>
    <n v="8"/>
    <s v="Jolomtenam 1"/>
    <x v="0"/>
    <x v="2"/>
    <n v="24"/>
    <n v="18"/>
    <n v="4.5238934211693019E-2"/>
    <n v="0.30159289474462014"/>
    <n v="0.30165989039999996"/>
    <n v="2.0110659360000001"/>
    <n v="6.666666666666667"/>
  </r>
  <r>
    <x v="0"/>
    <x v="3"/>
    <n v="7"/>
    <s v="Jolomtenam 1"/>
    <x v="0"/>
    <x v="3"/>
    <n v="29"/>
    <n v="18"/>
    <n v="6.6051985541725394E-2"/>
    <n v="0.44034657027816931"/>
    <n v="0.43810669439999994"/>
    <n v="2.9207112959999999"/>
    <n v="6.666666666666667"/>
  </r>
  <r>
    <x v="0"/>
    <x v="3"/>
    <n v="9"/>
    <s v="Jolomtenam 1"/>
    <x v="0"/>
    <x v="3"/>
    <n v="29"/>
    <n v="15"/>
    <n v="6.6051985541725394E-2"/>
    <n v="0.44034657027816931"/>
    <n v="0.36593577479999995"/>
    <n v="2.4395718319999999"/>
    <n v="6.666666666666667"/>
  </r>
  <r>
    <x v="0"/>
    <x v="3"/>
    <n v="2"/>
    <s v="Jolomtenam 1"/>
    <x v="1"/>
    <x v="3"/>
    <n v="29"/>
    <n v="14"/>
    <n v="6.6051985541725394E-2"/>
    <n v="0.44034657027816931"/>
    <n v="0.65581649200000003"/>
    <n v="4.3721099466666669"/>
    <n v="6.666666666666667"/>
  </r>
  <r>
    <x v="0"/>
    <x v="3"/>
    <n v="17"/>
    <s v="Jolomtenam 1"/>
    <x v="0"/>
    <x v="3"/>
    <n v="29"/>
    <n v="16"/>
    <n v="6.6051985541725394E-2"/>
    <n v="0.44034657027816931"/>
    <n v="0.38999274799999994"/>
    <n v="2.5999516533333331"/>
    <n v="6.666666666666667"/>
  </r>
  <r>
    <x v="0"/>
    <x v="3"/>
    <n v="15"/>
    <s v="Jolomtenam 1"/>
    <x v="0"/>
    <x v="4"/>
    <n v="34"/>
    <n v="18"/>
    <n v="9.0792027688745044E-2"/>
    <n v="0.60528018459163369"/>
    <n v="0.60029817839999999"/>
    <n v="4.0019878560000004"/>
    <n v="6.666666666666667"/>
  </r>
  <r>
    <x v="0"/>
    <x v="3"/>
    <n v="3"/>
    <s v="Jolomtenam 1"/>
    <x v="1"/>
    <x v="6"/>
    <n v="37"/>
    <n v="14"/>
    <n v="0.10752100856911066"/>
    <n v="0.71680672379407107"/>
    <n v="0.99953710000000007"/>
    <n v="6.6635806666666673"/>
    <n v="6.666666666666667"/>
  </r>
  <r>
    <x v="0"/>
    <x v="3"/>
    <n v="16"/>
    <s v="Jolomtenam 1"/>
    <x v="0"/>
    <x v="7"/>
    <n v="44"/>
    <n v="22"/>
    <n v="0.15205308443374599"/>
    <n v="1.0136872295583066"/>
    <n v="1.2234338551999999"/>
    <n v="8.1562257013333337"/>
    <n v="6.666666666666667"/>
  </r>
  <r>
    <x v="0"/>
    <x v="3"/>
    <n v="10"/>
    <s v="Jolomtenam 1"/>
    <x v="0"/>
    <x v="7"/>
    <n v="41"/>
    <n v="20"/>
    <n v="0.13202543126711103"/>
    <n v="0.88016954178074025"/>
    <n v="0.96678800079999994"/>
    <n v="6.4452533386666664"/>
    <n v="6.666666666666667"/>
  </r>
  <r>
    <x v="1"/>
    <x v="3"/>
    <n v="6"/>
    <s v="Jolomtenam 1"/>
    <x v="0"/>
    <x v="1"/>
    <n v="18"/>
    <n v="9"/>
    <n v="2.5446900494077322E-2"/>
    <n v="0.16964600329384882"/>
    <n v="8.8493939999999993E-2"/>
    <n v="0.58995960000000003"/>
    <n v="6.666666666666667"/>
  </r>
  <r>
    <x v="1"/>
    <x v="3"/>
    <n v="14"/>
    <s v="Jolomtenam 1"/>
    <x v="0"/>
    <x v="1"/>
    <n v="18"/>
    <n v="9"/>
    <n v="2.5446900494077322E-2"/>
    <n v="0.16964600329384882"/>
    <n v="8.8493939999999993E-2"/>
    <n v="0.58995960000000003"/>
    <n v="6.666666666666667"/>
  </r>
  <r>
    <x v="1"/>
    <x v="3"/>
    <n v="8"/>
    <s v="Jolomtenam 1"/>
    <x v="1"/>
    <x v="2"/>
    <n v="23"/>
    <n v="12"/>
    <n v="4.1547562843725017E-2"/>
    <n v="0.27698375229150013"/>
    <n v="0.403512918"/>
    <n v="2.6900861200000001"/>
    <n v="6.666666666666667"/>
  </r>
  <r>
    <x v="1"/>
    <x v="3"/>
    <n v="16"/>
    <s v="Jolomtenam 1"/>
    <x v="1"/>
    <x v="2"/>
    <n v="23"/>
    <n v="12"/>
    <n v="4.1547562843725017E-2"/>
    <n v="0.27698375229150013"/>
    <n v="0.403512918"/>
    <n v="2.6900861200000001"/>
    <n v="6.666666666666667"/>
  </r>
  <r>
    <x v="1"/>
    <x v="3"/>
    <n v="7"/>
    <s v="Jolomtenam 1"/>
    <x v="1"/>
    <x v="2"/>
    <n v="24"/>
    <n v="11"/>
    <n v="4.5238934211693019E-2"/>
    <n v="0.30159289474462014"/>
    <n v="0.40295492999999999"/>
    <n v="2.6863662000000001"/>
    <n v="6.666666666666667"/>
  </r>
  <r>
    <x v="1"/>
    <x v="3"/>
    <n v="15"/>
    <s v="Jolomtenam 1"/>
    <x v="1"/>
    <x v="2"/>
    <n v="24"/>
    <n v="11"/>
    <n v="4.5238934211693019E-2"/>
    <n v="0.30159289474462014"/>
    <n v="0.40295492999999999"/>
    <n v="2.6863662000000001"/>
    <n v="6.666666666666667"/>
  </r>
  <r>
    <x v="1"/>
    <x v="3"/>
    <n v="3"/>
    <s v="Jolomtenam 1"/>
    <x v="0"/>
    <x v="3"/>
    <n v="25"/>
    <n v="15"/>
    <n v="4.9087385212340517E-2"/>
    <n v="0.3272492347489368"/>
    <n v="0.27325492679999996"/>
    <n v="1.8216995119999999"/>
    <n v="6.666666666666667"/>
  </r>
  <r>
    <x v="1"/>
    <x v="3"/>
    <n v="1"/>
    <s v="Jolomtenam 1"/>
    <x v="0"/>
    <x v="4"/>
    <n v="30"/>
    <n v="14"/>
    <n v="7.0685834705770348E-2"/>
    <n v="0.47123889803846902"/>
    <n v="0.36550669679999997"/>
    <n v="2.4367113119999999"/>
    <n v="6.666666666666667"/>
  </r>
  <r>
    <x v="1"/>
    <x v="3"/>
    <n v="4"/>
    <s v="Jolomtenam 1"/>
    <x v="1"/>
    <x v="4"/>
    <n v="30"/>
    <n v="12"/>
    <n v="7.0685834705770348E-2"/>
    <n v="0.47123889803846902"/>
    <n v="0.61052646600000005"/>
    <n v="4.0701764400000009"/>
    <n v="6.666666666666667"/>
  </r>
  <r>
    <x v="1"/>
    <x v="3"/>
    <n v="2"/>
    <s v="Jolomtenam 1"/>
    <x v="0"/>
    <x v="4"/>
    <n v="31"/>
    <n v="16"/>
    <n v="7.5476763502494784E-2"/>
    <n v="0.50317842334996521"/>
    <n v="0.44491473199999998"/>
    <n v="2.9660982133333333"/>
    <n v="6.666666666666667"/>
  </r>
  <r>
    <x v="1"/>
    <x v="3"/>
    <n v="10"/>
    <s v="Jolomtenam 1"/>
    <x v="0"/>
    <x v="4"/>
    <n v="31"/>
    <n v="17"/>
    <n v="7.5476763502494784E-2"/>
    <n v="0.50317842334996521"/>
    <n v="0.47240432919999997"/>
    <n v="3.1493621946666668"/>
    <n v="6.666666666666667"/>
  </r>
  <r>
    <x v="1"/>
    <x v="3"/>
    <n v="18"/>
    <s v="Jolomtenam 1"/>
    <x v="0"/>
    <x v="4"/>
    <n v="31"/>
    <n v="17"/>
    <n v="7.5476763502494784E-2"/>
    <n v="0.50317842334996521"/>
    <n v="0.47240432919999997"/>
    <n v="3.1493621946666668"/>
    <n v="6.666666666666667"/>
  </r>
  <r>
    <x v="1"/>
    <x v="3"/>
    <n v="11"/>
    <s v="Jolomtenam 1"/>
    <x v="0"/>
    <x v="0"/>
    <n v="14"/>
    <n v="9"/>
    <n v="1.5393804002589988E-2"/>
    <n v="0.10262536001726659"/>
    <n v="5.5540749599999995E-2"/>
    <n v="0.370271664"/>
    <n v="6.666666666666667"/>
  </r>
  <r>
    <x v="1"/>
    <x v="3"/>
    <n v="12"/>
    <s v="Jolomtenam 1"/>
    <x v="0"/>
    <x v="0"/>
    <n v="13"/>
    <n v="9"/>
    <n v="1.3273228961416878E-2"/>
    <n v="8.8488193076112526E-2"/>
    <n v="4.8589685999999993E-2"/>
    <n v="0.32393123999999995"/>
    <n v="6.666666666666667"/>
  </r>
  <r>
    <x v="1"/>
    <x v="3"/>
    <n v="19"/>
    <s v="Jolomtenam 1"/>
    <x v="0"/>
    <x v="0"/>
    <n v="14"/>
    <n v="10"/>
    <n v="1.5393804002589988E-2"/>
    <n v="0.10262536001726659"/>
    <n v="6.114736879999999E-2"/>
    <n v="0.40764912533333331"/>
    <n v="6.666666666666667"/>
  </r>
  <r>
    <x v="1"/>
    <x v="3"/>
    <n v="20"/>
    <s v="Jolomtenam 1"/>
    <x v="0"/>
    <x v="6"/>
    <n v="35"/>
    <n v="17"/>
    <n v="9.6211275016187398E-2"/>
    <n v="0.64140850010791606"/>
    <n v="0.60078446679999986"/>
    <n v="4.0052297786666662"/>
    <n v="6.666666666666667"/>
  </r>
  <r>
    <x v="1"/>
    <x v="3"/>
    <n v="9"/>
    <s v="Jolomtenam 1"/>
    <x v="1"/>
    <x v="5"/>
    <n v="40"/>
    <n v="16"/>
    <n v="0.12566370614359174"/>
    <n v="0.83775804095727824"/>
    <n v="1.298711666"/>
    <n v="8.6580777733333338"/>
    <n v="6.666666666666667"/>
  </r>
  <r>
    <x v="1"/>
    <x v="3"/>
    <n v="17"/>
    <s v="Jolomtenam 1"/>
    <x v="1"/>
    <x v="4"/>
    <n v="33"/>
    <n v="14"/>
    <n v="8.5529859993982132E-2"/>
    <n v="0.57019906662654762"/>
    <n v="0.81726102000000012"/>
    <n v="5.4484068000000008"/>
    <n v="6.666666666666667"/>
  </r>
  <r>
    <x v="1"/>
    <x v="3"/>
    <n v="13"/>
    <s v="Jolomtenam 1"/>
    <x v="0"/>
    <x v="5"/>
    <n v="43"/>
    <n v="20"/>
    <n v="0.14522012041218818"/>
    <n v="0.96813413608125454"/>
    <n v="1.0629014728000001"/>
    <n v="7.0860098186666676"/>
    <n v="6.666666666666667"/>
  </r>
  <r>
    <x v="1"/>
    <x v="3"/>
    <n v="5"/>
    <s v="Jolomtenam 1"/>
    <x v="0"/>
    <x v="7"/>
    <n v="45"/>
    <n v="20"/>
    <n v="0.15904312808798329"/>
    <n v="1.0602875205865554"/>
    <n v="1.1635917767999999"/>
    <n v="7.7572785120000001"/>
    <n v="6.666666666666667"/>
  </r>
  <r>
    <x v="2"/>
    <x v="3"/>
    <n v="9"/>
    <s v="Jolomtenam 1"/>
    <x v="1"/>
    <x v="0"/>
    <n v="10"/>
    <n v="5"/>
    <n v="7.8539816339744835E-3"/>
    <n v="5.235987755982989E-2"/>
    <n v="0.13158676599999999"/>
    <n v="0.87724510666666666"/>
    <n v="6.666666666666667"/>
  </r>
  <r>
    <x v="2"/>
    <x v="3"/>
    <n v="18"/>
    <s v="Jolomtenam 1"/>
    <x v="1"/>
    <x v="0"/>
    <n v="10"/>
    <n v="5"/>
    <n v="7.8539816339744835E-3"/>
    <n v="5.235987755982989E-2"/>
    <n v="0.13158676599999999"/>
    <n v="0.87724510666666666"/>
    <n v="6.666666666666667"/>
  </r>
  <r>
    <x v="2"/>
    <x v="3"/>
    <n v="1"/>
    <s v="Jolomtenam 1"/>
    <x v="1"/>
    <x v="0"/>
    <n v="12"/>
    <n v="6"/>
    <n v="1.1309733552923255E-2"/>
    <n v="7.5398223686155036E-2"/>
    <n v="0.14851240199999999"/>
    <n v="0.99008267999999999"/>
    <n v="6.666666666666667"/>
  </r>
  <r>
    <x v="2"/>
    <x v="3"/>
    <n v="3"/>
    <s v="Jolomtenam 1"/>
    <x v="0"/>
    <x v="1"/>
    <n v="16"/>
    <n v="9"/>
    <n v="2.0106192982974676E-2"/>
    <n v="0.13404128655316452"/>
    <n v="7.0987557600000001E-2"/>
    <n v="0.47325038400000002"/>
    <n v="6.666666666666667"/>
  </r>
  <r>
    <x v="2"/>
    <x v="3"/>
    <n v="4"/>
    <s v="Jolomtenam 1"/>
    <x v="0"/>
    <x v="1"/>
    <n v="18"/>
    <n v="10"/>
    <n v="2.5446900494077322E-2"/>
    <n v="0.16964600329384882"/>
    <n v="9.77620248E-2"/>
    <n v="0.65174683200000005"/>
    <n v="6.666666666666667"/>
  </r>
  <r>
    <x v="2"/>
    <x v="3"/>
    <n v="10"/>
    <s v="Jolomtenam 1"/>
    <x v="1"/>
    <x v="1"/>
    <n v="18"/>
    <n v="7"/>
    <n v="2.5446900494077322E-2"/>
    <n v="0.16964600329384882"/>
    <n v="0.21379699800000002"/>
    <n v="1.4253133200000001"/>
    <n v="6.666666666666667"/>
  </r>
  <r>
    <x v="2"/>
    <x v="3"/>
    <n v="13"/>
    <s v="Jolomtenam 1"/>
    <x v="0"/>
    <x v="1"/>
    <n v="18"/>
    <n v="10"/>
    <n v="2.5446900494077322E-2"/>
    <n v="0.16964600329384882"/>
    <n v="9.77620248E-2"/>
    <n v="0.65174683200000005"/>
    <n v="6.666666666666667"/>
  </r>
  <r>
    <x v="2"/>
    <x v="3"/>
    <n v="19"/>
    <s v="Jolomtenam 1"/>
    <x v="1"/>
    <x v="1"/>
    <n v="18"/>
    <n v="7"/>
    <n v="2.5446900494077322E-2"/>
    <n v="0.16964600329384882"/>
    <n v="0.21379699800000002"/>
    <n v="1.4253133200000001"/>
    <n v="6.666666666666667"/>
  </r>
  <r>
    <x v="2"/>
    <x v="3"/>
    <n v="2"/>
    <s v="Jolomtenam 1"/>
    <x v="1"/>
    <x v="2"/>
    <n v="20"/>
    <n v="8"/>
    <n v="3.1415926535897934E-2"/>
    <n v="0.20943951023931956"/>
    <n v="0.25713406599999999"/>
    <n v="1.7142271066666668"/>
    <n v="6.666666666666667"/>
  </r>
  <r>
    <x v="2"/>
    <x v="3"/>
    <n v="5"/>
    <s v="Jolomtenam 1"/>
    <x v="0"/>
    <x v="2"/>
    <n v="20"/>
    <n v="10"/>
    <n v="3.1415926535897934E-2"/>
    <n v="0.20943951023931956"/>
    <n v="0.11950197679999999"/>
    <n v="0.79667984533333336"/>
    <n v="6.666666666666667"/>
  </r>
  <r>
    <x v="2"/>
    <x v="3"/>
    <n v="7"/>
    <s v="Jolomtenam 1"/>
    <x v="1"/>
    <x v="2"/>
    <n v="20"/>
    <n v="11"/>
    <n v="3.1415926535897934E-2"/>
    <n v="0.20943951023931956"/>
    <n v="0.31293286600000003"/>
    <n v="2.0862191066666669"/>
    <n v="6.666666666666667"/>
  </r>
  <r>
    <x v="2"/>
    <x v="3"/>
    <n v="12"/>
    <s v="Jolomtenam 1"/>
    <x v="1"/>
    <x v="2"/>
    <n v="20"/>
    <n v="14"/>
    <n v="3.1415926535897934E-2"/>
    <n v="0.20943951023931956"/>
    <n v="0.36873166600000001"/>
    <n v="2.458211106666667"/>
    <n v="6.666666666666667"/>
  </r>
  <r>
    <x v="2"/>
    <x v="3"/>
    <n v="21"/>
    <s v="Jolomtenam 1"/>
    <x v="1"/>
    <x v="2"/>
    <n v="20"/>
    <n v="14"/>
    <n v="3.1415926535897934E-2"/>
    <n v="0.20943951023931956"/>
    <n v="0.36873166600000001"/>
    <n v="2.458211106666667"/>
    <n v="6.666666666666667"/>
  </r>
  <r>
    <x v="2"/>
    <x v="3"/>
    <n v="14"/>
    <s v="Jolomtenam 1"/>
    <x v="0"/>
    <x v="2"/>
    <n v="21"/>
    <n v="10"/>
    <n v="3.4636059005827467E-2"/>
    <n v="0.23090706003884978"/>
    <n v="0.13123010879999999"/>
    <n v="0.87486739199999997"/>
    <n v="6.666666666666667"/>
  </r>
  <r>
    <x v="2"/>
    <x v="3"/>
    <n v="16"/>
    <s v="Jolomtenam 1"/>
    <x v="1"/>
    <x v="2"/>
    <n v="23"/>
    <n v="11"/>
    <n v="4.1547562843725017E-2"/>
    <n v="0.27698375229150013"/>
    <n v="0.378914947"/>
    <n v="2.5260996466666668"/>
    <n v="6.666666666666667"/>
  </r>
  <r>
    <x v="2"/>
    <x v="3"/>
    <n v="11"/>
    <s v="Jolomtenam 1"/>
    <x v="1"/>
    <x v="4"/>
    <n v="30"/>
    <n v="18"/>
    <n v="7.0685834705770348E-2"/>
    <n v="0.47123889803846902"/>
    <n v="0.8616210660000001"/>
    <n v="5.7441404400000007"/>
    <n v="6.666666666666667"/>
  </r>
  <r>
    <x v="2"/>
    <x v="3"/>
    <n v="20"/>
    <s v="Jolomtenam 1"/>
    <x v="1"/>
    <x v="4"/>
    <n v="30"/>
    <n v="18"/>
    <n v="7.0685834705770348E-2"/>
    <n v="0.47123889803846902"/>
    <n v="0.8616210660000001"/>
    <n v="5.7441404400000007"/>
    <n v="6.666666666666667"/>
  </r>
  <r>
    <x v="2"/>
    <x v="3"/>
    <n v="15"/>
    <s v="Jolomtenam 1"/>
    <x v="1"/>
    <x v="6"/>
    <n v="38"/>
    <n v="14"/>
    <n v="0.11341149479459153"/>
    <n v="0.75607663196394359"/>
    <n v="1.04836105"/>
    <n v="6.9890736666666671"/>
    <n v="6.666666666666667"/>
  </r>
  <r>
    <x v="2"/>
    <x v="3"/>
    <n v="6"/>
    <s v="Jolomtenam 1"/>
    <x v="1"/>
    <x v="5"/>
    <n v="40"/>
    <n v="14"/>
    <n v="0.12566370614359174"/>
    <n v="0.83775804095727824"/>
    <n v="1.149914866"/>
    <n v="7.6660991066666675"/>
    <n v="6.666666666666667"/>
  </r>
  <r>
    <x v="2"/>
    <x v="3"/>
    <n v="8"/>
    <s v="Jolomtenam 1"/>
    <x v="0"/>
    <x v="5"/>
    <n v="44"/>
    <n v="20"/>
    <n v="0.15205308443374599"/>
    <n v="1.0136872295583066"/>
    <n v="1.1126745208"/>
    <n v="7.417830138666667"/>
    <n v="6.666666666666667"/>
  </r>
  <r>
    <x v="2"/>
    <x v="3"/>
    <n v="17"/>
    <s v="Jolomtenam 1"/>
    <x v="0"/>
    <x v="7"/>
    <n v="45"/>
    <n v="20"/>
    <n v="0.15904312808798329"/>
    <n v="1.0602875205865554"/>
    <n v="1.1635917767999999"/>
    <n v="7.7572785120000001"/>
    <n v="6.666666666666667"/>
  </r>
  <r>
    <x v="0"/>
    <x v="4"/>
    <n v="5"/>
    <s v="Jolomtenam 1"/>
    <x v="1"/>
    <x v="0"/>
    <n v="13"/>
    <n v="6"/>
    <n v="1.3273228961416878E-2"/>
    <n v="8.8488193076112526E-2"/>
    <n v="0.15548725200000002"/>
    <n v="1.0365816800000003"/>
    <n v="6.666666666666667"/>
  </r>
  <r>
    <x v="0"/>
    <x v="4"/>
    <n v="1"/>
    <s v="Jolomtenam 1"/>
    <x v="0"/>
    <x v="1"/>
    <n v="17"/>
    <n v="8"/>
    <n v="2.2698006922186261E-2"/>
    <n v="0.15132004614790842"/>
    <n v="7.1216399200000002E-2"/>
    <n v="0.4747759946666667"/>
    <n v="6.666666666666667"/>
  </r>
  <r>
    <x v="0"/>
    <x v="4"/>
    <n v="4"/>
    <s v="Jolomtenam 1"/>
    <x v="1"/>
    <x v="1"/>
    <n v="18"/>
    <n v="12"/>
    <n v="2.5446900494077322E-2"/>
    <n v="0.16964600329384882"/>
    <n v="0.28912537799999999"/>
    <n v="1.92750252"/>
    <n v="6.666666666666667"/>
  </r>
  <r>
    <x v="0"/>
    <x v="4"/>
    <n v="6"/>
    <s v="Jolomtenam 1"/>
    <x v="1"/>
    <x v="2"/>
    <n v="24"/>
    <n v="10"/>
    <n v="4.5238934211693019E-2"/>
    <n v="0.30159289474462014"/>
    <n v="0.37617150599999999"/>
    <n v="2.5078100399999999"/>
    <n v="6.666666666666667"/>
  </r>
  <r>
    <x v="0"/>
    <x v="4"/>
    <n v="8"/>
    <s v="Jolomtenam 1"/>
    <x v="0"/>
    <x v="2"/>
    <n v="24"/>
    <n v="12"/>
    <n v="4.5238934211693019E-2"/>
    <n v="0.30159289474462014"/>
    <n v="0.2028003192"/>
    <n v="1.3520021280000001"/>
    <n v="6.666666666666667"/>
  </r>
  <r>
    <x v="0"/>
    <x v="4"/>
    <n v="11"/>
    <s v="Jolomtenam 1"/>
    <x v="1"/>
    <x v="2"/>
    <n v="24"/>
    <n v="14"/>
    <n v="4.5238934211693019E-2"/>
    <n v="0.30159289474462014"/>
    <n v="0.48330520199999999"/>
    <n v="3.2220346800000002"/>
    <n v="6.666666666666667"/>
  </r>
  <r>
    <x v="0"/>
    <x v="4"/>
    <n v="13"/>
    <s v="Jolomtenam 1"/>
    <x v="1"/>
    <x v="2"/>
    <n v="24"/>
    <n v="11"/>
    <n v="4.5238934211693019E-2"/>
    <n v="0.30159289474462014"/>
    <n v="0.40295492999999999"/>
    <n v="2.6863662000000001"/>
    <n v="6.666666666666667"/>
  </r>
  <r>
    <x v="0"/>
    <x v="4"/>
    <n v="16"/>
    <s v="Jolomtenam 1"/>
    <x v="0"/>
    <x v="2"/>
    <n v="24"/>
    <n v="12"/>
    <n v="4.5238934211693019E-2"/>
    <n v="0.30159289474462014"/>
    <n v="0.2028003192"/>
    <n v="1.3520021280000001"/>
    <n v="6.666666666666667"/>
  </r>
  <r>
    <x v="0"/>
    <x v="4"/>
    <n v="7"/>
    <s v="Jolomtenam 1"/>
    <x v="0"/>
    <x v="3"/>
    <n v="29"/>
    <n v="16"/>
    <n v="6.6051985541725394E-2"/>
    <n v="0.44034657027816931"/>
    <n v="0.38999274799999994"/>
    <n v="2.5999516533333331"/>
    <n v="6.666666666666667"/>
  </r>
  <r>
    <x v="0"/>
    <x v="4"/>
    <n v="9"/>
    <s v="Jolomtenam 1"/>
    <x v="0"/>
    <x v="3"/>
    <n v="25"/>
    <n v="11"/>
    <n v="4.9087385212340517E-2"/>
    <n v="0.3272492347489368"/>
    <n v="0.2017419268"/>
    <n v="1.3449461786666668"/>
    <n v="6.666666666666667"/>
  </r>
  <r>
    <x v="0"/>
    <x v="4"/>
    <n v="12"/>
    <s v="Jolomtenam 1"/>
    <x v="1"/>
    <x v="3"/>
    <n v="25"/>
    <n v="12"/>
    <n v="4.9087385212340517E-2"/>
    <n v="0.3272492347489368"/>
    <n v="0.457079766"/>
    <n v="3.0471984400000003"/>
    <n v="6.666666666666667"/>
  </r>
  <r>
    <x v="0"/>
    <x v="4"/>
    <n v="14"/>
    <s v="Jolomtenam 1"/>
    <x v="0"/>
    <x v="3"/>
    <n v="28"/>
    <n v="11"/>
    <n v="6.1575216010359951E-2"/>
    <n v="0.41050144006906636"/>
    <n v="0.25177242159999996"/>
    <n v="1.6784828106666665"/>
    <n v="6.666666666666667"/>
  </r>
  <r>
    <x v="0"/>
    <x v="4"/>
    <n v="15"/>
    <s v="Jolomtenam 1"/>
    <x v="0"/>
    <x v="3"/>
    <n v="29"/>
    <n v="14"/>
    <n v="6.6051985541725394E-2"/>
    <n v="0.44034657027816931"/>
    <n v="0.34187880159999995"/>
    <n v="2.2791920106666663"/>
    <n v="6.666666666666667"/>
  </r>
  <r>
    <x v="0"/>
    <x v="4"/>
    <n v="17"/>
    <s v="Jolomtenam 1"/>
    <x v="0"/>
    <x v="3"/>
    <n v="28"/>
    <n v="16"/>
    <n v="6.1575216010359951E-2"/>
    <n v="0.41050144006906636"/>
    <n v="0.36390480559999994"/>
    <n v="2.4260320373333331"/>
    <n v="6.666666666666667"/>
  </r>
  <r>
    <x v="0"/>
    <x v="4"/>
    <n v="2"/>
    <s v="Jolomtenam 1"/>
    <x v="1"/>
    <x v="3"/>
    <n v="26"/>
    <n v="10"/>
    <n v="5.3092915845667513E-2"/>
    <n v="0.3539527723044501"/>
    <n v="0.422670506"/>
    <n v="2.8178033733333336"/>
    <n v="6.666666666666667"/>
  </r>
  <r>
    <x v="0"/>
    <x v="4"/>
    <n v="19"/>
    <s v="Jolomtenam 1"/>
    <x v="0"/>
    <x v="3"/>
    <n v="26"/>
    <n v="12"/>
    <n v="5.3092915845667513E-2"/>
    <n v="0.3539527723044501"/>
    <n v="0.23712655919999998"/>
    <n v="1.5808437279999998"/>
    <n v="6.666666666666667"/>
  </r>
  <r>
    <x v="0"/>
    <x v="4"/>
    <n v="18"/>
    <s v="Jolomtenam 1"/>
    <x v="0"/>
    <x v="4"/>
    <n v="33"/>
    <n v="15"/>
    <n v="8.5529859993982132E-2"/>
    <n v="0.57019906662654762"/>
    <n v="0.47234711879999991"/>
    <n v="3.1489807919999997"/>
    <n v="6.666666666666667"/>
  </r>
  <r>
    <x v="0"/>
    <x v="4"/>
    <n v="3"/>
    <s v="Jolomtenam 1"/>
    <x v="1"/>
    <x v="6"/>
    <n v="20"/>
    <n v="9"/>
    <n v="3.1415926535897934E-2"/>
    <n v="0.20943951023931956"/>
    <n v="0.27573366599999999"/>
    <n v="1.8382244400000001"/>
    <n v="6.666666666666667"/>
  </r>
  <r>
    <x v="0"/>
    <x v="4"/>
    <n v="10"/>
    <s v="Jolomtenam 1"/>
    <x v="0"/>
    <x v="6"/>
    <n v="31"/>
    <n v="17"/>
    <n v="7.5476763502494784E-2"/>
    <n v="0.50317842334996521"/>
    <n v="0.47240432919999997"/>
    <n v="3.1493621946666668"/>
    <n v="6.666666666666667"/>
  </r>
  <r>
    <x v="0"/>
    <x v="4"/>
    <n v="20"/>
    <s v="Jolomtenam 1"/>
    <x v="0"/>
    <x v="5"/>
    <n v="30"/>
    <n v="15"/>
    <n v="7.0685834705770348E-2"/>
    <n v="0.47123889803846902"/>
    <n v="0.39125137679999994"/>
    <n v="2.6083425119999997"/>
    <n v="6.666666666666667"/>
  </r>
  <r>
    <x v="1"/>
    <x v="4"/>
    <n v="6"/>
    <s v="Jolomtenam 1"/>
    <x v="0"/>
    <x v="1"/>
    <n v="18"/>
    <n v="9"/>
    <n v="2.5446900494077322E-2"/>
    <n v="0.16964600329384882"/>
    <n v="8.8493939999999993E-2"/>
    <n v="0.58995960000000003"/>
    <n v="6.666666666666667"/>
  </r>
  <r>
    <x v="1"/>
    <x v="4"/>
    <n v="8"/>
    <s v="Jolomtenam 1"/>
    <x v="1"/>
    <x v="2"/>
    <n v="23"/>
    <n v="12"/>
    <n v="4.1547562843725017E-2"/>
    <n v="0.27698375229150013"/>
    <n v="0.403512918"/>
    <n v="2.6900861200000001"/>
    <n v="6.666666666666667"/>
  </r>
  <r>
    <x v="1"/>
    <x v="4"/>
    <n v="13"/>
    <s v="Jolomtenam 1"/>
    <x v="0"/>
    <x v="2"/>
    <n v="23"/>
    <n v="12"/>
    <n v="4.1547562843725017E-2"/>
    <n v="0.27698375229150013"/>
    <n v="0.18666698639999998"/>
    <n v="1.2444465759999999"/>
    <n v="6.666666666666667"/>
  </r>
  <r>
    <x v="1"/>
    <x v="4"/>
    <n v="7"/>
    <s v="Jolomtenam 1"/>
    <x v="1"/>
    <x v="2"/>
    <n v="24"/>
    <n v="11"/>
    <n v="4.5238934211693019E-2"/>
    <n v="0.30159289474462014"/>
    <n v="0.40295492999999999"/>
    <n v="2.6863662000000001"/>
    <n v="6.666666666666667"/>
  </r>
  <r>
    <x v="1"/>
    <x v="4"/>
    <n v="20"/>
    <s v="Jolomtenam 1"/>
    <x v="1"/>
    <x v="2"/>
    <n v="24"/>
    <n v="12"/>
    <n v="4.5238934211693019E-2"/>
    <n v="0.30159289474462014"/>
    <n v="0.42973835399999999"/>
    <n v="2.86492236"/>
    <n v="6.666666666666667"/>
  </r>
  <r>
    <x v="1"/>
    <x v="4"/>
    <n v="3"/>
    <s v="Jolomtenam 1"/>
    <x v="0"/>
    <x v="3"/>
    <n v="25"/>
    <n v="15"/>
    <n v="4.9087385212340517E-2"/>
    <n v="0.3272492347489368"/>
    <n v="0.27325492679999996"/>
    <n v="1.8216995119999999"/>
    <n v="6.666666666666667"/>
  </r>
  <r>
    <x v="1"/>
    <x v="4"/>
    <n v="18"/>
    <s v="Jolomtenam 1"/>
    <x v="0"/>
    <x v="3"/>
    <n v="26"/>
    <n v="14"/>
    <n v="5.3092915845667513E-2"/>
    <n v="0.3539527723044501"/>
    <n v="0.27580078959999993"/>
    <n v="1.8386719306666663"/>
    <n v="6.666666666666667"/>
  </r>
  <r>
    <x v="1"/>
    <x v="4"/>
    <n v="1"/>
    <s v="Jolomtenam 1"/>
    <x v="0"/>
    <x v="4"/>
    <n v="30"/>
    <n v="14"/>
    <n v="7.0685834705770348E-2"/>
    <n v="0.47123889803846902"/>
    <n v="0.36550669679999997"/>
    <n v="2.4367113119999999"/>
    <n v="6.666666666666667"/>
  </r>
  <r>
    <x v="1"/>
    <x v="4"/>
    <n v="4"/>
    <s v="Jolomtenam 1"/>
    <x v="1"/>
    <x v="2"/>
    <n v="23"/>
    <n v="12"/>
    <n v="4.1547562843725017E-2"/>
    <n v="0.27698375229150013"/>
    <n v="0.403512918"/>
    <n v="2.6900861200000001"/>
    <n v="6.666666666666667"/>
  </r>
  <r>
    <x v="1"/>
    <x v="4"/>
    <n v="2"/>
    <s v="Jolomtenam 1"/>
    <x v="0"/>
    <x v="4"/>
    <n v="31"/>
    <n v="16"/>
    <n v="7.5476763502494784E-2"/>
    <n v="0.50317842334996521"/>
    <n v="0.44491473199999998"/>
    <n v="2.9660982133333333"/>
    <n v="6.666666666666667"/>
  </r>
  <r>
    <x v="1"/>
    <x v="4"/>
    <n v="10"/>
    <s v="Jolomtenam 1"/>
    <x v="0"/>
    <x v="4"/>
    <n v="31"/>
    <n v="17"/>
    <n v="7.5476763502494784E-2"/>
    <n v="0.50317842334996521"/>
    <n v="0.47240432919999997"/>
    <n v="3.1493621946666668"/>
    <n v="6.666666666666667"/>
  </r>
  <r>
    <x v="1"/>
    <x v="4"/>
    <n v="15"/>
    <s v="Jolomtenam 1"/>
    <x v="0"/>
    <x v="4"/>
    <n v="31"/>
    <n v="17"/>
    <n v="7.5476763502494784E-2"/>
    <n v="0.50317842334996521"/>
    <n v="0.47240432919999997"/>
    <n v="3.1493621946666668"/>
    <n v="6.666666666666667"/>
  </r>
  <r>
    <x v="1"/>
    <x v="4"/>
    <n v="19"/>
    <s v="Jolomtenam 1"/>
    <x v="1"/>
    <x v="2"/>
    <n v="22"/>
    <n v="10"/>
    <n v="3.8013271108436497E-2"/>
    <n v="0.25342180738957665"/>
    <n v="0.33339242600000002"/>
    <n v="2.2226161733333334"/>
    <n v="6.666666666666667"/>
  </r>
  <r>
    <x v="1"/>
    <x v="4"/>
    <n v="23"/>
    <s v="Jolomtenam 1"/>
    <x v="0"/>
    <x v="2"/>
    <n v="22"/>
    <n v="12"/>
    <n v="3.8013271108436497E-2"/>
    <n v="0.25342180738957665"/>
    <n v="0.17122017840000001"/>
    <n v="1.141467856"/>
    <n v="6.666666666666667"/>
  </r>
  <r>
    <x v="1"/>
    <x v="4"/>
    <n v="22"/>
    <s v="Jolomtenam 1"/>
    <x v="0"/>
    <x v="4"/>
    <n v="30"/>
    <n v="17"/>
    <n v="7.0685834705770348E-2"/>
    <n v="0.47123889803846902"/>
    <n v="0.44274073679999998"/>
    <n v="2.9516049120000001"/>
    <n v="6.666666666666667"/>
  </r>
  <r>
    <x v="1"/>
    <x v="4"/>
    <n v="11"/>
    <s v="Jolomtenam 1"/>
    <x v="0"/>
    <x v="6"/>
    <n v="37"/>
    <n v="11"/>
    <n v="0.10752100856911066"/>
    <n v="0.71680672379407107"/>
    <n v="0.4358468835999999"/>
    <n v="2.905645890666666"/>
    <n v="6.666666666666667"/>
  </r>
  <r>
    <x v="1"/>
    <x v="4"/>
    <n v="12"/>
    <s v="Jolomtenam 1"/>
    <x v="0"/>
    <x v="4"/>
    <n v="31"/>
    <n v="16"/>
    <n v="7.5476763502494784E-2"/>
    <n v="0.50317842334996521"/>
    <n v="0.44491473199999998"/>
    <n v="2.9660982133333333"/>
    <n v="6.666666666666667"/>
  </r>
  <r>
    <x v="1"/>
    <x v="4"/>
    <n v="16"/>
    <s v="Jolomtenam 1"/>
    <x v="1"/>
    <x v="2"/>
    <n v="22"/>
    <n v="11"/>
    <n v="3.8013271108436497E-2"/>
    <n v="0.25342180738957665"/>
    <n v="0.35589794200000002"/>
    <n v="2.3726529466666668"/>
    <n v="6.666666666666667"/>
  </r>
  <r>
    <x v="1"/>
    <x v="4"/>
    <n v="17"/>
    <s v="Jolomtenam 1"/>
    <x v="0"/>
    <x v="2"/>
    <n v="25"/>
    <n v="16"/>
    <n v="4.9087385212340517E-2"/>
    <n v="0.3272492347489368"/>
    <n v="0.29113317679999995"/>
    <n v="1.9408878453333331"/>
    <n v="6.666666666666667"/>
  </r>
  <r>
    <x v="1"/>
    <x v="4"/>
    <n v="9"/>
    <s v="Jolomtenam 1"/>
    <x v="1"/>
    <x v="2"/>
    <n v="21"/>
    <n v="9"/>
    <n v="3.4636059005827467E-2"/>
    <n v="0.23090706003884978"/>
    <n v="0.29289179700000001"/>
    <n v="1.9526119800000001"/>
    <n v="6.666666666666667"/>
  </r>
  <r>
    <x v="1"/>
    <x v="4"/>
    <n v="14"/>
    <s v="Jolomtenam 1"/>
    <x v="0"/>
    <x v="2"/>
    <n v="22"/>
    <n v="16"/>
    <n v="3.8013271108436497E-2"/>
    <n v="0.25342180738957665"/>
    <n v="0.22659984559999999"/>
    <n v="1.5106656373333334"/>
    <n v="6.666666666666667"/>
  </r>
  <r>
    <x v="2"/>
    <x v="4"/>
    <n v="9"/>
    <s v="Jolomtenam 1"/>
    <x v="1"/>
    <x v="0"/>
    <n v="10"/>
    <n v="5"/>
    <n v="7.8539816339744835E-3"/>
    <n v="5.235987755982989E-2"/>
    <n v="0.13158676599999999"/>
    <n v="0.87724510666666666"/>
    <n v="6.666666666666667"/>
  </r>
  <r>
    <x v="2"/>
    <x v="4"/>
    <n v="1"/>
    <s v="Jolomtenam 1"/>
    <x v="1"/>
    <x v="0"/>
    <n v="12"/>
    <n v="6"/>
    <n v="1.1309733552923255E-2"/>
    <n v="7.5398223686155036E-2"/>
    <n v="0.14851240199999999"/>
    <n v="0.99008267999999999"/>
    <n v="6.666666666666667"/>
  </r>
  <r>
    <x v="2"/>
    <x v="4"/>
    <n v="3"/>
    <s v="Jolomtenam 1"/>
    <x v="0"/>
    <x v="1"/>
    <n v="16"/>
    <n v="9"/>
    <n v="2.0106192982974676E-2"/>
    <n v="0.13404128655316452"/>
    <n v="7.0987557600000001E-2"/>
    <n v="0.47325038400000002"/>
    <n v="6.666666666666667"/>
  </r>
  <r>
    <x v="2"/>
    <x v="4"/>
    <n v="4"/>
    <s v="Jolomtenam 1"/>
    <x v="0"/>
    <x v="1"/>
    <n v="18"/>
    <n v="10"/>
    <n v="2.5446900494077322E-2"/>
    <n v="0.16964600329384882"/>
    <n v="9.77620248E-2"/>
    <n v="0.65174683200000005"/>
    <n v="6.666666666666667"/>
  </r>
  <r>
    <x v="2"/>
    <x v="4"/>
    <n v="10"/>
    <s v="Jolomtenam 1"/>
    <x v="1"/>
    <x v="1"/>
    <n v="18"/>
    <n v="7"/>
    <n v="2.5446900494077322E-2"/>
    <n v="0.16964600329384882"/>
    <n v="0.21379699800000002"/>
    <n v="1.4253133200000001"/>
    <n v="6.666666666666667"/>
  </r>
  <r>
    <x v="2"/>
    <x v="4"/>
    <n v="2"/>
    <s v="Jolomtenam 1"/>
    <x v="1"/>
    <x v="2"/>
    <n v="20"/>
    <n v="8"/>
    <n v="3.1415926535897934E-2"/>
    <n v="0.20943951023931956"/>
    <n v="0.25713406599999999"/>
    <n v="1.7142271066666668"/>
    <n v="6.666666666666667"/>
  </r>
  <r>
    <x v="2"/>
    <x v="4"/>
    <n v="5"/>
    <s v="Jolomtenam 1"/>
    <x v="0"/>
    <x v="2"/>
    <n v="20"/>
    <n v="10"/>
    <n v="3.1415926535897934E-2"/>
    <n v="0.20943951023931956"/>
    <n v="0.11950197679999999"/>
    <n v="0.79667984533333336"/>
    <n v="6.666666666666667"/>
  </r>
  <r>
    <x v="2"/>
    <x v="4"/>
    <n v="7"/>
    <s v="Jolomtenam 1"/>
    <x v="1"/>
    <x v="2"/>
    <n v="20"/>
    <n v="11"/>
    <n v="3.1415926535897934E-2"/>
    <n v="0.20943951023931956"/>
    <n v="0.31293286600000003"/>
    <n v="2.0862191066666669"/>
    <n v="6.666666666666667"/>
  </r>
  <r>
    <x v="2"/>
    <x v="4"/>
    <n v="12"/>
    <s v="Jolomtenam 1"/>
    <x v="1"/>
    <x v="2"/>
    <n v="20"/>
    <n v="14"/>
    <n v="3.1415926535897934E-2"/>
    <n v="0.20943951023931956"/>
    <n v="0.36873166600000001"/>
    <n v="2.458211106666667"/>
    <n v="6.666666666666667"/>
  </r>
  <r>
    <x v="2"/>
    <x v="4"/>
    <n v="13"/>
    <s v="Jolomtenam 1"/>
    <x v="1"/>
    <x v="2"/>
    <n v="20"/>
    <n v="10"/>
    <n v="3.1415926535897934E-2"/>
    <n v="0.20943951023931956"/>
    <n v="0.29433326600000004"/>
    <n v="1.9622217733333336"/>
    <n v="6.666666666666667"/>
  </r>
  <r>
    <x v="2"/>
    <x v="4"/>
    <n v="15"/>
    <s v="Jolomtenam 1"/>
    <x v="1"/>
    <x v="2"/>
    <n v="20"/>
    <n v="11"/>
    <n v="3.1415926535897934E-2"/>
    <n v="0.20943951023931956"/>
    <n v="0.31293286600000003"/>
    <n v="2.0862191066666669"/>
    <n v="6.666666666666667"/>
  </r>
  <r>
    <x v="2"/>
    <x v="4"/>
    <n v="17"/>
    <s v="Jolomtenam 1"/>
    <x v="1"/>
    <x v="3"/>
    <n v="25"/>
    <n v="14"/>
    <n v="4.9087385212340517E-2"/>
    <n v="0.3272492347489368"/>
    <n v="0.51520351600000003"/>
    <n v="3.4346901066666669"/>
    <n v="6.666666666666667"/>
  </r>
  <r>
    <x v="2"/>
    <x v="4"/>
    <n v="11"/>
    <s v="Jolomtenam 1"/>
    <x v="1"/>
    <x v="4"/>
    <n v="30"/>
    <n v="18"/>
    <n v="7.0685834705770348E-2"/>
    <n v="0.47123889803846902"/>
    <n v="0.8616210660000001"/>
    <n v="5.7441404400000007"/>
    <n v="6.666666666666667"/>
  </r>
  <r>
    <x v="2"/>
    <x v="4"/>
    <n v="18"/>
    <s v="Jolomtenam 1"/>
    <x v="1"/>
    <x v="4"/>
    <n v="32"/>
    <n v="17"/>
    <n v="8.0424771931898703E-2"/>
    <n v="0.53616514621265809"/>
    <n v="0.91779185800000007"/>
    <n v="6.1186123866666673"/>
    <n v="6.666666666666667"/>
  </r>
  <r>
    <x v="2"/>
    <x v="4"/>
    <n v="6"/>
    <s v="Jolomtenam 1"/>
    <x v="1"/>
    <x v="1"/>
    <n v="19"/>
    <n v="10"/>
    <n v="2.8352873698647883E-2"/>
    <n v="0.1890191579909859"/>
    <n v="0.27619865599999999"/>
    <n v="1.8413243733333333"/>
    <n v="6.666666666666667"/>
  </r>
  <r>
    <x v="2"/>
    <x v="4"/>
    <n v="14"/>
    <s v="Jolomtenam 1"/>
    <x v="0"/>
    <x v="5"/>
    <n v="40"/>
    <n v="14"/>
    <n v="0.12566370614359174"/>
    <n v="0.83775804095727824"/>
    <n v="0.64583765679999994"/>
    <n v="4.3055843786666665"/>
    <n v="6.666666666666667"/>
  </r>
  <r>
    <x v="2"/>
    <x v="4"/>
    <n v="8"/>
    <s v="Jolomtenam 1"/>
    <x v="0"/>
    <x v="5"/>
    <n v="44"/>
    <n v="20"/>
    <n v="0.15205308443374599"/>
    <n v="1.0136872295583066"/>
    <n v="1.1126745208"/>
    <n v="7.417830138666667"/>
    <n v="6.666666666666667"/>
  </r>
  <r>
    <x v="2"/>
    <x v="4"/>
    <n v="16"/>
    <s v="Jolomtenam 1"/>
    <x v="1"/>
    <x v="1"/>
    <n v="18"/>
    <n v="8"/>
    <n v="2.5446900494077322E-2"/>
    <n v="0.16964600329384882"/>
    <n v="0.22886267400000002"/>
    <n v="1.5257511600000002"/>
    <n v="6.666666666666667"/>
  </r>
  <r>
    <x v="0"/>
    <x v="5"/>
    <n v="4"/>
    <s v="Chenen"/>
    <x v="1"/>
    <x v="0"/>
    <n v="11"/>
    <n v="8"/>
    <n v="9.5033177771091243E-3"/>
    <n v="6.3355451847394162E-2"/>
    <n v="0.15334829799999999"/>
    <n v="1.0223219866666666"/>
    <n v="6.666666666666667"/>
  </r>
  <r>
    <x v="0"/>
    <x v="5"/>
    <n v="8"/>
    <s v="Chenen"/>
    <x v="1"/>
    <x v="0"/>
    <n v="11"/>
    <n v="8"/>
    <n v="9.5033177771091243E-3"/>
    <n v="6.3355451847394162E-2"/>
    <n v="0.15334829799999999"/>
    <n v="1.0223219866666666"/>
    <n v="6.666666666666667"/>
  </r>
  <r>
    <x v="0"/>
    <x v="5"/>
    <n v="14"/>
    <s v="Chenen"/>
    <x v="0"/>
    <x v="0"/>
    <n v="11"/>
    <n v="8"/>
    <n v="9.5033177771091243E-3"/>
    <n v="6.3355451847394162E-2"/>
    <n v="3.2771010399999995E-2"/>
    <n v="0.21847340266666665"/>
    <n v="6.666666666666667"/>
  </r>
  <r>
    <x v="0"/>
    <x v="5"/>
    <n v="2"/>
    <s v="Chenen"/>
    <x v="0"/>
    <x v="1"/>
    <n v="15"/>
    <n v="15"/>
    <n v="1.7671458676442587E-2"/>
    <n v="0.11780972450961726"/>
    <n v="0.10162372679999999"/>
    <n v="0.67749151200000002"/>
    <n v="6.666666666666667"/>
  </r>
  <r>
    <x v="0"/>
    <x v="5"/>
    <n v="7"/>
    <s v="Chenen"/>
    <x v="0"/>
    <x v="1"/>
    <n v="15"/>
    <n v="12"/>
    <n v="1.7671458676442587E-2"/>
    <n v="0.11780972450961726"/>
    <n v="8.2315216800000007E-2"/>
    <n v="0.54876811200000009"/>
    <n v="6.666666666666667"/>
  </r>
  <r>
    <x v="0"/>
    <x v="5"/>
    <n v="13"/>
    <s v="Chenen"/>
    <x v="1"/>
    <x v="1"/>
    <n v="15"/>
    <n v="12"/>
    <n v="1.7671458676442587E-2"/>
    <n v="0.11780972450961726"/>
    <n v="0.23388456600000002"/>
    <n v="1.5592304400000001"/>
    <n v="6.666666666666667"/>
  </r>
  <r>
    <x v="0"/>
    <x v="5"/>
    <n v="6"/>
    <s v="Chenen"/>
    <x v="1"/>
    <x v="1"/>
    <n v="16"/>
    <n v="14"/>
    <n v="2.0106192982974676E-2"/>
    <n v="0.13404128655316452"/>
    <n v="0.27498968200000001"/>
    <n v="1.8332645466666668"/>
    <n v="6.666666666666667"/>
  </r>
  <r>
    <x v="0"/>
    <x v="5"/>
    <n v="12"/>
    <s v="Chenen"/>
    <x v="1"/>
    <x v="1"/>
    <n v="16"/>
    <n v="14"/>
    <n v="2.0106192982974676E-2"/>
    <n v="0.13404128655316452"/>
    <n v="0.27498968200000001"/>
    <n v="1.8332645466666668"/>
    <n v="6.666666666666667"/>
  </r>
  <r>
    <x v="0"/>
    <x v="5"/>
    <n v="10"/>
    <s v="Chenen"/>
    <x v="1"/>
    <x v="1"/>
    <n v="17"/>
    <n v="16"/>
    <n v="2.2698006922186261E-2"/>
    <n v="0.15132004614790842"/>
    <n v="0.32334864200000002"/>
    <n v="2.1556576133333336"/>
    <n v="6.666666666666667"/>
  </r>
  <r>
    <x v="0"/>
    <x v="5"/>
    <n v="16"/>
    <s v="Chenen"/>
    <x v="1"/>
    <x v="1"/>
    <n v="17"/>
    <n v="16"/>
    <n v="2.2698006922186261E-2"/>
    <n v="0.15132004614790842"/>
    <n v="0.32334864200000002"/>
    <n v="2.1556576133333336"/>
    <n v="6.666666666666667"/>
  </r>
  <r>
    <x v="0"/>
    <x v="5"/>
    <n v="9"/>
    <s v="Chenen"/>
    <x v="1"/>
    <x v="2"/>
    <n v="21"/>
    <n v="10"/>
    <n v="3.4636059005827467E-2"/>
    <n v="0.23090706003884978"/>
    <n v="0.31339785600000003"/>
    <n v="2.0893190400000003"/>
    <n v="6.666666666666667"/>
  </r>
  <r>
    <x v="0"/>
    <x v="5"/>
    <n v="15"/>
    <s v="Chenen"/>
    <x v="1"/>
    <x v="2"/>
    <n v="21"/>
    <n v="10"/>
    <n v="3.4636059005827467E-2"/>
    <n v="0.23090706003884978"/>
    <n v="0.31339785600000003"/>
    <n v="2.0893190400000003"/>
    <n v="6.666666666666667"/>
  </r>
  <r>
    <x v="0"/>
    <x v="5"/>
    <n v="1"/>
    <s v="Chenen"/>
    <x v="1"/>
    <x v="3"/>
    <n v="28"/>
    <n v="18"/>
    <n v="6.1575216010359951E-2"/>
    <n v="0.41050144006906636"/>
    <n v="0.76453115400000005"/>
    <n v="5.0968743600000002"/>
    <n v="6.666666666666667"/>
  </r>
  <r>
    <x v="0"/>
    <x v="5"/>
    <n v="3"/>
    <s v="Chenen"/>
    <x v="1"/>
    <x v="4"/>
    <n v="30"/>
    <n v="20"/>
    <n v="7.0685834705770348E-2"/>
    <n v="0.47123889803846902"/>
    <n v="0.94531926600000005"/>
    <n v="6.3021284400000006"/>
    <n v="6.666666666666667"/>
  </r>
  <r>
    <x v="0"/>
    <x v="5"/>
    <n v="5"/>
    <s v="Chenen"/>
    <x v="1"/>
    <x v="4"/>
    <n v="30"/>
    <n v="21"/>
    <n v="7.0685834705770348E-2"/>
    <n v="0.47123889803846902"/>
    <n v="0.98716836600000013"/>
    <n v="6.5811224400000015"/>
    <n v="6.666666666666667"/>
  </r>
  <r>
    <x v="0"/>
    <x v="5"/>
    <n v="11"/>
    <s v="Chenen"/>
    <x v="1"/>
    <x v="4"/>
    <n v="30"/>
    <n v="21"/>
    <n v="7.0685834705770348E-2"/>
    <n v="0.47123889803846902"/>
    <n v="0.98716836600000013"/>
    <n v="6.5811224400000015"/>
    <n v="6.666666666666667"/>
  </r>
  <r>
    <x v="0"/>
    <x v="5"/>
    <n v="17"/>
    <s v="Chenen"/>
    <x v="1"/>
    <x v="4"/>
    <n v="33"/>
    <n v="20"/>
    <n v="8.5529859993982132E-2"/>
    <n v="0.57019906662654762"/>
    <n v="1.1210854859999999"/>
    <n v="7.4739032399999994"/>
    <n v="6.666666666666667"/>
  </r>
  <r>
    <x v="1"/>
    <x v="5"/>
    <n v="13"/>
    <s v="Chenen"/>
    <x v="2"/>
    <x v="1"/>
    <n v="17"/>
    <n v="10"/>
    <n v="2.2698006922186261E-2"/>
    <n v="0.15132004614790842"/>
    <n v="6.3664086099999989E-2"/>
    <n v="0.42442724066666659"/>
    <n v="6.666666666666667"/>
  </r>
  <r>
    <x v="1"/>
    <x v="5"/>
    <n v="6"/>
    <s v="Chenen"/>
    <x v="2"/>
    <x v="1"/>
    <n v="18"/>
    <n v="9"/>
    <n v="2.5446900494077322E-2"/>
    <n v="0.16964600329384882"/>
    <n v="6.4414726899999997E-2"/>
    <n v="0.42943151266666668"/>
    <n v="6.666666666666667"/>
  </r>
  <r>
    <x v="1"/>
    <x v="5"/>
    <n v="20"/>
    <s v="Chenen"/>
    <x v="1"/>
    <x v="1"/>
    <n v="18"/>
    <n v="9"/>
    <n v="2.5446900494077322E-2"/>
    <n v="0.16964600329384882"/>
    <n v="0.24392835000000002"/>
    <n v="1.6261890000000001"/>
    <n v="6.666666666666667"/>
  </r>
  <r>
    <x v="1"/>
    <x v="5"/>
    <n v="8"/>
    <s v="Chenen"/>
    <x v="1"/>
    <x v="2"/>
    <n v="20"/>
    <n v="9"/>
    <n v="3.1415926535897934E-2"/>
    <n v="0.20943951023931956"/>
    <n v="0.27573366599999999"/>
    <n v="1.8382244400000001"/>
    <n v="6.666666666666667"/>
  </r>
  <r>
    <x v="1"/>
    <x v="5"/>
    <n v="7"/>
    <s v="Chenen"/>
    <x v="1"/>
    <x v="2"/>
    <n v="21"/>
    <n v="11"/>
    <n v="3.4636059005827467E-2"/>
    <n v="0.23090706003884978"/>
    <n v="0.333903915"/>
    <n v="2.2260260999999999"/>
    <n v="6.666666666666667"/>
  </r>
  <r>
    <x v="1"/>
    <x v="5"/>
    <n v="3"/>
    <s v="Chenen"/>
    <x v="0"/>
    <x v="3"/>
    <n v="25"/>
    <n v="14"/>
    <n v="4.9087385212340517E-2"/>
    <n v="0.3272492347489368"/>
    <n v="0.25537667679999998"/>
    <n v="1.7025111786666667"/>
    <n v="6.666666666666667"/>
  </r>
  <r>
    <x v="1"/>
    <x v="5"/>
    <n v="17"/>
    <s v="Chenen"/>
    <x v="0"/>
    <x v="3"/>
    <n v="25"/>
    <n v="15"/>
    <n v="4.9087385212340517E-2"/>
    <n v="0.3272492347489368"/>
    <n v="0.27325492679999996"/>
    <n v="1.8216995119999999"/>
    <n v="6.666666666666667"/>
  </r>
  <r>
    <x v="1"/>
    <x v="5"/>
    <n v="1"/>
    <s v="Chenen"/>
    <x v="0"/>
    <x v="4"/>
    <n v="30"/>
    <n v="14"/>
    <n v="7.0685834705770348E-2"/>
    <n v="0.47123889803846902"/>
    <n v="0.36550669679999997"/>
    <n v="2.4367113119999999"/>
    <n v="6.666666666666667"/>
  </r>
  <r>
    <x v="1"/>
    <x v="5"/>
    <n v="4"/>
    <s v="Chenen"/>
    <x v="1"/>
    <x v="1"/>
    <n v="16"/>
    <n v="12"/>
    <n v="2.0106192982974676E-2"/>
    <n v="0.13404128655316452"/>
    <n v="0.25118219400000003"/>
    <n v="1.6745479600000002"/>
    <n v="6.666666666666667"/>
  </r>
  <r>
    <x v="1"/>
    <x v="5"/>
    <n v="15"/>
    <s v="Chenen"/>
    <x v="1"/>
    <x v="1"/>
    <n v="16"/>
    <n v="11"/>
    <n v="2.0106192982974676E-2"/>
    <n v="0.13404128655316452"/>
    <n v="0.23927845000000003"/>
    <n v="1.5951896666666669"/>
    <n v="6.666666666666667"/>
  </r>
  <r>
    <x v="1"/>
    <x v="5"/>
    <n v="18"/>
    <s v="Chenen"/>
    <x v="0"/>
    <x v="4"/>
    <n v="30"/>
    <n v="12"/>
    <n v="7.0685834705770348E-2"/>
    <n v="0.47123889803846902"/>
    <n v="0.31401733679999999"/>
    <n v="2.0934489119999999"/>
    <n v="6.666666666666667"/>
  </r>
  <r>
    <x v="1"/>
    <x v="5"/>
    <n v="21"/>
    <s v="Chenen"/>
    <x v="0"/>
    <x v="4"/>
    <n v="30"/>
    <n v="14"/>
    <n v="7.0685834705770348E-2"/>
    <n v="0.47123889803846902"/>
    <n v="0.36550669679999997"/>
    <n v="2.4367113119999999"/>
    <n v="6.666666666666667"/>
  </r>
  <r>
    <x v="1"/>
    <x v="5"/>
    <n v="2"/>
    <s v="Chenen"/>
    <x v="0"/>
    <x v="4"/>
    <n v="31"/>
    <n v="16"/>
    <n v="7.5476763502494784E-2"/>
    <n v="0.50317842334996521"/>
    <n v="0.44491473199999998"/>
    <n v="2.9660982133333333"/>
    <n v="6.666666666666667"/>
  </r>
  <r>
    <x v="1"/>
    <x v="5"/>
    <n v="10"/>
    <s v="Chenen"/>
    <x v="0"/>
    <x v="4"/>
    <n v="31"/>
    <n v="17"/>
    <n v="7.5476763502494784E-2"/>
    <n v="0.50317842334996521"/>
    <n v="0.47240432919999997"/>
    <n v="3.1493621946666668"/>
    <n v="6.666666666666667"/>
  </r>
  <r>
    <x v="1"/>
    <x v="5"/>
    <n v="16"/>
    <s v="Chenen"/>
    <x v="1"/>
    <x v="1"/>
    <n v="17"/>
    <n v="9"/>
    <n v="2.2698006922186261E-2"/>
    <n v="0.15132004614790842"/>
    <n v="0.22928116500000001"/>
    <n v="1.5285411000000002"/>
    <n v="6.666666666666667"/>
  </r>
  <r>
    <x v="1"/>
    <x v="5"/>
    <n v="22"/>
    <s v="Chenen"/>
    <x v="0"/>
    <x v="4"/>
    <n v="31"/>
    <n v="16"/>
    <n v="7.5476763502494784E-2"/>
    <n v="0.50317842334996521"/>
    <n v="0.44491473199999998"/>
    <n v="2.9660982133333333"/>
    <n v="6.666666666666667"/>
  </r>
  <r>
    <x v="1"/>
    <x v="5"/>
    <n v="14"/>
    <s v="Chenen"/>
    <x v="1"/>
    <x v="2"/>
    <n v="22"/>
    <n v="12"/>
    <n v="3.8013271108436497E-2"/>
    <n v="0.25342180738957665"/>
    <n v="0.37840345800000003"/>
    <n v="2.5226897200000002"/>
    <n v="6.666666666666667"/>
  </r>
  <r>
    <x v="1"/>
    <x v="5"/>
    <n v="11"/>
    <s v="Chenen"/>
    <x v="0"/>
    <x v="6"/>
    <n v="37"/>
    <n v="11"/>
    <n v="0.10752100856911066"/>
    <n v="0.71680672379407107"/>
    <n v="0.4358468835999999"/>
    <n v="2.905645890666666"/>
    <n v="6.666666666666667"/>
  </r>
  <r>
    <x v="1"/>
    <x v="5"/>
    <n v="12"/>
    <s v="Chenen"/>
    <x v="0"/>
    <x v="4"/>
    <n v="31"/>
    <n v="16"/>
    <n v="7.5476763502494784E-2"/>
    <n v="0.50317842334996521"/>
    <n v="0.44491473199999998"/>
    <n v="2.9660982133333333"/>
    <n v="6.666666666666667"/>
  </r>
  <r>
    <x v="1"/>
    <x v="5"/>
    <n v="9"/>
    <s v="Chenen"/>
    <x v="1"/>
    <x v="3"/>
    <n v="25"/>
    <n v="12"/>
    <n v="4.9087385212340517E-2"/>
    <n v="0.3272492347489368"/>
    <n v="0.457079766"/>
    <n v="3.0471984400000003"/>
    <n v="6.666666666666667"/>
  </r>
  <r>
    <x v="1"/>
    <x v="5"/>
    <n v="5"/>
    <s v="Chenen"/>
    <x v="0"/>
    <x v="6"/>
    <n v="35"/>
    <n v="21"/>
    <n v="9.6211275016187398E-2"/>
    <n v="0.64140850010791606"/>
    <n v="0.74094994679999993"/>
    <n v="4.9396663119999999"/>
    <n v="6.666666666666667"/>
  </r>
  <r>
    <x v="2"/>
    <x v="5"/>
    <n v="6"/>
    <s v="Chenen"/>
    <x v="1"/>
    <x v="1"/>
    <n v="18"/>
    <n v="9"/>
    <n v="2.5446900494077322E-2"/>
    <n v="0.16964600329384882"/>
    <n v="0.24392835000000002"/>
    <n v="1.6261890000000001"/>
    <n v="6.666666666666667"/>
  </r>
  <r>
    <x v="2"/>
    <x v="5"/>
    <n v="14"/>
    <s v="Chenen"/>
    <x v="1"/>
    <x v="1"/>
    <n v="18"/>
    <n v="9"/>
    <n v="2.5446900494077322E-2"/>
    <n v="0.16964600329384882"/>
    <n v="0.24392835000000002"/>
    <n v="1.6261890000000001"/>
    <n v="6.666666666666667"/>
  </r>
  <r>
    <x v="2"/>
    <x v="5"/>
    <n v="8"/>
    <s v="Chenen"/>
    <x v="0"/>
    <x v="2"/>
    <n v="23"/>
    <n v="12"/>
    <n v="4.1547562843725017E-2"/>
    <n v="0.27698375229150013"/>
    <n v="0.18666698639999998"/>
    <n v="1.2444465759999999"/>
    <n v="6.666666666666667"/>
  </r>
  <r>
    <x v="2"/>
    <x v="5"/>
    <n v="16"/>
    <s v="Chenen"/>
    <x v="1"/>
    <x v="2"/>
    <n v="23"/>
    <n v="12"/>
    <n v="4.1547562843725017E-2"/>
    <n v="0.27698375229150013"/>
    <n v="0.403512918"/>
    <n v="2.6900861200000001"/>
    <n v="6.666666666666667"/>
  </r>
  <r>
    <x v="2"/>
    <x v="5"/>
    <n v="7"/>
    <s v="Chenen"/>
    <x v="1"/>
    <x v="2"/>
    <n v="24"/>
    <n v="11"/>
    <n v="4.5238934211693019E-2"/>
    <n v="0.30159289474462014"/>
    <n v="0.40295492999999999"/>
    <n v="2.6863662000000001"/>
    <n v="6.666666666666667"/>
  </r>
  <r>
    <x v="2"/>
    <x v="5"/>
    <n v="15"/>
    <s v="Chenen"/>
    <x v="0"/>
    <x v="2"/>
    <n v="24"/>
    <n v="11"/>
    <n v="4.5238934211693019E-2"/>
    <n v="0.30159289474462014"/>
    <n v="0.186323724"/>
    <n v="1.24215816"/>
    <n v="6.666666666666667"/>
  </r>
  <r>
    <x v="2"/>
    <x v="5"/>
    <n v="3"/>
    <s v="Chenen"/>
    <x v="0"/>
    <x v="3"/>
    <n v="25"/>
    <n v="15"/>
    <n v="4.9087385212340517E-2"/>
    <n v="0.3272492347489368"/>
    <n v="0.27325492679999996"/>
    <n v="1.8216995119999999"/>
    <n v="6.666666666666667"/>
  </r>
  <r>
    <x v="2"/>
    <x v="5"/>
    <n v="1"/>
    <s v="Chenen"/>
    <x v="1"/>
    <x v="4"/>
    <n v="30"/>
    <n v="14"/>
    <n v="7.0685834705770348E-2"/>
    <n v="0.47123889803846902"/>
    <n v="0.6942246660000001"/>
    <n v="4.6281644400000008"/>
    <n v="6.666666666666667"/>
  </r>
  <r>
    <x v="2"/>
    <x v="5"/>
    <n v="4"/>
    <s v="Chenen"/>
    <x v="0"/>
    <x v="4"/>
    <n v="30"/>
    <n v="12"/>
    <n v="7.0685834705770348E-2"/>
    <n v="0.47123889803846902"/>
    <n v="0.31401733679999999"/>
    <n v="2.0934489119999999"/>
    <n v="6.666666666666667"/>
  </r>
  <r>
    <x v="2"/>
    <x v="5"/>
    <n v="2"/>
    <s v="Chenen"/>
    <x v="1"/>
    <x v="4"/>
    <n v="30"/>
    <n v="12"/>
    <n v="7.0685834705770348E-2"/>
    <n v="0.47123889803846902"/>
    <n v="0.61052646600000005"/>
    <n v="4.0701764400000009"/>
    <n v="6.666666666666667"/>
  </r>
  <r>
    <x v="2"/>
    <x v="5"/>
    <n v="10"/>
    <s v="Chenen"/>
    <x v="1"/>
    <x v="1"/>
    <n v="17"/>
    <n v="11"/>
    <n v="2.2698006922186261E-2"/>
    <n v="0.15132004614790842"/>
    <n v="0.25615758700000002"/>
    <n v="1.7077172466666668"/>
    <n v="6.666666666666667"/>
  </r>
  <r>
    <x v="2"/>
    <x v="5"/>
    <n v="18"/>
    <s v="Chenen"/>
    <x v="1"/>
    <x v="4"/>
    <n v="31"/>
    <n v="17"/>
    <n v="7.5476763502494784E-2"/>
    <n v="0.50317842334996521"/>
    <n v="0.86799142900000015"/>
    <n v="5.7866095266666679"/>
    <n v="6.666666666666667"/>
  </r>
  <r>
    <x v="2"/>
    <x v="5"/>
    <n v="11"/>
    <s v="Chenen"/>
    <x v="1"/>
    <x v="6"/>
    <n v="37"/>
    <n v="11"/>
    <n v="0.10752100856911066"/>
    <n v="0.71680672379407107"/>
    <n v="0.80856570700000008"/>
    <n v="5.3904380466666675"/>
    <n v="6.666666666666667"/>
  </r>
  <r>
    <x v="2"/>
    <x v="5"/>
    <n v="12"/>
    <s v="Chenen"/>
    <x v="1"/>
    <x v="4"/>
    <n v="31"/>
    <n v="11"/>
    <n v="7.5476763502494784E-2"/>
    <n v="0.50317842334996521"/>
    <n v="0.59987819500000006"/>
    <n v="3.9991879666666672"/>
    <n v="6.666666666666667"/>
  </r>
  <r>
    <x v="2"/>
    <x v="5"/>
    <n v="9"/>
    <s v="Chenen"/>
    <x v="1"/>
    <x v="1"/>
    <n v="19"/>
    <n v="9"/>
    <n v="2.8352873698647883E-2"/>
    <n v="0.1890191579909859"/>
    <n v="0.25941251700000001"/>
    <n v="1.7294167800000002"/>
    <n v="6.666666666666667"/>
  </r>
  <r>
    <x v="2"/>
    <x v="5"/>
    <n v="17"/>
    <s v="Chenen"/>
    <x v="0"/>
    <x v="4"/>
    <n v="30"/>
    <n v="16"/>
    <n v="7.0685834705770348E-2"/>
    <n v="0.47123889803846902"/>
    <n v="0.41699605679999996"/>
    <n v="2.7799737119999999"/>
    <n v="6.666666666666667"/>
  </r>
  <r>
    <x v="2"/>
    <x v="5"/>
    <n v="5"/>
    <s v="Chenen"/>
    <x v="0"/>
    <x v="4"/>
    <n v="30"/>
    <n v="18"/>
    <n v="7.0685834705770348E-2"/>
    <n v="0.47123889803846902"/>
    <n v="0.46848541679999994"/>
    <n v="3.1232361119999998"/>
    <n v="6.666666666666667"/>
  </r>
  <r>
    <x v="2"/>
    <x v="5"/>
    <n v="13"/>
    <s v="Chenen"/>
    <x v="1"/>
    <x v="4"/>
    <n v="32"/>
    <n v="12"/>
    <n v="8.0424771931898703E-2"/>
    <n v="0.53616514621265809"/>
    <n v="0.67971697800000008"/>
    <n v="4.5314465200000011"/>
    <n v="6.666666666666667"/>
  </r>
  <r>
    <x v="0"/>
    <x v="6"/>
    <n v="9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0"/>
    <x v="6"/>
    <n v="16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0"/>
    <x v="6"/>
    <n v="17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0"/>
    <x v="6"/>
    <n v="2"/>
    <s v="Ixtenám Tzununkap"/>
    <x v="1"/>
    <x v="1"/>
    <n v="18"/>
    <n v="10"/>
    <n v="2.5446900494077322E-2"/>
    <n v="8.4823001646924412E-2"/>
    <n v="0.25899402599999999"/>
    <n v="0.86331342"/>
    <n v="3.3333333333333335"/>
  </r>
  <r>
    <x v="0"/>
    <x v="6"/>
    <n v="6"/>
    <s v="Ixtenám Tzununkap"/>
    <x v="1"/>
    <x v="1"/>
    <n v="19"/>
    <n v="9"/>
    <n v="2.8352873698647883E-2"/>
    <n v="9.4509578995492949E-2"/>
    <n v="0.25941251700000001"/>
    <n v="0.8647083900000001"/>
    <n v="3.3333333333333335"/>
  </r>
  <r>
    <x v="0"/>
    <x v="6"/>
    <n v="13"/>
    <s v="Ixtenám Tzununkap"/>
    <x v="0"/>
    <x v="1"/>
    <n v="18"/>
    <n v="9"/>
    <n v="2.5446900494077322E-2"/>
    <n v="8.4823001646924412E-2"/>
    <n v="8.8493939999999993E-2"/>
    <n v="0.29497980000000001"/>
    <n v="3.3333333333333335"/>
  </r>
  <r>
    <x v="0"/>
    <x v="6"/>
    <n v="4"/>
    <s v="Ixtenám Tzununkap"/>
    <x v="1"/>
    <x v="1"/>
    <n v="19"/>
    <n v="10"/>
    <n v="2.8352873698647883E-2"/>
    <n v="9.4509578995492949E-2"/>
    <n v="0.27619865599999999"/>
    <n v="0.92066218666666666"/>
    <n v="3.3333333333333335"/>
  </r>
  <r>
    <x v="0"/>
    <x v="6"/>
    <n v="7"/>
    <s v="Ixtenám Tzununkap"/>
    <x v="1"/>
    <x v="1"/>
    <n v="18"/>
    <n v="8"/>
    <n v="2.5446900494077322E-2"/>
    <n v="8.4823001646924412E-2"/>
    <n v="0.22886267400000002"/>
    <n v="0.76287558000000011"/>
    <n v="3.3333333333333335"/>
  </r>
  <r>
    <x v="0"/>
    <x v="6"/>
    <n v="8"/>
    <s v="Ixtenám Tzununkap"/>
    <x v="1"/>
    <x v="1"/>
    <n v="17"/>
    <n v="10"/>
    <n v="2.2698006922186261E-2"/>
    <n v="7.5660023073954211E-2"/>
    <n v="0.24271937599999999"/>
    <n v="0.8090645866666667"/>
    <n v="3.3333333333333335"/>
  </r>
  <r>
    <x v="0"/>
    <x v="6"/>
    <n v="14"/>
    <s v="Ixtenám Tzununkap"/>
    <x v="1"/>
    <x v="1"/>
    <n v="19"/>
    <n v="10"/>
    <n v="2.8352873698647883E-2"/>
    <n v="9.4509578995492949E-2"/>
    <n v="0.27619865599999999"/>
    <n v="0.92066218666666666"/>
    <n v="3.3333333333333335"/>
  </r>
  <r>
    <x v="0"/>
    <x v="6"/>
    <n v="15"/>
    <s v="Ixtenám Tzununkap"/>
    <x v="1"/>
    <x v="1"/>
    <n v="17"/>
    <n v="12"/>
    <n v="2.2698006922186261E-2"/>
    <n v="7.5660023073954211E-2"/>
    <n v="0.269595798"/>
    <n v="0.89865265999999999"/>
    <n v="3.3333333333333335"/>
  </r>
  <r>
    <x v="0"/>
    <x v="6"/>
    <n v="5"/>
    <s v="Ixtenám Tzununkap"/>
    <x v="1"/>
    <x v="2"/>
    <n v="22"/>
    <n v="11"/>
    <n v="3.8013271108436497E-2"/>
    <n v="0.12671090369478832"/>
    <n v="0.35589794200000002"/>
    <n v="1.1863264733333334"/>
    <n v="3.3333333333333335"/>
  </r>
  <r>
    <x v="0"/>
    <x v="6"/>
    <n v="10"/>
    <s v="Ixtenám Tzununkap"/>
    <x v="1"/>
    <x v="2"/>
    <n v="24"/>
    <n v="16"/>
    <n v="4.5238934211693019E-2"/>
    <n v="0.15079644737231007"/>
    <n v="0.53687205000000005"/>
    <n v="1.7895735000000002"/>
    <n v="3.3333333333333335"/>
  </r>
  <r>
    <x v="0"/>
    <x v="6"/>
    <n v="1"/>
    <s v="Ixtenám Tzununkap"/>
    <x v="0"/>
    <x v="4"/>
    <n v="34"/>
    <n v="19"/>
    <n v="9.0792027688745044E-2"/>
    <n v="0.30264009229581684"/>
    <n v="0.63336578960000001"/>
    <n v="2.1112192986666667"/>
    <n v="3.3333333333333335"/>
  </r>
  <r>
    <x v="0"/>
    <x v="6"/>
    <n v="3"/>
    <s v="Ixtenám Tzununkap"/>
    <x v="0"/>
    <x v="5"/>
    <n v="44"/>
    <n v="22"/>
    <n v="0.15205308443374599"/>
    <n v="0.5068436147791533"/>
    <n v="1.2234338551999999"/>
    <n v="4.0781128506666668"/>
    <n v="3.3333333333333335"/>
  </r>
  <r>
    <x v="0"/>
    <x v="6"/>
    <n v="12"/>
    <s v="Ixtenám Tzununkap"/>
    <x v="0"/>
    <x v="5"/>
    <n v="44"/>
    <n v="24"/>
    <n v="0.15205308443374599"/>
    <n v="0.5068436147791533"/>
    <n v="1.3341931896000001"/>
    <n v="4.4473106320000007"/>
    <n v="3.3333333333333335"/>
  </r>
  <r>
    <x v="0"/>
    <x v="6"/>
    <n v="11"/>
    <s v="Ixtenám Tzununkap"/>
    <x v="0"/>
    <x v="7"/>
    <n v="49"/>
    <n v="32"/>
    <n v="0.18857409903172731"/>
    <n v="0.62858033010575776"/>
    <n v="2.2028759031999998"/>
    <n v="7.3429196773333327"/>
    <n v="3.3333333333333335"/>
  </r>
  <r>
    <x v="1"/>
    <x v="6"/>
    <n v="4"/>
    <s v="Ixtenám Tzununkap"/>
    <x v="1"/>
    <x v="0"/>
    <n v="13"/>
    <n v="6"/>
    <n v="1.3273228961416878E-2"/>
    <n v="4.4244096538056263E-2"/>
    <n v="0.15548725200000002"/>
    <n v="0.51829084000000014"/>
    <n v="3.3333333333333335"/>
  </r>
  <r>
    <x v="1"/>
    <x v="6"/>
    <n v="16"/>
    <s v="Ixtenám Tzununkap"/>
    <x v="1"/>
    <x v="0"/>
    <n v="13"/>
    <n v="6"/>
    <n v="1.3273228961416878E-2"/>
    <n v="4.4244096538056263E-2"/>
    <n v="0.15548725200000002"/>
    <n v="0.51829084000000014"/>
    <n v="3.3333333333333335"/>
  </r>
  <r>
    <x v="1"/>
    <x v="6"/>
    <n v="6"/>
    <s v="Ixtenám Tzununkap"/>
    <x v="1"/>
    <x v="0"/>
    <n v="14"/>
    <n v="10"/>
    <n v="1.5393804002589988E-2"/>
    <n v="5.1312680008633295E-2"/>
    <n v="0.19947530600000002"/>
    <n v="0.66491768666666673"/>
    <n v="3.3333333333333335"/>
  </r>
  <r>
    <x v="1"/>
    <x v="6"/>
    <n v="8"/>
    <s v="Ixtenám Tzununkap"/>
    <x v="1"/>
    <x v="1"/>
    <n v="15"/>
    <n v="10"/>
    <n v="1.7671458676442587E-2"/>
    <n v="5.8904862254808628E-2"/>
    <n v="0.212960016"/>
    <n v="0.70986672000000006"/>
    <n v="3.3333333333333335"/>
  </r>
  <r>
    <x v="1"/>
    <x v="6"/>
    <n v="9"/>
    <s v="Ixtenám Tzununkap"/>
    <x v="1"/>
    <x v="1"/>
    <n v="17"/>
    <n v="12"/>
    <n v="2.2698006922186261E-2"/>
    <n v="7.5660023073954211E-2"/>
    <n v="0.269595798"/>
    <n v="0.89865265999999999"/>
    <n v="3.3333333333333335"/>
  </r>
  <r>
    <x v="1"/>
    <x v="6"/>
    <n v="3"/>
    <s v="Ixtenám Tzununkap"/>
    <x v="0"/>
    <x v="2"/>
    <n v="23"/>
    <n v="12"/>
    <n v="4.1547562843725017E-2"/>
    <n v="0.13849187614575006"/>
    <n v="0.18666698639999998"/>
    <n v="0.62222328799999993"/>
    <n v="3.3333333333333335"/>
  </r>
  <r>
    <x v="1"/>
    <x v="6"/>
    <n v="12"/>
    <s v="Ixtenám Tzununkap"/>
    <x v="3"/>
    <x v="2"/>
    <n v="23"/>
    <n v="11"/>
    <n v="4.1547562843725017E-2"/>
    <n v="0.13849187614575006"/>
    <n v="0.378914947"/>
    <n v="1.2630498233333334"/>
    <n v="3.3333333333333335"/>
  </r>
  <r>
    <x v="1"/>
    <x v="6"/>
    <n v="15"/>
    <s v="Ixtenám Tzununkap"/>
    <x v="0"/>
    <x v="2"/>
    <n v="23"/>
    <n v="13"/>
    <n v="4.1547562843725017E-2"/>
    <n v="0.13849187614575006"/>
    <n v="0.20179913719999998"/>
    <n v="0.67266379066666659"/>
    <n v="3.3333333333333335"/>
  </r>
  <r>
    <x v="1"/>
    <x v="6"/>
    <n v="7"/>
    <s v="Ixtenám Tzununkap"/>
    <x v="0"/>
    <x v="3"/>
    <n v="28"/>
    <n v="14"/>
    <n v="6.1575216010359951E-2"/>
    <n v="0.20525072003453318"/>
    <n v="0.31905185199999997"/>
    <n v="1.0635061733333333"/>
    <n v="3.3333333333333335"/>
  </r>
  <r>
    <x v="1"/>
    <x v="6"/>
    <n v="1"/>
    <s v="Ixtenám Tzununkap"/>
    <x v="0"/>
    <x v="6"/>
    <n v="35"/>
    <n v="19"/>
    <n v="9.6211275016187398E-2"/>
    <n v="0.32070425005395803"/>
    <n v="0.67086720679999989"/>
    <n v="2.2362240226666663"/>
    <n v="3.3333333333333335"/>
  </r>
  <r>
    <x v="1"/>
    <x v="6"/>
    <n v="13"/>
    <s v="Ixtenám Tzununkap"/>
    <x v="0"/>
    <x v="6"/>
    <n v="35"/>
    <n v="18"/>
    <n v="9.6211275016187398E-2"/>
    <n v="0.32070425005395803"/>
    <n v="0.63582583679999993"/>
    <n v="2.1194194559999997"/>
    <n v="3.3333333333333335"/>
  </r>
  <r>
    <x v="1"/>
    <x v="6"/>
    <n v="2"/>
    <s v="Ixtenám Tzununkap"/>
    <x v="0"/>
    <x v="5"/>
    <n v="40"/>
    <n v="20"/>
    <n v="0.12566370614359174"/>
    <n v="0.41887902047863912"/>
    <n v="0.92044757679999989"/>
    <n v="3.0681585893333332"/>
    <n v="3.3333333333333335"/>
  </r>
  <r>
    <x v="1"/>
    <x v="6"/>
    <n v="11"/>
    <s v="Ixtenám Tzununkap"/>
    <x v="0"/>
    <x v="5"/>
    <n v="40"/>
    <n v="19"/>
    <n v="0.12566370614359174"/>
    <n v="0.41887902047863912"/>
    <n v="0.87467925679999992"/>
    <n v="2.9155975226666664"/>
    <n v="3.3333333333333335"/>
  </r>
  <r>
    <x v="1"/>
    <x v="6"/>
    <n v="14"/>
    <s v="Ixtenám Tzununkap"/>
    <x v="0"/>
    <x v="5"/>
    <n v="40"/>
    <n v="20"/>
    <n v="0.12566370614359174"/>
    <n v="0.41887902047863912"/>
    <n v="0.92044757679999989"/>
    <n v="3.0681585893333332"/>
    <n v="3.3333333333333335"/>
  </r>
  <r>
    <x v="1"/>
    <x v="6"/>
    <n v="5"/>
    <s v="Ixtenám Tzununkap"/>
    <x v="3"/>
    <x v="5"/>
    <n v="41"/>
    <n v="20"/>
    <n v="0.13202543126711103"/>
    <n v="0.44008477089037012"/>
    <n v="1.6716336460000001"/>
    <n v="5.5721121533333342"/>
    <n v="3.3333333333333335"/>
  </r>
  <r>
    <x v="1"/>
    <x v="6"/>
    <n v="10"/>
    <s v="Ixtenám Tzununkap"/>
    <x v="0"/>
    <x v="5"/>
    <n v="41"/>
    <n v="21"/>
    <n v="0.13202543126711103"/>
    <n v="0.44008477089037012"/>
    <n v="1.014873342"/>
    <n v="3.38291114"/>
    <n v="3.3333333333333335"/>
  </r>
  <r>
    <x v="1"/>
    <x v="6"/>
    <n v="17"/>
    <s v="Ixtenám Tzununkap"/>
    <x v="3"/>
    <x v="5"/>
    <n v="40"/>
    <n v="20"/>
    <n v="0.12566370614359174"/>
    <n v="0.41887902047863912"/>
    <n v="1.5963052660000001"/>
    <n v="5.3210175533333341"/>
    <n v="3.3333333333333335"/>
  </r>
  <r>
    <x v="2"/>
    <x v="6"/>
    <n v="12"/>
    <s v="Ixtenám Tzununkap"/>
    <x v="1"/>
    <x v="0"/>
    <n v="11"/>
    <n v="8"/>
    <n v="9.5033177771091243E-3"/>
    <n v="3.1677725923697081E-2"/>
    <n v="0.15334829799999999"/>
    <n v="0.51116099333333331"/>
    <n v="3.3333333333333335"/>
  </r>
  <r>
    <x v="2"/>
    <x v="6"/>
    <n v="21"/>
    <s v="Ixtenám Tzununkap"/>
    <x v="1"/>
    <x v="0"/>
    <n v="11"/>
    <n v="8"/>
    <n v="9.5033177771091243E-3"/>
    <n v="3.1677725923697081E-2"/>
    <n v="0.15334829799999999"/>
    <n v="0.51116099333333331"/>
    <n v="3.3333333333333335"/>
  </r>
  <r>
    <x v="2"/>
    <x v="6"/>
    <n v="7"/>
    <s v="Ixtenám Tzununkap"/>
    <x v="0"/>
    <x v="0"/>
    <n v="13"/>
    <n v="25"/>
    <n v="1.3273228961416878E-2"/>
    <n v="4.4244096538056263E-2"/>
    <n v="0.12593814679999998"/>
    <n v="0.41979382266666665"/>
    <n v="3.3333333333333335"/>
  </r>
  <r>
    <x v="2"/>
    <x v="6"/>
    <n v="11"/>
    <s v="Ixtenám Tzununkap"/>
    <x v="1"/>
    <x v="0"/>
    <n v="13"/>
    <n v="9"/>
    <n v="1.3273228961416878E-2"/>
    <n v="4.4244096538056263E-2"/>
    <n v="0.17906224500000001"/>
    <n v="0.5968741500000001"/>
    <n v="3.3333333333333335"/>
  </r>
  <r>
    <x v="2"/>
    <x v="6"/>
    <n v="20"/>
    <s v="Ixtenám Tzununkap"/>
    <x v="1"/>
    <x v="0"/>
    <n v="13"/>
    <n v="9"/>
    <n v="1.3273228961416878E-2"/>
    <n v="4.4244096538056263E-2"/>
    <n v="0.17906224500000001"/>
    <n v="0.5968741500000001"/>
    <n v="3.3333333333333335"/>
  </r>
  <r>
    <x v="2"/>
    <x v="6"/>
    <n v="3"/>
    <s v="Ixtenám Tzununkap"/>
    <x v="1"/>
    <x v="1"/>
    <n v="15"/>
    <n v="12"/>
    <n v="1.7671458676442587E-2"/>
    <n v="5.8904862254808628E-2"/>
    <n v="0.23388456600000002"/>
    <n v="0.77961522000000005"/>
    <n v="3.3333333333333335"/>
  </r>
  <r>
    <x v="2"/>
    <x v="6"/>
    <n v="13"/>
    <s v="Ixtenám Tzununkap"/>
    <x v="1"/>
    <x v="1"/>
    <n v="15"/>
    <n v="17"/>
    <n v="1.7671458676442587E-2"/>
    <n v="5.8904862254808628E-2"/>
    <n v="0.28619594100000001"/>
    <n v="0.95398647000000003"/>
    <n v="3.3333333333333335"/>
  </r>
  <r>
    <x v="2"/>
    <x v="6"/>
    <n v="4"/>
    <s v="Ixtenám Tzununkap"/>
    <x v="1"/>
    <x v="1"/>
    <n v="17"/>
    <n v="11"/>
    <n v="2.2698006922186261E-2"/>
    <n v="7.5660023073954211E-2"/>
    <n v="0.25615758700000002"/>
    <n v="0.8538586233333334"/>
    <n v="3.3333333333333335"/>
  </r>
  <r>
    <x v="2"/>
    <x v="6"/>
    <n v="1"/>
    <s v="Ixtenám Tzununkap"/>
    <x v="3"/>
    <x v="1"/>
    <n v="19"/>
    <n v="14"/>
    <n v="2.8352873698647883E-2"/>
    <n v="9.4509578995492949E-2"/>
    <n v="0.34334321200000001"/>
    <n v="1.1444773733333333"/>
    <n v="3.3333333333333335"/>
  </r>
  <r>
    <x v="2"/>
    <x v="6"/>
    <n v="9"/>
    <s v="Ixtenám Tzununkap"/>
    <x v="0"/>
    <x v="1"/>
    <n v="19"/>
    <n v="10"/>
    <n v="2.8352873698647883E-2"/>
    <n v="9.4509578995492949E-2"/>
    <n v="0.10834594880000001"/>
    <n v="0.36115316266666669"/>
    <n v="3.3333333333333335"/>
  </r>
  <r>
    <x v="2"/>
    <x v="6"/>
    <n v="18"/>
    <s v="Ixtenám Tzununkap"/>
    <x v="0"/>
    <x v="1"/>
    <n v="19"/>
    <n v="10"/>
    <n v="2.8352873698647883E-2"/>
    <n v="9.4509578995492949E-2"/>
    <n v="0.10834594880000001"/>
    <n v="0.36115316266666669"/>
    <n v="3.3333333333333335"/>
  </r>
  <r>
    <x v="2"/>
    <x v="6"/>
    <n v="6"/>
    <s v="Ixtenám Tzununkap"/>
    <x v="0"/>
    <x v="2"/>
    <n v="20"/>
    <n v="17"/>
    <n v="3.1415926535897934E-2"/>
    <n v="0.10471975511965978"/>
    <n v="0.19959653679999997"/>
    <n v="0.6653217893333333"/>
    <n v="3.3333333333333335"/>
  </r>
  <r>
    <x v="2"/>
    <x v="6"/>
    <n v="15"/>
    <s v="Ixtenám Tzununkap"/>
    <x v="0"/>
    <x v="2"/>
    <n v="20"/>
    <n v="17"/>
    <n v="3.1415926535897934E-2"/>
    <n v="0.10471975511965978"/>
    <n v="0.19959653679999997"/>
    <n v="0.6653217893333333"/>
    <n v="3.3333333333333335"/>
  </r>
  <r>
    <x v="2"/>
    <x v="6"/>
    <n v="2"/>
    <s v="Ixtenám Tzununkap"/>
    <x v="3"/>
    <x v="2"/>
    <n v="24"/>
    <n v="16"/>
    <n v="4.5238934211693019E-2"/>
    <n v="0.15079644737231007"/>
    <n v="0.53687205000000005"/>
    <n v="1.7895735000000002"/>
    <n v="3.3333333333333335"/>
  </r>
  <r>
    <x v="2"/>
    <x v="6"/>
    <n v="5"/>
    <s v="Ixtenám Tzununkap"/>
    <x v="0"/>
    <x v="2"/>
    <n v="24"/>
    <n v="16"/>
    <n v="4.5238934211693019E-2"/>
    <n v="0.15079644737231007"/>
    <n v="0.26870669999999997"/>
    <n v="0.89568899999999996"/>
    <n v="3.3333333333333335"/>
  </r>
  <r>
    <x v="2"/>
    <x v="6"/>
    <n v="14"/>
    <s v="Ixtenám Tzununkap"/>
    <x v="0"/>
    <x v="2"/>
    <n v="24"/>
    <n v="16"/>
    <n v="4.5238934211693019E-2"/>
    <n v="0.15079644737231007"/>
    <n v="0.26870669999999997"/>
    <n v="0.89568899999999996"/>
    <n v="3.3333333333333335"/>
  </r>
  <r>
    <x v="2"/>
    <x v="6"/>
    <n v="8"/>
    <s v="Ixtenám Tzununkap"/>
    <x v="0"/>
    <x v="3"/>
    <n v="25"/>
    <n v="18"/>
    <n v="4.9087385212340517E-2"/>
    <n v="0.1636246173744684"/>
    <n v="0.32688967679999992"/>
    <n v="1.0896322559999998"/>
    <n v="3.3333333333333335"/>
  </r>
  <r>
    <x v="2"/>
    <x v="6"/>
    <n v="17"/>
    <s v="Ixtenám Tzununkap"/>
    <x v="0"/>
    <x v="3"/>
    <n v="25"/>
    <n v="18"/>
    <n v="4.9087385212340517E-2"/>
    <n v="0.1636246173744684"/>
    <n v="0.32688967679999992"/>
    <n v="1.0896322559999998"/>
    <n v="3.3333333333333335"/>
  </r>
  <r>
    <x v="2"/>
    <x v="6"/>
    <n v="10"/>
    <s v="Ixtenám Tzununkap"/>
    <x v="0"/>
    <x v="3"/>
    <n v="26"/>
    <n v="20"/>
    <n v="5.3092915845667513E-2"/>
    <n v="0.17697638615222505"/>
    <n v="0.39182348079999996"/>
    <n v="1.3060782693333333"/>
    <n v="3.3333333333333335"/>
  </r>
  <r>
    <x v="2"/>
    <x v="6"/>
    <n v="22"/>
    <s v="Ixtenám Tzununkap"/>
    <x v="1"/>
    <x v="6"/>
    <n v="35"/>
    <n v="17"/>
    <n v="9.6211275016187398E-2"/>
    <n v="0.32070425005395803"/>
    <n v="1.0766789409999999"/>
    <n v="3.5889298033333334"/>
    <n v="3.3333333333333335"/>
  </r>
  <r>
    <x v="2"/>
    <x v="6"/>
    <n v="19"/>
    <s v="Ixtenám Tzununkap"/>
    <x v="0"/>
    <x v="6"/>
    <n v="38"/>
    <n v="20"/>
    <n v="0.11341149479459153"/>
    <n v="0.3780383159819718"/>
    <n v="0.83119935280000001"/>
    <n v="2.7706645093333333"/>
    <n v="3.3333333333333335"/>
  </r>
  <r>
    <x v="2"/>
    <x v="6"/>
    <n v="16"/>
    <s v="Ixtenám Tzununkap"/>
    <x v="0"/>
    <x v="5"/>
    <n v="43"/>
    <n v="25"/>
    <n v="0.14522012041218818"/>
    <n v="0.48406706804062727"/>
    <n v="1.3273565467999999"/>
    <n v="4.4245218226666667"/>
    <n v="3.3333333333333335"/>
  </r>
  <r>
    <x v="3"/>
    <x v="6"/>
    <n v="9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3"/>
    <x v="6"/>
    <n v="16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3"/>
    <x v="6"/>
    <n v="17"/>
    <s v="Ixtenám Tzununkap"/>
    <x v="1"/>
    <x v="0"/>
    <n v="14"/>
    <n v="7"/>
    <n v="1.5393804002589988E-2"/>
    <n v="5.1312680008633295E-2"/>
    <n v="0.17213389400000001"/>
    <n v="0.5737796466666667"/>
    <n v="3.3333333333333335"/>
  </r>
  <r>
    <x v="3"/>
    <x v="6"/>
    <n v="2"/>
    <s v="Ixtenám Tzununkap"/>
    <x v="1"/>
    <x v="1"/>
    <n v="16"/>
    <n v="6"/>
    <n v="2.0106192982974676E-2"/>
    <n v="6.7020643276582262E-2"/>
    <n v="0.17975973000000001"/>
    <n v="0.5991991000000001"/>
    <n v="3.3333333333333335"/>
  </r>
  <r>
    <x v="3"/>
    <x v="6"/>
    <n v="4"/>
    <s v="Ixtenám Tzununkap"/>
    <x v="1"/>
    <x v="1"/>
    <n v="17"/>
    <n v="6"/>
    <n v="2.2698006922186261E-2"/>
    <n v="7.5660023073954211E-2"/>
    <n v="0.18896653200000002"/>
    <n v="0.6298884400000001"/>
    <n v="3.3333333333333335"/>
  </r>
  <r>
    <x v="3"/>
    <x v="6"/>
    <n v="8"/>
    <s v="Ixtenám Tzununkap"/>
    <x v="1"/>
    <x v="1"/>
    <n v="17"/>
    <n v="6"/>
    <n v="2.2698006922186261E-2"/>
    <n v="7.5660023073954211E-2"/>
    <n v="0.18896653200000002"/>
    <n v="0.6298884400000001"/>
    <n v="3.3333333333333335"/>
  </r>
  <r>
    <x v="3"/>
    <x v="6"/>
    <n v="14"/>
    <s v="Ixtenám Tzununkap"/>
    <x v="1"/>
    <x v="1"/>
    <n v="17"/>
    <n v="8"/>
    <n v="2.2698006922186261E-2"/>
    <n v="7.5660023073954211E-2"/>
    <n v="0.215842954"/>
    <n v="0.7194765133333334"/>
    <n v="3.3333333333333335"/>
  </r>
  <r>
    <x v="3"/>
    <x v="6"/>
    <n v="15"/>
    <s v="Ixtenám Tzununkap"/>
    <x v="1"/>
    <x v="1"/>
    <n v="17"/>
    <n v="6"/>
    <n v="2.2698006922186261E-2"/>
    <n v="7.5660023073954211E-2"/>
    <n v="0.18896653200000002"/>
    <n v="0.6298884400000001"/>
    <n v="3.3333333333333335"/>
  </r>
  <r>
    <x v="3"/>
    <x v="6"/>
    <n v="7"/>
    <s v="Ixtenám Tzununkap"/>
    <x v="1"/>
    <x v="1"/>
    <n v="18"/>
    <n v="8"/>
    <n v="2.5446900494077322E-2"/>
    <n v="8.4823001646924412E-2"/>
    <n v="0.22886267400000002"/>
    <n v="0.76287558000000011"/>
    <n v="3.3333333333333335"/>
  </r>
  <r>
    <x v="3"/>
    <x v="6"/>
    <n v="6"/>
    <s v="Ixtenám Tzununkap"/>
    <x v="1"/>
    <x v="2"/>
    <n v="20"/>
    <n v="7"/>
    <n v="3.1415926535897934E-2"/>
    <n v="0.10471975511965978"/>
    <n v="0.238534466"/>
    <n v="0.79511488666666674"/>
    <n v="3.3333333333333335"/>
  </r>
  <r>
    <x v="3"/>
    <x v="6"/>
    <n v="5"/>
    <s v="Ixtenám Tzununkap"/>
    <x v="1"/>
    <x v="2"/>
    <n v="22"/>
    <n v="11"/>
    <n v="3.8013271108436497E-2"/>
    <n v="0.12671090369478832"/>
    <n v="0.35589794200000002"/>
    <n v="1.1863264733333334"/>
    <n v="3.3333333333333335"/>
  </r>
  <r>
    <x v="3"/>
    <x v="6"/>
    <n v="13"/>
    <s v="Ixtenám Tzununkap"/>
    <x v="0"/>
    <x v="2"/>
    <n v="24"/>
    <n v="12"/>
    <n v="4.5238934211693019E-2"/>
    <n v="0.15079644737231007"/>
    <n v="0.2028003192"/>
    <n v="0.67600106400000004"/>
    <n v="3.3333333333333335"/>
  </r>
  <r>
    <x v="3"/>
    <x v="6"/>
    <n v="10"/>
    <s v="Ixtenám Tzununkap"/>
    <x v="1"/>
    <x v="3"/>
    <n v="29"/>
    <n v="14"/>
    <n v="6.6051985541725394E-2"/>
    <n v="0.22017328513908466"/>
    <n v="0.65581649200000003"/>
    <n v="2.1860549733333334"/>
    <n v="3.3333333333333335"/>
  </r>
  <r>
    <x v="3"/>
    <x v="6"/>
    <n v="1"/>
    <s v="Ixtenám Tzununkap"/>
    <x v="0"/>
    <x v="4"/>
    <n v="32"/>
    <n v="17"/>
    <n v="8.0424771931898703E-2"/>
    <n v="0.26808257310632905"/>
    <n v="0.50304049839999998"/>
    <n v="1.6768016613333334"/>
    <n v="3.3333333333333335"/>
  </r>
  <r>
    <x v="3"/>
    <x v="6"/>
    <n v="12"/>
    <s v="Ixtenám Tzununkap"/>
    <x v="0"/>
    <x v="5"/>
    <n v="43"/>
    <n v="21"/>
    <n v="0.14522012041218818"/>
    <n v="0.48406706804062727"/>
    <n v="1.1157924876"/>
    <n v="3.7193082920000005"/>
    <n v="3.3333333333333335"/>
  </r>
  <r>
    <x v="3"/>
    <x v="6"/>
    <n v="3"/>
    <s v="Ixtenám Tzununkap"/>
    <x v="0"/>
    <x v="7"/>
    <n v="45"/>
    <n v="20"/>
    <n v="0.15904312808798329"/>
    <n v="0.5301437602932777"/>
    <n v="1.1635917767999999"/>
    <n v="3.878639256"/>
    <n v="3.3333333333333335"/>
  </r>
  <r>
    <x v="3"/>
    <x v="6"/>
    <n v="11"/>
    <s v="Ixtenám Tzununkap"/>
    <x v="0"/>
    <x v="7"/>
    <n v="45"/>
    <n v="32"/>
    <n v="0.15904312808798329"/>
    <n v="0.5301437602932777"/>
    <n v="1.8586981368"/>
    <n v="6.1956604559999997"/>
    <n v="3.3333333333333335"/>
  </r>
  <r>
    <x v="4"/>
    <x v="6"/>
    <n v="4"/>
    <s v="Ixtenám Tzununkap"/>
    <x v="1"/>
    <x v="0"/>
    <n v="13"/>
    <n v="6"/>
    <n v="1.3273228961416878E-2"/>
    <n v="4.4244096538056263E-2"/>
    <n v="0.15548725200000002"/>
    <n v="0.51829084000000014"/>
    <n v="3.3333333333333335"/>
  </r>
  <r>
    <x v="4"/>
    <x v="6"/>
    <n v="16"/>
    <s v="Ixtenám Tzununkap"/>
    <x v="1"/>
    <x v="0"/>
    <n v="13"/>
    <n v="6"/>
    <n v="1.3273228961416878E-2"/>
    <n v="4.4244096538056263E-2"/>
    <n v="0.15548725200000002"/>
    <n v="0.51829084000000014"/>
    <n v="3.3333333333333335"/>
  </r>
  <r>
    <x v="4"/>
    <x v="6"/>
    <n v="6"/>
    <s v="Ixtenám Tzununkap"/>
    <x v="1"/>
    <x v="0"/>
    <n v="14"/>
    <n v="10"/>
    <n v="1.5393804002589988E-2"/>
    <n v="5.1312680008633295E-2"/>
    <n v="0.19947530600000002"/>
    <n v="0.66491768666666673"/>
    <n v="3.3333333333333335"/>
  </r>
  <r>
    <x v="4"/>
    <x v="6"/>
    <n v="8"/>
    <s v="Ixtenám Tzununkap"/>
    <x v="1"/>
    <x v="1"/>
    <n v="15"/>
    <n v="10"/>
    <n v="1.7671458676442587E-2"/>
    <n v="5.8904862254808628E-2"/>
    <n v="0.212960016"/>
    <n v="0.70986672000000006"/>
    <n v="3.3333333333333335"/>
  </r>
  <r>
    <x v="4"/>
    <x v="6"/>
    <n v="9"/>
    <s v="Ixtenám Tzununkap"/>
    <x v="1"/>
    <x v="1"/>
    <n v="17"/>
    <n v="10"/>
    <n v="2.2698006922186261E-2"/>
    <n v="7.5660023073954211E-2"/>
    <n v="0.24271937599999999"/>
    <n v="0.8090645866666667"/>
    <n v="3.3333333333333335"/>
  </r>
  <r>
    <x v="4"/>
    <x v="6"/>
    <n v="18"/>
    <s v="Ixtenám Tzununkap"/>
    <x v="3"/>
    <x v="1"/>
    <n v="19"/>
    <n v="10"/>
    <n v="2.8352873698647883E-2"/>
    <n v="9.4509578995492949E-2"/>
    <n v="0.27619865599999999"/>
    <n v="0.92066218666666666"/>
    <n v="3.3333333333333335"/>
  </r>
  <r>
    <x v="4"/>
    <x v="6"/>
    <n v="3"/>
    <s v="Ixtenám Tzununkap"/>
    <x v="0"/>
    <x v="2"/>
    <n v="23"/>
    <n v="13"/>
    <n v="4.1547562843725017E-2"/>
    <n v="0.13849187614575006"/>
    <n v="0.20179913719999998"/>
    <n v="0.67266379066666659"/>
    <n v="3.3333333333333335"/>
  </r>
  <r>
    <x v="4"/>
    <x v="6"/>
    <n v="12"/>
    <s v="Ixtenám Tzununkap"/>
    <x v="3"/>
    <x v="2"/>
    <n v="23"/>
    <n v="16"/>
    <n v="4.1547562843725017E-2"/>
    <n v="0.13849187614575006"/>
    <n v="0.50190480200000009"/>
    <n v="1.6730160066666671"/>
    <n v="3.3333333333333335"/>
  </r>
  <r>
    <x v="4"/>
    <x v="6"/>
    <n v="15"/>
    <s v="Ixtenám Tzununkap"/>
    <x v="0"/>
    <x v="2"/>
    <n v="23"/>
    <n v="14"/>
    <n v="4.1547562843725017E-2"/>
    <n v="0.13849187614575006"/>
    <n v="0.216931288"/>
    <n v="0.72310429333333337"/>
    <n v="3.3333333333333335"/>
  </r>
  <r>
    <x v="4"/>
    <x v="6"/>
    <n v="7"/>
    <s v="Ixtenám Tzununkap"/>
    <x v="0"/>
    <x v="3"/>
    <n v="28"/>
    <n v="14"/>
    <n v="6.1575216010359951E-2"/>
    <n v="0.20525072003453318"/>
    <n v="0.31905185199999997"/>
    <n v="1.0635061733333333"/>
    <n v="3.3333333333333335"/>
  </r>
  <r>
    <x v="4"/>
    <x v="6"/>
    <n v="1"/>
    <s v="Ixtenám Tzununkap"/>
    <x v="0"/>
    <x v="6"/>
    <n v="35"/>
    <n v="16"/>
    <n v="9.6211275016187398E-2"/>
    <n v="0.32070425005395803"/>
    <n v="0.5657430967999999"/>
    <n v="1.8858103226666665"/>
    <n v="3.3333333333333335"/>
  </r>
  <r>
    <x v="4"/>
    <x v="6"/>
    <n v="13"/>
    <s v="Ixtenám Tzununkap"/>
    <x v="0"/>
    <x v="6"/>
    <n v="35"/>
    <n v="17"/>
    <n v="9.6211275016187398E-2"/>
    <n v="0.32070425005395803"/>
    <n v="0.60078446679999986"/>
    <n v="2.0026148893333331"/>
    <n v="3.3333333333333335"/>
  </r>
  <r>
    <x v="4"/>
    <x v="6"/>
    <n v="2"/>
    <s v="Ixtenám Tzununkap"/>
    <x v="0"/>
    <x v="5"/>
    <n v="40"/>
    <n v="20"/>
    <n v="0.12566370614359174"/>
    <n v="0.41887902047863912"/>
    <n v="0.92044757679999989"/>
    <n v="3.0681585893333332"/>
    <n v="3.3333333333333335"/>
  </r>
  <r>
    <x v="4"/>
    <x v="6"/>
    <n v="11"/>
    <s v="Ixtenám Tzununkap"/>
    <x v="0"/>
    <x v="5"/>
    <n v="40"/>
    <n v="21"/>
    <n v="0.12566370614359174"/>
    <n v="0.41887902047863912"/>
    <n v="0.96621589679999986"/>
    <n v="3.2207196559999995"/>
    <n v="3.3333333333333335"/>
  </r>
  <r>
    <x v="4"/>
    <x v="6"/>
    <n v="14"/>
    <s v="Ixtenám Tzununkap"/>
    <x v="0"/>
    <x v="5"/>
    <n v="40"/>
    <n v="19"/>
    <n v="0.12566370614359174"/>
    <n v="0.41887902047863912"/>
    <n v="0.87467925679999992"/>
    <n v="2.9155975226666664"/>
    <n v="3.3333333333333335"/>
  </r>
  <r>
    <x v="4"/>
    <x v="6"/>
    <n v="5"/>
    <s v="Ixtenám Tzununkap"/>
    <x v="3"/>
    <x v="5"/>
    <n v="41"/>
    <n v="22"/>
    <n v="0.13202543126711103"/>
    <n v="0.44008477089037012"/>
    <n v="1.827963284"/>
    <n v="6.0932109466666668"/>
    <n v="3.3333333333333335"/>
  </r>
  <r>
    <x v="4"/>
    <x v="6"/>
    <n v="10"/>
    <s v="Ixtenám Tzununkap"/>
    <x v="0"/>
    <x v="5"/>
    <n v="41"/>
    <n v="22"/>
    <n v="0.13202543126711103"/>
    <n v="0.44008477089037012"/>
    <n v="1.0629586832"/>
    <n v="3.5431956106666669"/>
    <n v="3.3333333333333335"/>
  </r>
  <r>
    <x v="4"/>
    <x v="6"/>
    <n v="17"/>
    <s v="Ixtenám Tzununkap"/>
    <x v="3"/>
    <x v="5"/>
    <n v="40"/>
    <n v="19"/>
    <n v="0.12566370614359174"/>
    <n v="0.41887902047863912"/>
    <n v="1.5219068660000001"/>
    <n v="5.0730228866666671"/>
    <n v="3.3333333333333335"/>
  </r>
  <r>
    <x v="5"/>
    <x v="6"/>
    <n v="12"/>
    <s v="Ixtenám Tzununkap"/>
    <x v="1"/>
    <x v="0"/>
    <n v="11"/>
    <n v="8"/>
    <n v="9.5033177771091243E-3"/>
    <n v="3.1677725923697081E-2"/>
    <n v="0.15334829799999999"/>
    <n v="0.51116099333333331"/>
    <n v="3.3333333333333335"/>
  </r>
  <r>
    <x v="5"/>
    <x v="6"/>
    <n v="7"/>
    <s v="Ixtenám Tzununkap"/>
    <x v="0"/>
    <x v="0"/>
    <n v="13"/>
    <n v="25"/>
    <n v="1.3273228961416878E-2"/>
    <n v="4.4244096538056263E-2"/>
    <n v="0.12593814679999998"/>
    <n v="0.41979382266666665"/>
    <n v="3.3333333333333335"/>
  </r>
  <r>
    <x v="5"/>
    <x v="6"/>
    <n v="11"/>
    <s v="Ixtenám Tzununkap"/>
    <x v="1"/>
    <x v="0"/>
    <n v="13"/>
    <n v="9"/>
    <n v="1.3273228961416878E-2"/>
    <n v="4.4244096538056263E-2"/>
    <n v="0.17906224500000001"/>
    <n v="0.5968741500000001"/>
    <n v="3.3333333333333335"/>
  </r>
  <r>
    <x v="5"/>
    <x v="6"/>
    <n v="20"/>
    <s v="Ixtenám Tzununkap"/>
    <x v="1"/>
    <x v="0"/>
    <n v="13"/>
    <n v="9"/>
    <n v="1.3273228961416878E-2"/>
    <n v="4.4244096538056263E-2"/>
    <n v="0.17906224500000001"/>
    <n v="0.5968741500000001"/>
    <n v="3.3333333333333335"/>
  </r>
  <r>
    <x v="5"/>
    <x v="6"/>
    <n v="3"/>
    <s v="Ixtenám Tzununkap"/>
    <x v="1"/>
    <x v="1"/>
    <n v="15"/>
    <n v="12"/>
    <n v="1.7671458676442587E-2"/>
    <n v="5.8904862254808628E-2"/>
    <n v="0.23388456600000002"/>
    <n v="0.77961522000000005"/>
    <n v="3.3333333333333335"/>
  </r>
  <r>
    <x v="5"/>
    <x v="6"/>
    <n v="13"/>
    <s v="Ixtenám Tzununkap"/>
    <x v="1"/>
    <x v="1"/>
    <n v="15"/>
    <n v="17"/>
    <n v="1.7671458676442587E-2"/>
    <n v="5.8904862254808628E-2"/>
    <n v="0.28619594100000001"/>
    <n v="0.95398647000000003"/>
    <n v="3.3333333333333335"/>
  </r>
  <r>
    <x v="5"/>
    <x v="6"/>
    <n v="4"/>
    <s v="Ixtenám Tzununkap"/>
    <x v="1"/>
    <x v="1"/>
    <n v="17"/>
    <n v="11"/>
    <n v="2.2698006922186261E-2"/>
    <n v="7.5660023073954211E-2"/>
    <n v="0.25615758700000002"/>
    <n v="0.8538586233333334"/>
    <n v="3.3333333333333335"/>
  </r>
  <r>
    <x v="5"/>
    <x v="6"/>
    <n v="1"/>
    <s v="Ixtenám Tzununkap"/>
    <x v="3"/>
    <x v="1"/>
    <n v="19"/>
    <n v="14"/>
    <n v="2.8352873698647883E-2"/>
    <n v="9.4509578995492949E-2"/>
    <n v="0.34334321200000001"/>
    <n v="1.1444773733333333"/>
    <n v="3.3333333333333335"/>
  </r>
  <r>
    <x v="5"/>
    <x v="6"/>
    <n v="9"/>
    <s v="Ixtenám Tzununkap"/>
    <x v="0"/>
    <x v="1"/>
    <n v="19"/>
    <n v="10"/>
    <n v="2.8352873698647883E-2"/>
    <n v="9.4509578995492949E-2"/>
    <n v="0.10834594880000001"/>
    <n v="0.36115316266666669"/>
    <n v="3.3333333333333335"/>
  </r>
  <r>
    <x v="5"/>
    <x v="6"/>
    <n v="18"/>
    <s v="Ixtenám Tzununkap"/>
    <x v="0"/>
    <x v="1"/>
    <n v="19"/>
    <n v="10"/>
    <n v="2.8352873698647883E-2"/>
    <n v="9.4509578995492949E-2"/>
    <n v="0.10834594880000001"/>
    <n v="0.36115316266666669"/>
    <n v="3.3333333333333335"/>
  </r>
  <r>
    <x v="5"/>
    <x v="6"/>
    <n v="6"/>
    <s v="Ixtenám Tzununkap"/>
    <x v="0"/>
    <x v="2"/>
    <n v="20"/>
    <n v="17"/>
    <n v="3.1415926535897934E-2"/>
    <n v="0.10471975511965978"/>
    <n v="0.19959653679999997"/>
    <n v="0.6653217893333333"/>
    <n v="3.3333333333333335"/>
  </r>
  <r>
    <x v="5"/>
    <x v="6"/>
    <n v="15"/>
    <s v="Ixtenám Tzununkap"/>
    <x v="0"/>
    <x v="2"/>
    <n v="20"/>
    <n v="17"/>
    <n v="3.1415926535897934E-2"/>
    <n v="0.10471975511965978"/>
    <n v="0.19959653679999997"/>
    <n v="0.6653217893333333"/>
    <n v="3.3333333333333335"/>
  </r>
  <r>
    <x v="5"/>
    <x v="6"/>
    <n v="2"/>
    <s v="Ixtenám Tzununkap"/>
    <x v="3"/>
    <x v="2"/>
    <n v="24"/>
    <n v="16"/>
    <n v="4.5238934211693019E-2"/>
    <n v="0.15079644737231007"/>
    <n v="0.53687205000000005"/>
    <n v="1.7895735000000002"/>
    <n v="3.3333333333333335"/>
  </r>
  <r>
    <x v="5"/>
    <x v="6"/>
    <n v="5"/>
    <s v="Ixtenám Tzununkap"/>
    <x v="0"/>
    <x v="2"/>
    <n v="24"/>
    <n v="16"/>
    <n v="4.5238934211693019E-2"/>
    <n v="0.15079644737231007"/>
    <n v="0.26870669999999997"/>
    <n v="0.89568899999999996"/>
    <n v="3.3333333333333335"/>
  </r>
  <r>
    <x v="5"/>
    <x v="6"/>
    <n v="14"/>
    <s v="Ixtenám Tzununkap"/>
    <x v="0"/>
    <x v="2"/>
    <n v="24"/>
    <n v="16"/>
    <n v="4.5238934211693019E-2"/>
    <n v="0.15079644737231007"/>
    <n v="0.26870669999999997"/>
    <n v="0.89568899999999996"/>
    <n v="3.3333333333333335"/>
  </r>
  <r>
    <x v="5"/>
    <x v="6"/>
    <n v="8"/>
    <s v="Ixtenám Tzununkap"/>
    <x v="0"/>
    <x v="3"/>
    <n v="25"/>
    <n v="18"/>
    <n v="4.9087385212340517E-2"/>
    <n v="0.1636246173744684"/>
    <n v="0.32688967679999992"/>
    <n v="1.0896322559999998"/>
    <n v="3.3333333333333335"/>
  </r>
  <r>
    <x v="5"/>
    <x v="6"/>
    <n v="17"/>
    <s v="Ixtenám Tzununkap"/>
    <x v="0"/>
    <x v="3"/>
    <n v="25"/>
    <n v="18"/>
    <n v="4.9087385212340517E-2"/>
    <n v="0.1636246173744684"/>
    <n v="0.32688967679999992"/>
    <n v="1.0896322559999998"/>
    <n v="3.3333333333333335"/>
  </r>
  <r>
    <x v="5"/>
    <x v="6"/>
    <n v="10"/>
    <s v="Ixtenám Tzununkap"/>
    <x v="0"/>
    <x v="3"/>
    <n v="26"/>
    <n v="20"/>
    <n v="5.3092915845667513E-2"/>
    <n v="0.17697638615222505"/>
    <n v="0.39182348079999996"/>
    <n v="1.3060782693333333"/>
    <n v="3.3333333333333335"/>
  </r>
  <r>
    <x v="5"/>
    <x v="6"/>
    <n v="19"/>
    <s v="Ixtenám Tzununkap"/>
    <x v="0"/>
    <x v="6"/>
    <n v="38"/>
    <n v="20"/>
    <n v="0.11341149479459153"/>
    <n v="0.3780383159819718"/>
    <n v="0.83119935280000001"/>
    <n v="2.7706645093333333"/>
    <n v="3.3333333333333335"/>
  </r>
  <r>
    <x v="5"/>
    <x v="6"/>
    <n v="16"/>
    <s v="Ixtenám Tzununkap"/>
    <x v="0"/>
    <x v="5"/>
    <n v="43"/>
    <n v="25"/>
    <n v="0.14522012041218818"/>
    <n v="0.48406706804062727"/>
    <n v="1.3273565467999999"/>
    <n v="4.4245218226666667"/>
    <n v="3.3333333333333335"/>
  </r>
  <r>
    <x v="0"/>
    <x v="7"/>
    <n v="4"/>
    <s v="Yalan Opan"/>
    <x v="0"/>
    <x v="0"/>
    <n v="10"/>
    <n v="6"/>
    <n v="7.8539816339744835E-3"/>
    <n v="2.6179938779914945E-2"/>
    <n v="2.2244296799999997E-2"/>
    <n v="7.4147655999999992E-2"/>
    <n v="3.3333333333333335"/>
  </r>
  <r>
    <x v="0"/>
    <x v="7"/>
    <n v="11"/>
    <s v="Yalan Opan"/>
    <x v="0"/>
    <x v="0"/>
    <n v="10"/>
    <n v="16"/>
    <n v="7.8539816339744835E-3"/>
    <n v="2.6179938779914945E-2"/>
    <n v="5.0849496799999991E-2"/>
    <n v="0.16949832266666665"/>
    <n v="3.3333333333333335"/>
  </r>
  <r>
    <x v="0"/>
    <x v="7"/>
    <n v="18"/>
    <s v="Yalan Opan"/>
    <x v="0"/>
    <x v="0"/>
    <n v="10"/>
    <n v="16"/>
    <n v="7.8539816339744835E-3"/>
    <n v="2.6179938779914945E-2"/>
    <n v="5.0849496799999991E-2"/>
    <n v="0.16949832266666665"/>
    <n v="3.3333333333333335"/>
  </r>
  <r>
    <x v="0"/>
    <x v="7"/>
    <n v="1"/>
    <s v="Yalan Opan"/>
    <x v="0"/>
    <x v="0"/>
    <n v="13"/>
    <n v="8"/>
    <n v="1.3273228961416878E-2"/>
    <n v="4.4244096538056263E-2"/>
    <n v="4.3755407199999999E-2"/>
    <n v="0.14585135733333335"/>
    <n v="3.3333333333333335"/>
  </r>
  <r>
    <x v="0"/>
    <x v="7"/>
    <n v="5"/>
    <s v="Yalan Opan"/>
    <x v="0"/>
    <x v="0"/>
    <n v="14"/>
    <n v="14"/>
    <n v="1.5393804002589988E-2"/>
    <n v="5.1312680008633295E-2"/>
    <n v="8.3573845600000002E-2"/>
    <n v="0.27857948533333338"/>
    <n v="3.3333333333333335"/>
  </r>
  <r>
    <x v="0"/>
    <x v="7"/>
    <n v="7"/>
    <s v="Yalan Opan"/>
    <x v="0"/>
    <x v="0"/>
    <n v="14"/>
    <n v="10"/>
    <n v="1.5393804002589988E-2"/>
    <n v="5.1312680008633295E-2"/>
    <n v="6.114736879999999E-2"/>
    <n v="0.20382456266666665"/>
    <n v="3.3333333333333335"/>
  </r>
  <r>
    <x v="0"/>
    <x v="7"/>
    <n v="6"/>
    <s v="Yalan Opan"/>
    <x v="0"/>
    <x v="1"/>
    <n v="15"/>
    <n v="12"/>
    <n v="1.7671458676442587E-2"/>
    <n v="5.8904862254808628E-2"/>
    <n v="8.2315216800000007E-2"/>
    <n v="0.27438405600000004"/>
    <n v="3.3333333333333335"/>
  </r>
  <r>
    <x v="0"/>
    <x v="7"/>
    <n v="8"/>
    <s v="Yalan Opan"/>
    <x v="0"/>
    <x v="1"/>
    <n v="15"/>
    <n v="13"/>
    <n v="1.7671458676442587E-2"/>
    <n v="5.8904862254808628E-2"/>
    <n v="8.8751386799999998E-2"/>
    <n v="0.29583795600000001"/>
    <n v="3.3333333333333335"/>
  </r>
  <r>
    <x v="0"/>
    <x v="7"/>
    <n v="12"/>
    <s v="Yalan Opan"/>
    <x v="0"/>
    <x v="1"/>
    <n v="16"/>
    <n v="10"/>
    <n v="2.0106192982974676E-2"/>
    <n v="6.7020643276582262E-2"/>
    <n v="7.8310488799999994E-2"/>
    <n v="0.26103496266666665"/>
    <n v="3.3333333333333335"/>
  </r>
  <r>
    <x v="0"/>
    <x v="7"/>
    <n v="19"/>
    <s v="Yalan Opan"/>
    <x v="0"/>
    <x v="1"/>
    <n v="16"/>
    <n v="10"/>
    <n v="2.0106192982974676E-2"/>
    <n v="6.7020643276582262E-2"/>
    <n v="7.8310488799999994E-2"/>
    <n v="0.26103496266666665"/>
    <n v="3.3333333333333335"/>
  </r>
  <r>
    <x v="0"/>
    <x v="7"/>
    <n v="3"/>
    <s v="Yalan Opan"/>
    <x v="0"/>
    <x v="1"/>
    <n v="17"/>
    <n v="9"/>
    <n v="2.2698006922186261E-2"/>
    <n v="7.5660023073954211E-2"/>
    <n v="7.9483302000000006E-2"/>
    <n v="0.26494434000000006"/>
    <n v="3.3333333333333335"/>
  </r>
  <r>
    <x v="0"/>
    <x v="7"/>
    <n v="15"/>
    <s v="Yalan Opan"/>
    <x v="0"/>
    <x v="1"/>
    <n v="18"/>
    <n v="11"/>
    <n v="2.5446900494077322E-2"/>
    <n v="8.4823001646924412E-2"/>
    <n v="0.10703010960000001"/>
    <n v="0.35676703200000004"/>
    <n v="3.3333333333333335"/>
  </r>
  <r>
    <x v="0"/>
    <x v="7"/>
    <n v="2"/>
    <s v="Yalan Opan"/>
    <x v="0"/>
    <x v="2"/>
    <n v="20"/>
    <n v="14"/>
    <n v="3.1415926535897934E-2"/>
    <n v="0.10471975511965978"/>
    <n v="0.16527029679999999"/>
    <n v="0.55090098933333331"/>
    <n v="3.3333333333333335"/>
  </r>
  <r>
    <x v="0"/>
    <x v="7"/>
    <n v="9"/>
    <s v="Yalan Opan"/>
    <x v="0"/>
    <x v="2"/>
    <n v="20"/>
    <n v="16"/>
    <n v="3.1415926535897934E-2"/>
    <n v="0.10471975511965978"/>
    <n v="0.18815445679999998"/>
    <n v="0.6271815226666666"/>
    <n v="3.3333333333333335"/>
  </r>
  <r>
    <x v="0"/>
    <x v="7"/>
    <n v="13"/>
    <s v="Yalan Opan"/>
    <x v="0"/>
    <x v="3"/>
    <n v="25"/>
    <n v="18"/>
    <n v="4.9087385212340517E-2"/>
    <n v="0.1636246173744684"/>
    <n v="0.32688967679999992"/>
    <n v="1.0896322559999998"/>
    <n v="3.3333333333333335"/>
  </r>
  <r>
    <x v="0"/>
    <x v="7"/>
    <n v="20"/>
    <s v="Yalan Opan"/>
    <x v="0"/>
    <x v="3"/>
    <n v="25"/>
    <n v="18"/>
    <n v="4.9087385212340517E-2"/>
    <n v="0.1636246173744684"/>
    <n v="0.32688967679999992"/>
    <n v="1.0896322559999998"/>
    <n v="3.3333333333333335"/>
  </r>
  <r>
    <x v="0"/>
    <x v="7"/>
    <n v="14"/>
    <s v="Yalan Opan"/>
    <x v="0"/>
    <x v="6"/>
    <n v="36"/>
    <n v="19"/>
    <n v="0.10178760197630929"/>
    <n v="0.33929200658769765"/>
    <n v="0.70945562159999997"/>
    <n v="2.3648520720000001"/>
    <n v="3.3333333333333335"/>
  </r>
  <r>
    <x v="0"/>
    <x v="7"/>
    <n v="16"/>
    <s v="Yalan Opan"/>
    <x v="0"/>
    <x v="6"/>
    <n v="36"/>
    <n v="20"/>
    <n v="0.10178760197630929"/>
    <n v="0.33929200658769765"/>
    <n v="0.74652796079999995"/>
    <n v="2.488426536"/>
    <n v="3.3333333333333335"/>
  </r>
  <r>
    <x v="0"/>
    <x v="7"/>
    <n v="10"/>
    <s v="Yalan Opan"/>
    <x v="0"/>
    <x v="5"/>
    <n v="42"/>
    <n v="39"/>
    <n v="0.13854423602330987"/>
    <n v="0.46181412007769956"/>
    <n v="1.973004516"/>
    <n v="6.5766817200000007"/>
    <n v="3.3333333333333335"/>
  </r>
  <r>
    <x v="0"/>
    <x v="7"/>
    <n v="17"/>
    <s v="Yalan Opan"/>
    <x v="0"/>
    <x v="5"/>
    <n v="42"/>
    <n v="39"/>
    <n v="0.13854423602330987"/>
    <n v="0.46181412007769956"/>
    <n v="1.973004516"/>
    <n v="6.5766817200000007"/>
    <n v="3.3333333333333335"/>
  </r>
  <r>
    <x v="1"/>
    <x v="7"/>
    <n v="3"/>
    <s v="Yalan Opan"/>
    <x v="1"/>
    <x v="0"/>
    <n v="10"/>
    <n v="4"/>
    <n v="7.8539816339744835E-3"/>
    <n v="2.6179938779914945E-2"/>
    <n v="0.12693686600000001"/>
    <n v="0.4231228866666667"/>
    <n v="3.3333333333333335"/>
  </r>
  <r>
    <x v="1"/>
    <x v="7"/>
    <n v="2"/>
    <s v="Yalan Opan"/>
    <x v="1"/>
    <x v="0"/>
    <n v="11"/>
    <n v="6"/>
    <n v="9.5033177771091243E-3"/>
    <n v="3.1677725923697081E-2"/>
    <n v="0.14209554000000002"/>
    <n v="0.47365180000000007"/>
    <n v="3.3333333333333335"/>
  </r>
  <r>
    <x v="1"/>
    <x v="7"/>
    <n v="1"/>
    <s v="Yalan Opan"/>
    <x v="1"/>
    <x v="0"/>
    <n v="12"/>
    <n v="8"/>
    <n v="1.1309733552923255E-2"/>
    <n v="3.7699111843077518E-2"/>
    <n v="0.16190411399999999"/>
    <n v="0.53968037999999996"/>
    <n v="3.3333333333333335"/>
  </r>
  <r>
    <x v="1"/>
    <x v="7"/>
    <n v="11"/>
    <s v="Yalan Opan"/>
    <x v="1"/>
    <x v="0"/>
    <n v="13"/>
    <n v="18"/>
    <n v="1.3273228961416878E-2"/>
    <n v="4.4244096538056263E-2"/>
    <n v="0.24978722400000003"/>
    <n v="0.8326240800000001"/>
    <n v="3.3333333333333335"/>
  </r>
  <r>
    <x v="1"/>
    <x v="7"/>
    <n v="6"/>
    <s v="Yalan Opan"/>
    <x v="1"/>
    <x v="0"/>
    <n v="14"/>
    <n v="10"/>
    <n v="1.5393804002589988E-2"/>
    <n v="5.1312680008633295E-2"/>
    <n v="0.19947530600000002"/>
    <n v="0.66491768666666673"/>
    <n v="3.3333333333333335"/>
  </r>
  <r>
    <x v="1"/>
    <x v="7"/>
    <n v="12"/>
    <s v="Yalan Opan"/>
    <x v="0"/>
    <x v="0"/>
    <n v="14"/>
    <n v="12"/>
    <n v="1.5393804002589988E-2"/>
    <n v="5.1312680008633295E-2"/>
    <n v="7.2360607199999996E-2"/>
    <n v="0.24120202399999999"/>
    <n v="3.3333333333333335"/>
  </r>
  <r>
    <x v="1"/>
    <x v="7"/>
    <n v="20"/>
    <s v="Yalan Opan"/>
    <x v="1"/>
    <x v="0"/>
    <n v="14"/>
    <n v="10"/>
    <n v="1.5393804002589988E-2"/>
    <n v="5.1312680008633295E-2"/>
    <n v="0.19947530600000002"/>
    <n v="0.66491768666666673"/>
    <n v="3.3333333333333335"/>
  </r>
  <r>
    <x v="1"/>
    <x v="7"/>
    <n v="5"/>
    <s v="Yalan Opan"/>
    <x v="0"/>
    <x v="1"/>
    <n v="18"/>
    <n v="24"/>
    <n v="2.5446900494077322E-2"/>
    <n v="8.4823001646924412E-2"/>
    <n v="0.22751521199999999"/>
    <n v="0.75838404000000004"/>
    <n v="3.3333333333333335"/>
  </r>
  <r>
    <x v="1"/>
    <x v="7"/>
    <n v="7"/>
    <s v="Yalan Opan"/>
    <x v="0"/>
    <x v="1"/>
    <n v="18"/>
    <n v="20"/>
    <n v="2.5446900494077322E-2"/>
    <n v="8.4823001646924412E-2"/>
    <n v="0.1904428728"/>
    <n v="0.63480957599999999"/>
    <n v="3.3333333333333335"/>
  </r>
  <r>
    <x v="1"/>
    <x v="7"/>
    <n v="19"/>
    <s v="Yalan Opan"/>
    <x v="0"/>
    <x v="1"/>
    <n v="18"/>
    <n v="24"/>
    <n v="2.5446900494077322E-2"/>
    <n v="8.4823001646924412E-2"/>
    <n v="0.22751521199999999"/>
    <n v="0.75838404000000004"/>
    <n v="3.3333333333333335"/>
  </r>
  <r>
    <x v="1"/>
    <x v="7"/>
    <n v="21"/>
    <s v="Yalan Opan"/>
    <x v="0"/>
    <x v="1"/>
    <n v="18"/>
    <n v="20"/>
    <n v="2.5446900494077322E-2"/>
    <n v="8.4823001646924412E-2"/>
    <n v="0.1904428728"/>
    <n v="0.63480957599999999"/>
    <n v="3.3333333333333335"/>
  </r>
  <r>
    <x v="1"/>
    <x v="7"/>
    <n v="8"/>
    <s v="Yalan Opan"/>
    <x v="0"/>
    <x v="1"/>
    <n v="19"/>
    <n v="20"/>
    <n v="2.8352873698647883E-2"/>
    <n v="9.4509578995492949E-2"/>
    <n v="0.21161072080000001"/>
    <n v="0.70536906933333343"/>
    <n v="3.3333333333333335"/>
  </r>
  <r>
    <x v="1"/>
    <x v="7"/>
    <n v="22"/>
    <s v="Yalan Opan"/>
    <x v="0"/>
    <x v="1"/>
    <n v="19"/>
    <n v="20"/>
    <n v="2.8352873698647883E-2"/>
    <n v="9.4509578995492949E-2"/>
    <n v="0.21161072080000001"/>
    <n v="0.70536906933333343"/>
    <n v="3.3333333333333335"/>
  </r>
  <r>
    <x v="1"/>
    <x v="7"/>
    <n v="4"/>
    <s v="Yalan Opan"/>
    <x v="0"/>
    <x v="2"/>
    <n v="20"/>
    <n v="22"/>
    <n v="3.1415926535897934E-2"/>
    <n v="0.10471975511965978"/>
    <n v="0.25680693679999994"/>
    <n v="0.85602312266666647"/>
    <n v="3.3333333333333335"/>
  </r>
  <r>
    <x v="1"/>
    <x v="7"/>
    <n v="18"/>
    <s v="Yalan Opan"/>
    <x v="0"/>
    <x v="2"/>
    <n v="20"/>
    <n v="22"/>
    <n v="3.1415926535897934E-2"/>
    <n v="0.10471975511965978"/>
    <n v="0.25680693679999994"/>
    <n v="0.85602312266666647"/>
    <n v="3.3333333333333335"/>
  </r>
  <r>
    <x v="1"/>
    <x v="7"/>
    <n v="13"/>
    <s v="Yalan Opan"/>
    <x v="1"/>
    <x v="2"/>
    <n v="21"/>
    <n v="11"/>
    <n v="3.4636059005827467E-2"/>
    <n v="0.11545353001942489"/>
    <n v="0.333903915"/>
    <n v="1.1130130499999999"/>
    <n v="3.3333333333333335"/>
  </r>
  <r>
    <x v="1"/>
    <x v="7"/>
    <n v="9"/>
    <s v="Yalan Opan"/>
    <x v="0"/>
    <x v="2"/>
    <n v="23"/>
    <n v="21"/>
    <n v="4.1547562843725017E-2"/>
    <n v="0.13849187614575006"/>
    <n v="0.32285634359999993"/>
    <n v="1.0761878119999999"/>
    <n v="3.3333333333333335"/>
  </r>
  <r>
    <x v="1"/>
    <x v="7"/>
    <n v="23"/>
    <s v="Yalan Opan"/>
    <x v="0"/>
    <x v="2"/>
    <n v="23"/>
    <n v="21"/>
    <n v="4.1547562843725017E-2"/>
    <n v="0.13849187614575006"/>
    <n v="0.32285634359999993"/>
    <n v="1.0761878119999999"/>
    <n v="3.3333333333333335"/>
  </r>
  <r>
    <x v="1"/>
    <x v="7"/>
    <n v="16"/>
    <s v="Yalan Opan"/>
    <x v="1"/>
    <x v="2"/>
    <n v="24"/>
    <n v="12"/>
    <n v="4.5238934211693019E-2"/>
    <n v="0.15079644737231007"/>
    <n v="0.42973835399999999"/>
    <n v="1.43246118"/>
    <n v="3.3333333333333335"/>
  </r>
  <r>
    <x v="1"/>
    <x v="7"/>
    <n v="15"/>
    <s v="Yalan Opan"/>
    <x v="0"/>
    <x v="3"/>
    <n v="25"/>
    <n v="20"/>
    <n v="4.9087385212340517E-2"/>
    <n v="0.1636246173744684"/>
    <n v="0.36264617679999994"/>
    <n v="1.2088205893333333"/>
    <n v="3.3333333333333335"/>
  </r>
  <r>
    <x v="1"/>
    <x v="7"/>
    <n v="10"/>
    <s v="Yalan Opan"/>
    <x v="0"/>
    <x v="3"/>
    <n v="28"/>
    <n v="29"/>
    <n v="6.1575216010359951E-2"/>
    <n v="0.20525072003453318"/>
    <n v="0.65544900399999995"/>
    <n v="2.1848300133333334"/>
    <n v="3.3333333333333335"/>
  </r>
  <r>
    <x v="1"/>
    <x v="7"/>
    <n v="17"/>
    <s v="Yalan Opan"/>
    <x v="0"/>
    <x v="4"/>
    <n v="33"/>
    <n v="19"/>
    <n v="8.5529859993982132E-2"/>
    <n v="0.28509953331327381"/>
    <n v="0.59695136999999987"/>
    <n v="1.9898378999999997"/>
    <n v="3.3333333333333335"/>
  </r>
  <r>
    <x v="1"/>
    <x v="7"/>
    <n v="14"/>
    <s v="Yalan Opan"/>
    <x v="0"/>
    <x v="6"/>
    <n v="36"/>
    <n v="20"/>
    <n v="0.10178760197630929"/>
    <n v="0.33929200658769765"/>
    <n v="0.74652796079999995"/>
    <n v="2.488426536"/>
    <n v="3.3333333333333335"/>
  </r>
  <r>
    <x v="2"/>
    <x v="7"/>
    <n v="13"/>
    <s v="Yalan Opan"/>
    <x v="1"/>
    <x v="0"/>
    <n v="12"/>
    <n v="8"/>
    <n v="1.1309733552923255E-2"/>
    <n v="3.7699111843077518E-2"/>
    <n v="0.16190411399999999"/>
    <n v="0.53968037999999996"/>
    <n v="3.3333333333333335"/>
  </r>
  <r>
    <x v="2"/>
    <x v="7"/>
    <n v="1"/>
    <s v="Yalan Opan"/>
    <x v="1"/>
    <x v="0"/>
    <n v="13"/>
    <n v="7"/>
    <n v="1.3273228961416878E-2"/>
    <n v="4.4244096538056263E-2"/>
    <n v="0.16334558300000002"/>
    <n v="0.5444852766666668"/>
    <n v="3.3333333333333335"/>
  </r>
  <r>
    <x v="2"/>
    <x v="7"/>
    <n v="6"/>
    <s v="Yalan Opan"/>
    <x v="0"/>
    <x v="0"/>
    <n v="14"/>
    <n v="7"/>
    <n v="1.5393804002589988E-2"/>
    <n v="5.1312680008633295E-2"/>
    <n v="4.4327511200000003E-2"/>
    <n v="0.14775837066666669"/>
    <n v="3.3333333333333335"/>
  </r>
  <r>
    <x v="2"/>
    <x v="7"/>
    <n v="11"/>
    <s v="Yalan Opan"/>
    <x v="1"/>
    <x v="0"/>
    <n v="14"/>
    <n v="9"/>
    <n v="1.5393804002589988E-2"/>
    <n v="5.1312680008633295E-2"/>
    <n v="0.19036150200000002"/>
    <n v="0.63453834000000009"/>
    <n v="3.3333333333333335"/>
  </r>
  <r>
    <x v="2"/>
    <x v="7"/>
    <n v="5"/>
    <s v="Yalan Opan"/>
    <x v="0"/>
    <x v="1"/>
    <n v="16"/>
    <n v="12"/>
    <n v="2.0106192982974676E-2"/>
    <n v="6.7020643276582262E-2"/>
    <n v="9.2956351199999995E-2"/>
    <n v="0.30985450399999998"/>
    <n v="3.3333333333333335"/>
  </r>
  <r>
    <x v="2"/>
    <x v="7"/>
    <n v="9"/>
    <s v="Yalan Opan"/>
    <x v="0"/>
    <x v="2"/>
    <n v="20"/>
    <n v="11"/>
    <n v="3.1415926535897934E-2"/>
    <n v="0.10471975511965978"/>
    <n v="0.13094405679999999"/>
    <n v="0.43648018933333332"/>
    <n v="3.3333333333333335"/>
  </r>
  <r>
    <x v="2"/>
    <x v="7"/>
    <n v="12"/>
    <s v="Yalan Opan"/>
    <x v="1"/>
    <x v="2"/>
    <n v="20"/>
    <n v="16"/>
    <n v="3.1415926535897934E-2"/>
    <n v="0.10471975511965978"/>
    <n v="0.405930866"/>
    <n v="1.3531028866666668"/>
    <n v="3.3333333333333335"/>
  </r>
  <r>
    <x v="2"/>
    <x v="7"/>
    <n v="10"/>
    <s v="Yalan Opan"/>
    <x v="0"/>
    <x v="2"/>
    <n v="24"/>
    <n v="12"/>
    <n v="4.5238934211693019E-2"/>
    <n v="0.15079644737231007"/>
    <n v="0.2028003192"/>
    <n v="0.67600106400000004"/>
    <n v="3.3333333333333335"/>
  </r>
  <r>
    <x v="2"/>
    <x v="7"/>
    <n v="7"/>
    <s v="Yalan Opan"/>
    <x v="0"/>
    <x v="3"/>
    <n v="26"/>
    <n v="12"/>
    <n v="5.3092915845667513E-2"/>
    <n v="0.17697638615222505"/>
    <n v="0.23712655919999998"/>
    <n v="0.79042186399999992"/>
    <n v="3.3333333333333335"/>
  </r>
  <r>
    <x v="2"/>
    <x v="7"/>
    <n v="18"/>
    <s v="Yalan Opan"/>
    <x v="1"/>
    <x v="3"/>
    <n v="26"/>
    <n v="14"/>
    <n v="5.3092915845667513E-2"/>
    <n v="0.17697638615222505"/>
    <n v="0.54840380200000005"/>
    <n v="1.8280126733333335"/>
    <n v="3.3333333333333335"/>
  </r>
  <r>
    <x v="2"/>
    <x v="7"/>
    <n v="4"/>
    <s v="Yalan Opan"/>
    <x v="0"/>
    <x v="3"/>
    <n v="28"/>
    <n v="16"/>
    <n v="6.1575216010359951E-2"/>
    <n v="0.20525072003453318"/>
    <n v="0.36390480559999994"/>
    <n v="1.2130160186666665"/>
    <n v="3.3333333333333335"/>
  </r>
  <r>
    <x v="2"/>
    <x v="7"/>
    <n v="15"/>
    <s v="Yalan Opan"/>
    <x v="0"/>
    <x v="3"/>
    <n v="26"/>
    <n v="17"/>
    <n v="5.3092915845667513E-2"/>
    <n v="0.17697638615222505"/>
    <n v="0.33381213519999992"/>
    <n v="1.1127071173333332"/>
    <n v="3.3333333333333335"/>
  </r>
  <r>
    <x v="2"/>
    <x v="7"/>
    <n v="2"/>
    <s v="Yalan Opan"/>
    <x v="0"/>
    <x v="4"/>
    <n v="30"/>
    <n v="19"/>
    <n v="7.0685834705770348E-2"/>
    <n v="0.23561944901923451"/>
    <n v="0.49423009679999996"/>
    <n v="1.647433656"/>
    <n v="3.3333333333333335"/>
  </r>
  <r>
    <x v="2"/>
    <x v="7"/>
    <n v="14"/>
    <s v="Yalan Opan"/>
    <x v="0"/>
    <x v="4"/>
    <n v="31"/>
    <n v="17"/>
    <n v="7.5476763502494784E-2"/>
    <n v="0.2515892116749826"/>
    <n v="0.47240432919999997"/>
    <n v="1.5746810973333334"/>
    <n v="3.3333333333333335"/>
  </r>
  <r>
    <x v="2"/>
    <x v="7"/>
    <n v="19"/>
    <s v="Yalan Opan"/>
    <x v="1"/>
    <x v="6"/>
    <n v="32"/>
    <n v="12"/>
    <n v="8.0424771931898703E-2"/>
    <n v="0.26808257310632905"/>
    <n v="0.67971697800000008"/>
    <n v="2.2657232600000006"/>
    <n v="3.3333333333333335"/>
  </r>
  <r>
    <x v="2"/>
    <x v="7"/>
    <n v="22"/>
    <s v="Yalan Opan"/>
    <x v="0"/>
    <x v="6"/>
    <n v="33"/>
    <n v="17"/>
    <n v="8.5529859993982132E-2"/>
    <n v="0.28509953331327381"/>
    <n v="0.53464924439999995"/>
    <n v="1.7821641479999999"/>
    <n v="3.3333333333333335"/>
  </r>
  <r>
    <x v="2"/>
    <x v="7"/>
    <n v="20"/>
    <s v="Yalan Opan"/>
    <x v="1"/>
    <x v="6"/>
    <n v="36"/>
    <n v="15"/>
    <n v="0.10178760197630929"/>
    <n v="0.33929200658769765"/>
    <n v="1.012277826"/>
    <n v="3.3742594200000005"/>
    <n v="3.3333333333333335"/>
  </r>
  <r>
    <x v="2"/>
    <x v="7"/>
    <n v="3"/>
    <s v="Yalan Opan"/>
    <x v="0"/>
    <x v="6"/>
    <n v="36"/>
    <n v="20"/>
    <n v="0.10178760197630929"/>
    <n v="0.33929200658769765"/>
    <n v="0.74652796079999995"/>
    <n v="2.488426536"/>
    <n v="3.3333333333333335"/>
  </r>
  <r>
    <x v="2"/>
    <x v="7"/>
    <n v="8"/>
    <s v="Yalan Opan"/>
    <x v="0"/>
    <x v="6"/>
    <n v="35"/>
    <n v="21"/>
    <n v="9.6211275016187398E-2"/>
    <n v="0.32070425005395803"/>
    <n v="0.74094994679999993"/>
    <n v="2.469833156"/>
    <n v="3.3333333333333335"/>
  </r>
  <r>
    <x v="2"/>
    <x v="7"/>
    <n v="17"/>
    <s v="Yalan Opan"/>
    <x v="0"/>
    <x v="5"/>
    <n v="40"/>
    <n v="21"/>
    <n v="0.12566370614359174"/>
    <n v="0.41887902047863912"/>
    <n v="0.96621589679999986"/>
    <n v="3.2207196559999995"/>
    <n v="3.3333333333333335"/>
  </r>
  <r>
    <x v="2"/>
    <x v="7"/>
    <n v="16"/>
    <s v="Yalan Opan"/>
    <x v="0"/>
    <x v="5"/>
    <n v="41"/>
    <n v="20"/>
    <n v="0.13202543126711103"/>
    <n v="0.44008477089037012"/>
    <n v="0.96678800079999994"/>
    <n v="3.2226266693333332"/>
    <n v="3.3333333333333335"/>
  </r>
  <r>
    <x v="2"/>
    <x v="7"/>
    <n v="21"/>
    <s v="Yalan Opan"/>
    <x v="0"/>
    <x v="7"/>
    <n v="40"/>
    <n v="20"/>
    <n v="0.12566370614359174"/>
    <n v="0.41887902047863912"/>
    <n v="0.92044757679999989"/>
    <n v="3.0681585893333332"/>
    <n v="3.3333333333333335"/>
  </r>
  <r>
    <x v="3"/>
    <x v="7"/>
    <n v="4"/>
    <s v="Yalan Opan"/>
    <x v="0"/>
    <x v="0"/>
    <n v="14"/>
    <n v="8"/>
    <n v="1.5393804002589988E-2"/>
    <n v="5.1312680008633295E-2"/>
    <n v="4.9934130399999999E-2"/>
    <n v="0.16644710133333335"/>
    <n v="3.3333333333333335"/>
  </r>
  <r>
    <x v="3"/>
    <x v="7"/>
    <n v="21"/>
    <s v="Yalan Opan"/>
    <x v="1"/>
    <x v="0"/>
    <n v="14"/>
    <n v="8"/>
    <n v="1.5393804002589988E-2"/>
    <n v="5.1312680008633295E-2"/>
    <n v="0.18124769800000001"/>
    <n v="0.60415899333333345"/>
    <n v="3.3333333333333335"/>
  </r>
  <r>
    <x v="3"/>
    <x v="7"/>
    <n v="5"/>
    <s v="Yalan Opan"/>
    <x v="0"/>
    <x v="0"/>
    <n v="14"/>
    <n v="10"/>
    <n v="1.5393804002589988E-2"/>
    <n v="5.1312680008633295E-2"/>
    <n v="6.114736879999999E-2"/>
    <n v="0.20382456266666665"/>
    <n v="3.3333333333333335"/>
  </r>
  <r>
    <x v="3"/>
    <x v="7"/>
    <n v="7"/>
    <s v="Yalan Opan"/>
    <x v="0"/>
    <x v="0"/>
    <n v="14"/>
    <n v="12"/>
    <n v="1.5393804002589988E-2"/>
    <n v="5.1312680008633295E-2"/>
    <n v="7.2360607199999996E-2"/>
    <n v="0.24120202399999999"/>
    <n v="3.3333333333333335"/>
  </r>
  <r>
    <x v="3"/>
    <x v="7"/>
    <n v="6"/>
    <s v="Yalan Opan"/>
    <x v="0"/>
    <x v="1"/>
    <n v="19"/>
    <n v="12"/>
    <n v="2.8352873698647883E-2"/>
    <n v="9.4509578995492949E-2"/>
    <n v="0.12899890319999999"/>
    <n v="0.42999634399999997"/>
    <n v="3.3333333333333335"/>
  </r>
  <r>
    <x v="3"/>
    <x v="7"/>
    <n v="1"/>
    <s v="Yalan Opan"/>
    <x v="0"/>
    <x v="1"/>
    <n v="19"/>
    <n v="9"/>
    <n v="2.8352873698647883E-2"/>
    <n v="9.4509578995492949E-2"/>
    <n v="9.8019471600000005E-2"/>
    <n v="0.32673157200000003"/>
    <n v="3.3333333333333335"/>
  </r>
  <r>
    <x v="3"/>
    <x v="7"/>
    <n v="12"/>
    <s v="Yalan Opan"/>
    <x v="0"/>
    <x v="1"/>
    <n v="18"/>
    <n v="12"/>
    <n v="2.5446900494077322E-2"/>
    <n v="8.4823001646924412E-2"/>
    <n v="0.1162981944"/>
    <n v="0.387660648"/>
    <n v="3.3333333333333335"/>
  </r>
  <r>
    <x v="3"/>
    <x v="7"/>
    <n v="19"/>
    <s v="Yalan Opan"/>
    <x v="0"/>
    <x v="1"/>
    <n v="19"/>
    <n v="12"/>
    <n v="2.8352873698647883E-2"/>
    <n v="9.4509578995492949E-2"/>
    <n v="0.12899890319999999"/>
    <n v="0.42999634399999997"/>
    <n v="3.3333333333333335"/>
  </r>
  <r>
    <x v="3"/>
    <x v="7"/>
    <n v="3"/>
    <s v="Yalan Opan"/>
    <x v="0"/>
    <x v="1"/>
    <n v="17"/>
    <n v="11"/>
    <n v="2.2698006922186261E-2"/>
    <n v="7.5660023073954211E-2"/>
    <n v="9.6017107599999998E-2"/>
    <n v="0.32005702533333336"/>
    <n v="3.3333333333333335"/>
  </r>
  <r>
    <x v="3"/>
    <x v="7"/>
    <n v="15"/>
    <s v="Yalan Opan"/>
    <x v="0"/>
    <x v="1"/>
    <n v="19"/>
    <n v="14"/>
    <n v="2.8352873698647883E-2"/>
    <n v="9.4509578995492949E-2"/>
    <n v="0.14965185759999999"/>
    <n v="0.49883952533333331"/>
    <n v="3.3333333333333335"/>
  </r>
  <r>
    <x v="3"/>
    <x v="7"/>
    <n v="2"/>
    <s v="Yalan Opan"/>
    <x v="0"/>
    <x v="4"/>
    <n v="34"/>
    <n v="17"/>
    <n v="9.0792027688745044E-2"/>
    <n v="0.30264009229581684"/>
    <n v="0.56723056719999998"/>
    <n v="1.8907685573333333"/>
    <n v="3.3333333333333335"/>
  </r>
  <r>
    <x v="3"/>
    <x v="7"/>
    <n v="9"/>
    <s v="Yalan Opan"/>
    <x v="0"/>
    <x v="4"/>
    <n v="34"/>
    <n v="18"/>
    <n v="9.0792027688745044E-2"/>
    <n v="0.30264009229581684"/>
    <n v="0.60029817839999999"/>
    <n v="2.0009939280000002"/>
    <n v="3.3333333333333335"/>
  </r>
  <r>
    <x v="3"/>
    <x v="7"/>
    <n v="8"/>
    <s v="Yalan Opan"/>
    <x v="0"/>
    <x v="3"/>
    <n v="25"/>
    <n v="15"/>
    <n v="4.9087385212340517E-2"/>
    <n v="0.1636246173744684"/>
    <n v="0.27325492679999996"/>
    <n v="0.91084975599999995"/>
    <n v="3.3333333333333335"/>
  </r>
  <r>
    <x v="3"/>
    <x v="7"/>
    <n v="13"/>
    <s v="Yalan Opan"/>
    <x v="0"/>
    <x v="3"/>
    <n v="29"/>
    <n v="19"/>
    <n v="6.6051985541725394E-2"/>
    <n v="0.22017328513908466"/>
    <n v="0.46216366759999994"/>
    <n v="1.5405455586666665"/>
    <n v="3.3333333333333335"/>
  </r>
  <r>
    <x v="3"/>
    <x v="7"/>
    <n v="20"/>
    <s v="Yalan Opan"/>
    <x v="0"/>
    <x v="3"/>
    <n v="28"/>
    <n v="17"/>
    <n v="6.1575216010359951E-2"/>
    <n v="0.20525072003453318"/>
    <n v="0.38633128239999992"/>
    <n v="1.2877709413333331"/>
    <n v="3.3333333333333335"/>
  </r>
  <r>
    <x v="3"/>
    <x v="7"/>
    <n v="17"/>
    <s v="Yalan Opan"/>
    <x v="0"/>
    <x v="3"/>
    <n v="29"/>
    <n v="12"/>
    <n v="6.6051985541725394E-2"/>
    <n v="0.22017328513908466"/>
    <n v="0.29376485519999995"/>
    <n v="0.97921618399999988"/>
    <n v="3.3333333333333335"/>
  </r>
  <r>
    <x v="3"/>
    <x v="7"/>
    <n v="11"/>
    <s v="Yalan Opan"/>
    <x v="0"/>
    <x v="3"/>
    <n v="29"/>
    <n v="16"/>
    <n v="6.6051985541725394E-2"/>
    <n v="0.22017328513908466"/>
    <n v="0.38999274799999994"/>
    <n v="1.2999758266666666"/>
    <n v="3.3333333333333335"/>
  </r>
  <r>
    <x v="3"/>
    <x v="7"/>
    <n v="18"/>
    <s v="Yalan Opan"/>
    <x v="0"/>
    <x v="6"/>
    <n v="39"/>
    <n v="17"/>
    <n v="0.1194590606527519"/>
    <n v="0.39819686884250632"/>
    <n v="0.74472583319999996"/>
    <n v="2.482419444"/>
    <n v="3.3333333333333335"/>
  </r>
  <r>
    <x v="3"/>
    <x v="7"/>
    <n v="14"/>
    <s v="Yalan Opan"/>
    <x v="0"/>
    <x v="6"/>
    <n v="39"/>
    <n v="19"/>
    <n v="0.1194590606527519"/>
    <n v="0.39819686884250632"/>
    <n v="0.83174285159999994"/>
    <n v="2.7724761719999997"/>
    <n v="3.3333333333333335"/>
  </r>
  <r>
    <x v="3"/>
    <x v="7"/>
    <n v="16"/>
    <s v="Yalan Opan"/>
    <x v="0"/>
    <x v="5"/>
    <n v="44"/>
    <n v="20"/>
    <n v="0.15205308443374599"/>
    <n v="0.5068436147791533"/>
    <n v="1.1126745208"/>
    <n v="3.7089150693333335"/>
    <n v="3.3333333333333335"/>
  </r>
  <r>
    <x v="3"/>
    <x v="7"/>
    <n v="10"/>
    <s v="Yalan Opan"/>
    <x v="0"/>
    <x v="5"/>
    <n v="44"/>
    <n v="22"/>
    <n v="0.15205308443374599"/>
    <n v="0.5068436147791533"/>
    <n v="1.2234338551999999"/>
    <n v="4.0781128506666668"/>
    <n v="3.3333333333333335"/>
  </r>
  <r>
    <x v="4"/>
    <x v="7"/>
    <n v="3"/>
    <s v="Yalan Opan"/>
    <x v="1"/>
    <x v="0"/>
    <n v="10"/>
    <n v="4"/>
    <n v="7.8539816339744835E-3"/>
    <n v="2.6179938779914945E-2"/>
    <n v="0.12693686600000001"/>
    <n v="0.4231228866666667"/>
    <n v="3.3333333333333335"/>
  </r>
  <r>
    <x v="4"/>
    <x v="7"/>
    <n v="2"/>
    <s v="Yalan Opan"/>
    <x v="1"/>
    <x v="0"/>
    <n v="11"/>
    <n v="6"/>
    <n v="9.5033177771091243E-3"/>
    <n v="3.1677725923697081E-2"/>
    <n v="0.14209554000000002"/>
    <n v="0.47365180000000007"/>
    <n v="3.3333333333333335"/>
  </r>
  <r>
    <x v="4"/>
    <x v="7"/>
    <n v="1"/>
    <s v="Yalan Opan"/>
    <x v="1"/>
    <x v="0"/>
    <n v="12"/>
    <n v="8"/>
    <n v="1.1309733552923255E-2"/>
    <n v="3.7699111843077518E-2"/>
    <n v="0.16190411399999999"/>
    <n v="0.53968037999999996"/>
    <n v="3.3333333333333335"/>
  </r>
  <r>
    <x v="4"/>
    <x v="7"/>
    <n v="11"/>
    <s v="Yalan Opan"/>
    <x v="1"/>
    <x v="0"/>
    <n v="13"/>
    <n v="18"/>
    <n v="1.3273228961416878E-2"/>
    <n v="4.4244096538056263E-2"/>
    <n v="0.24978722400000003"/>
    <n v="0.8326240800000001"/>
    <n v="3.3333333333333335"/>
  </r>
  <r>
    <x v="4"/>
    <x v="7"/>
    <n v="6"/>
    <s v="Yalan Opan"/>
    <x v="1"/>
    <x v="0"/>
    <n v="14"/>
    <n v="10"/>
    <n v="1.5393804002589988E-2"/>
    <n v="5.1312680008633295E-2"/>
    <n v="0.19947530600000002"/>
    <n v="0.66491768666666673"/>
    <n v="3.3333333333333335"/>
  </r>
  <r>
    <x v="4"/>
    <x v="7"/>
    <n v="12"/>
    <s v="Yalan Opan"/>
    <x v="0"/>
    <x v="0"/>
    <n v="14"/>
    <n v="12"/>
    <n v="1.5393804002589988E-2"/>
    <n v="5.1312680008633295E-2"/>
    <n v="7.2360607199999996E-2"/>
    <n v="0.24120202399999999"/>
    <n v="3.3333333333333335"/>
  </r>
  <r>
    <x v="4"/>
    <x v="7"/>
    <n v="20"/>
    <s v="Yalan Opan"/>
    <x v="1"/>
    <x v="0"/>
    <n v="14"/>
    <n v="10"/>
    <n v="1.5393804002589988E-2"/>
    <n v="5.1312680008633295E-2"/>
    <n v="0.19947530600000002"/>
    <n v="0.66491768666666673"/>
    <n v="3.3333333333333335"/>
  </r>
  <r>
    <x v="4"/>
    <x v="7"/>
    <n v="5"/>
    <s v="Yalan Opan"/>
    <x v="0"/>
    <x v="1"/>
    <n v="18"/>
    <n v="24"/>
    <n v="2.5446900494077322E-2"/>
    <n v="8.4823001646924412E-2"/>
    <n v="0.22751521199999999"/>
    <n v="0.75838404000000004"/>
    <n v="3.3333333333333335"/>
  </r>
  <r>
    <x v="4"/>
    <x v="7"/>
    <n v="7"/>
    <s v="Yalan Opan"/>
    <x v="0"/>
    <x v="1"/>
    <n v="18"/>
    <n v="20"/>
    <n v="2.5446900494077322E-2"/>
    <n v="8.4823001646924412E-2"/>
    <n v="0.1904428728"/>
    <n v="0.63480957599999999"/>
    <n v="3.3333333333333335"/>
  </r>
  <r>
    <x v="4"/>
    <x v="7"/>
    <n v="19"/>
    <s v="Yalan Opan"/>
    <x v="0"/>
    <x v="1"/>
    <n v="18"/>
    <n v="24"/>
    <n v="2.5446900494077322E-2"/>
    <n v="8.4823001646924412E-2"/>
    <n v="0.22751521199999999"/>
    <n v="0.75838404000000004"/>
    <n v="3.3333333333333335"/>
  </r>
  <r>
    <x v="4"/>
    <x v="7"/>
    <n v="21"/>
    <s v="Yalan Opan"/>
    <x v="0"/>
    <x v="1"/>
    <n v="18"/>
    <n v="20"/>
    <n v="2.5446900494077322E-2"/>
    <n v="8.4823001646924412E-2"/>
    <n v="0.1904428728"/>
    <n v="0.63480957599999999"/>
    <n v="3.3333333333333335"/>
  </r>
  <r>
    <x v="4"/>
    <x v="7"/>
    <n v="8"/>
    <s v="Yalan Opan"/>
    <x v="0"/>
    <x v="1"/>
    <n v="19"/>
    <n v="20"/>
    <n v="2.8352873698647883E-2"/>
    <n v="9.4509578995492949E-2"/>
    <n v="0.21161072080000001"/>
    <n v="0.70536906933333343"/>
    <n v="3.3333333333333335"/>
  </r>
  <r>
    <x v="4"/>
    <x v="7"/>
    <n v="22"/>
    <s v="Yalan Opan"/>
    <x v="0"/>
    <x v="1"/>
    <n v="19"/>
    <n v="20"/>
    <n v="2.8352873698647883E-2"/>
    <n v="9.4509578995492949E-2"/>
    <n v="0.21161072080000001"/>
    <n v="0.70536906933333343"/>
    <n v="3.3333333333333335"/>
  </r>
  <r>
    <x v="4"/>
    <x v="7"/>
    <n v="4"/>
    <s v="Yalan Opan"/>
    <x v="0"/>
    <x v="2"/>
    <n v="20"/>
    <n v="22"/>
    <n v="3.1415926535897934E-2"/>
    <n v="0.10471975511965978"/>
    <n v="0.25680693679999994"/>
    <n v="0.85602312266666647"/>
    <n v="3.3333333333333335"/>
  </r>
  <r>
    <x v="4"/>
    <x v="7"/>
    <n v="18"/>
    <s v="Yalan Opan"/>
    <x v="0"/>
    <x v="2"/>
    <n v="20"/>
    <n v="22"/>
    <n v="3.1415926535897934E-2"/>
    <n v="0.10471975511965978"/>
    <n v="0.25680693679999994"/>
    <n v="0.85602312266666647"/>
    <n v="3.3333333333333335"/>
  </r>
  <r>
    <x v="4"/>
    <x v="7"/>
    <n v="13"/>
    <s v="Yalan Opan"/>
    <x v="1"/>
    <x v="2"/>
    <n v="21"/>
    <n v="11"/>
    <n v="3.4636059005827467E-2"/>
    <n v="0.11545353001942489"/>
    <n v="0.333903915"/>
    <n v="1.1130130499999999"/>
    <n v="3.3333333333333335"/>
  </r>
  <r>
    <x v="4"/>
    <x v="7"/>
    <n v="9"/>
    <s v="Yalan Opan"/>
    <x v="0"/>
    <x v="2"/>
    <n v="23"/>
    <n v="21"/>
    <n v="4.1547562843725017E-2"/>
    <n v="0.13849187614575006"/>
    <n v="0.32285634359999993"/>
    <n v="1.0761878119999999"/>
    <n v="3.3333333333333335"/>
  </r>
  <r>
    <x v="4"/>
    <x v="7"/>
    <n v="23"/>
    <s v="Yalan Opan"/>
    <x v="0"/>
    <x v="2"/>
    <n v="23"/>
    <n v="21"/>
    <n v="4.1547562843725017E-2"/>
    <n v="0.13849187614575006"/>
    <n v="0.32285634359999993"/>
    <n v="1.0761878119999999"/>
    <n v="3.3333333333333335"/>
  </r>
  <r>
    <x v="4"/>
    <x v="7"/>
    <n v="16"/>
    <s v="Yalan Opan"/>
    <x v="1"/>
    <x v="2"/>
    <n v="24"/>
    <n v="12"/>
    <n v="4.5238934211693019E-2"/>
    <n v="0.15079644737231007"/>
    <n v="0.42973835399999999"/>
    <n v="1.43246118"/>
    <n v="3.3333333333333335"/>
  </r>
  <r>
    <x v="4"/>
    <x v="7"/>
    <n v="15"/>
    <s v="Yalan Opan"/>
    <x v="0"/>
    <x v="3"/>
    <n v="25"/>
    <n v="20"/>
    <n v="4.9087385212340517E-2"/>
    <n v="0.1636246173744684"/>
    <n v="0.36264617679999994"/>
    <n v="1.2088205893333333"/>
    <n v="3.3333333333333335"/>
  </r>
  <r>
    <x v="4"/>
    <x v="7"/>
    <n v="10"/>
    <s v="Yalan Opan"/>
    <x v="0"/>
    <x v="3"/>
    <n v="28"/>
    <n v="29"/>
    <n v="6.1575216010359951E-2"/>
    <n v="0.20525072003453318"/>
    <n v="0.65544900399999995"/>
    <n v="2.1848300133333334"/>
    <n v="3.3333333333333335"/>
  </r>
  <r>
    <x v="4"/>
    <x v="7"/>
    <n v="17"/>
    <s v="Yalan Opan"/>
    <x v="0"/>
    <x v="4"/>
    <n v="33"/>
    <n v="19"/>
    <n v="8.5529859993982132E-2"/>
    <n v="0.28509953331327381"/>
    <n v="0.59695136999999987"/>
    <n v="1.9898378999999997"/>
    <n v="3.3333333333333335"/>
  </r>
  <r>
    <x v="4"/>
    <x v="7"/>
    <n v="14"/>
    <s v="Yalan Opan"/>
    <x v="0"/>
    <x v="6"/>
    <n v="36"/>
    <n v="20"/>
    <n v="0.10178760197630929"/>
    <n v="0.33929200658769765"/>
    <n v="0.74652796079999995"/>
    <n v="2.488426536"/>
    <n v="3.3333333333333335"/>
  </r>
  <r>
    <x v="5"/>
    <x v="7"/>
    <n v="13"/>
    <s v="Yalan Opan"/>
    <x v="1"/>
    <x v="0"/>
    <n v="12"/>
    <n v="28"/>
    <n v="1.1309733552923255E-2"/>
    <n v="3.7699111843077518E-2"/>
    <n v="0.29582123399999999"/>
    <n v="0.98607078000000004"/>
    <n v="3.3333333333333335"/>
  </r>
  <r>
    <x v="5"/>
    <x v="7"/>
    <n v="1"/>
    <s v="Yalan Opan"/>
    <x v="1"/>
    <x v="0"/>
    <n v="13"/>
    <n v="8"/>
    <n v="1.3273228961416878E-2"/>
    <n v="4.4244096538056263E-2"/>
    <n v="0.17120391400000001"/>
    <n v="0.57067971333333345"/>
    <n v="3.3333333333333335"/>
  </r>
  <r>
    <x v="5"/>
    <x v="7"/>
    <n v="6"/>
    <s v="Yalan Opan"/>
    <x v="0"/>
    <x v="0"/>
    <n v="14"/>
    <n v="17"/>
    <n v="1.5393804002589988E-2"/>
    <n v="5.1312680008633295E-2"/>
    <n v="0.10039370319999999"/>
    <n v="0.33464567733333334"/>
    <n v="3.3333333333333335"/>
  </r>
  <r>
    <x v="5"/>
    <x v="7"/>
    <n v="11"/>
    <s v="Yalan Opan"/>
    <x v="1"/>
    <x v="0"/>
    <n v="14"/>
    <n v="9"/>
    <n v="1.5393804002589988E-2"/>
    <n v="5.1312680008633295E-2"/>
    <n v="0.19036150200000002"/>
    <n v="0.63453834000000009"/>
    <n v="3.3333333333333335"/>
  </r>
  <r>
    <x v="5"/>
    <x v="7"/>
    <n v="5"/>
    <s v="Yalan Opan"/>
    <x v="0"/>
    <x v="1"/>
    <n v="16"/>
    <n v="12"/>
    <n v="2.0106192982974676E-2"/>
    <n v="6.7020643276582262E-2"/>
    <n v="9.2956351199999995E-2"/>
    <n v="0.30985450399999998"/>
    <n v="3.3333333333333335"/>
  </r>
  <r>
    <x v="5"/>
    <x v="7"/>
    <n v="9"/>
    <s v="Yalan Opan"/>
    <x v="0"/>
    <x v="2"/>
    <n v="20"/>
    <n v="19"/>
    <n v="3.1415926535897934E-2"/>
    <n v="0.10471975511965978"/>
    <n v="0.22248069679999999"/>
    <n v="0.7416023226666667"/>
    <n v="3.3333333333333335"/>
  </r>
  <r>
    <x v="5"/>
    <x v="7"/>
    <n v="12"/>
    <s v="Yalan Opan"/>
    <x v="1"/>
    <x v="2"/>
    <n v="20"/>
    <n v="16"/>
    <n v="3.1415926535897934E-2"/>
    <n v="0.10471975511965978"/>
    <n v="0.405930866"/>
    <n v="1.3531028866666668"/>
    <n v="3.3333333333333335"/>
  </r>
  <r>
    <x v="5"/>
    <x v="7"/>
    <n v="10"/>
    <s v="Yalan Opan"/>
    <x v="0"/>
    <x v="2"/>
    <n v="24"/>
    <n v="18"/>
    <n v="4.5238934211693019E-2"/>
    <n v="0.15079644737231007"/>
    <n v="0.30165989039999996"/>
    <n v="1.005532968"/>
    <n v="3.3333333333333335"/>
  </r>
  <r>
    <x v="5"/>
    <x v="7"/>
    <n v="7"/>
    <s v="Yalan Opan"/>
    <x v="0"/>
    <x v="3"/>
    <n v="26"/>
    <n v="25"/>
    <n v="5.3092915845667513E-2"/>
    <n v="0.17697638615222505"/>
    <n v="0.4885090567999999"/>
    <n v="1.6283635226666664"/>
    <n v="3.3333333333333335"/>
  </r>
  <r>
    <x v="5"/>
    <x v="7"/>
    <n v="18"/>
    <s v="Yalan Opan"/>
    <x v="1"/>
    <x v="3"/>
    <n v="26"/>
    <n v="14"/>
    <n v="5.3092915845667513E-2"/>
    <n v="0.17697638615222505"/>
    <n v="0.54840380200000005"/>
    <n v="1.8280126733333335"/>
    <n v="3.3333333333333335"/>
  </r>
  <r>
    <x v="5"/>
    <x v="7"/>
    <n v="4"/>
    <s v="Yalan Opan"/>
    <x v="0"/>
    <x v="3"/>
    <n v="28"/>
    <n v="21"/>
    <n v="6.1575216010359951E-2"/>
    <n v="0.20525072003453318"/>
    <n v="0.47603718959999991"/>
    <n v="1.5867906319999998"/>
    <n v="3.3333333333333335"/>
  </r>
  <r>
    <x v="5"/>
    <x v="7"/>
    <n v="15"/>
    <s v="Yalan Opan"/>
    <x v="0"/>
    <x v="3"/>
    <n v="29"/>
    <n v="17"/>
    <n v="6.6051985541725394E-2"/>
    <n v="0.22017328513908466"/>
    <n v="0.41404972119999994"/>
    <n v="1.3801657373333331"/>
    <n v="3.3333333333333335"/>
  </r>
  <r>
    <x v="5"/>
    <x v="7"/>
    <n v="2"/>
    <s v="Yalan Opan"/>
    <x v="0"/>
    <x v="4"/>
    <n v="30"/>
    <n v="29"/>
    <n v="7.0685834705770348E-2"/>
    <n v="0.23561944901923451"/>
    <n v="0.75167689679999994"/>
    <n v="2.5055896559999997"/>
    <n v="3.3333333333333335"/>
  </r>
  <r>
    <x v="5"/>
    <x v="7"/>
    <n v="14"/>
    <s v="Yalan Opan"/>
    <x v="0"/>
    <x v="4"/>
    <n v="33"/>
    <n v="19"/>
    <n v="8.5529859993982132E-2"/>
    <n v="0.28509953331327381"/>
    <n v="0.59695136999999987"/>
    <n v="1.9898378999999997"/>
    <n v="3.3333333333333335"/>
  </r>
  <r>
    <x v="5"/>
    <x v="7"/>
    <n v="3"/>
    <s v="Yalan Opan"/>
    <x v="0"/>
    <x v="6"/>
    <n v="38"/>
    <n v="32"/>
    <n v="0.11341149479459153"/>
    <n v="0.3780383159819718"/>
    <n v="1.3268702584000001"/>
    <n v="4.4229008613333338"/>
    <n v="3.3333333333333335"/>
  </r>
  <r>
    <x v="5"/>
    <x v="7"/>
    <n v="8"/>
    <s v="Yalan Opan"/>
    <x v="0"/>
    <x v="6"/>
    <n v="38"/>
    <n v="31"/>
    <n v="0.11341149479459153"/>
    <n v="0.3780383159819718"/>
    <n v="1.2855643496"/>
    <n v="4.2852144986666669"/>
    <n v="3.3333333333333335"/>
  </r>
  <r>
    <x v="5"/>
    <x v="7"/>
    <n v="17"/>
    <s v="Yalan Opan"/>
    <x v="0"/>
    <x v="5"/>
    <n v="40"/>
    <n v="21"/>
    <n v="0.12566370614359174"/>
    <n v="0.41887902047863912"/>
    <n v="0.96621589679999986"/>
    <n v="3.2207196559999995"/>
    <n v="3.3333333333333335"/>
  </r>
  <r>
    <x v="5"/>
    <x v="7"/>
    <n v="16"/>
    <s v="Yalan Opan"/>
    <x v="0"/>
    <x v="5"/>
    <n v="41"/>
    <n v="23"/>
    <n v="0.13202543126711103"/>
    <n v="0.44008477089037012"/>
    <n v="1.1110440244000002"/>
    <n v="3.7034800813333342"/>
    <n v="3.3333333333333335"/>
  </r>
  <r>
    <x v="0"/>
    <x v="8"/>
    <n v="2"/>
    <s v="Ixtenám Tzununkap"/>
    <x v="1"/>
    <x v="4"/>
    <n v="34"/>
    <n v="14"/>
    <n v="9.0792027688745044E-2"/>
    <n v="0.45396013844372518"/>
    <n v="0.86087708200000013"/>
    <n v="4.3043854100000001"/>
    <n v="5"/>
  </r>
  <r>
    <x v="0"/>
    <x v="8"/>
    <n v="3"/>
    <s v="Ixtenám Tzununkap"/>
    <x v="1"/>
    <x v="4"/>
    <n v="33"/>
    <n v="16"/>
    <n v="8.5529859993982132E-2"/>
    <n v="0.42764929996991063"/>
    <n v="0.91853584200000005"/>
    <n v="4.59267921"/>
    <n v="5"/>
  </r>
  <r>
    <x v="0"/>
    <x v="8"/>
    <n v="10"/>
    <s v="Ixtenám Tzununkap"/>
    <x v="1"/>
    <x v="0"/>
    <n v="13"/>
    <n v="7"/>
    <n v="1.3273228961416878E-2"/>
    <n v="6.6366144807084387E-2"/>
    <n v="0.16334558300000002"/>
    <n v="0.81672791500000008"/>
    <n v="5"/>
  </r>
  <r>
    <x v="0"/>
    <x v="8"/>
    <n v="13"/>
    <s v="Ixtenám Tzununkap"/>
    <x v="1"/>
    <x v="0"/>
    <n v="13"/>
    <n v="8"/>
    <n v="1.3273228961416878E-2"/>
    <n v="6.6366144807084387E-2"/>
    <n v="0.17120391400000001"/>
    <n v="0.85601957000000006"/>
    <n v="5"/>
  </r>
  <r>
    <x v="0"/>
    <x v="8"/>
    <n v="4"/>
    <s v="Ixtenám Tzununkap"/>
    <x v="0"/>
    <x v="0"/>
    <n v="14"/>
    <n v="7"/>
    <n v="1.5393804002589988E-2"/>
    <n v="7.6969020012949932E-2"/>
    <n v="4.4327511200000003E-2"/>
    <n v="0.22163755600000001"/>
    <n v="5"/>
  </r>
  <r>
    <x v="0"/>
    <x v="8"/>
    <n v="11"/>
    <s v="Ixtenám Tzununkap"/>
    <x v="1"/>
    <x v="0"/>
    <n v="14"/>
    <n v="8"/>
    <n v="1.5393804002589988E-2"/>
    <n v="7.6969020012949932E-2"/>
    <n v="0.18124769800000001"/>
    <n v="0.90623849000000001"/>
    <n v="5"/>
  </r>
  <r>
    <x v="0"/>
    <x v="8"/>
    <n v="5"/>
    <s v="Ixtenám Tzununkap"/>
    <x v="1"/>
    <x v="3"/>
    <n v="29"/>
    <n v="14"/>
    <n v="6.6051985541725394E-2"/>
    <n v="0.33025992770862694"/>
    <n v="0.65581649200000003"/>
    <n v="3.2790824600000001"/>
    <n v="5"/>
  </r>
  <r>
    <x v="0"/>
    <x v="8"/>
    <n v="7"/>
    <s v="Ixtenám Tzununkap"/>
    <x v="1"/>
    <x v="3"/>
    <n v="28"/>
    <n v="13"/>
    <n v="6.1575216010359951E-2"/>
    <n v="0.30787608005179973"/>
    <n v="0.58225507400000009"/>
    <n v="2.9112753700000003"/>
    <n v="5"/>
  </r>
  <r>
    <x v="0"/>
    <x v="8"/>
    <n v="9"/>
    <s v="Ixtenám Tzununkap"/>
    <x v="1"/>
    <x v="3"/>
    <n v="26"/>
    <n v="14"/>
    <n v="5.3092915845667513E-2"/>
    <n v="0.26546457922833755"/>
    <n v="0.54840380200000005"/>
    <n v="2.7420190099999999"/>
    <n v="5"/>
  </r>
  <r>
    <x v="0"/>
    <x v="8"/>
    <n v="1"/>
    <s v="Ixtenám Tzununkap"/>
    <x v="1"/>
    <x v="1"/>
    <n v="19"/>
    <n v="12"/>
    <n v="2.8352873698647883E-2"/>
    <n v="0.1417643684932394"/>
    <n v="0.309770934"/>
    <n v="1.5488546699999999"/>
    <n v="5"/>
  </r>
  <r>
    <x v="0"/>
    <x v="8"/>
    <n v="12"/>
    <s v="Ixtenám Tzununkap"/>
    <x v="3"/>
    <x v="1"/>
    <n v="19"/>
    <n v="11"/>
    <n v="2.8352873698647883E-2"/>
    <n v="0.1417643684932394"/>
    <n v="0.29298479500000002"/>
    <n v="1.464923975"/>
    <n v="5"/>
  </r>
  <r>
    <x v="0"/>
    <x v="8"/>
    <n v="6"/>
    <s v="Ixtenám Tzununkap"/>
    <x v="1"/>
    <x v="2"/>
    <n v="20"/>
    <n v="10"/>
    <n v="3.1415926535897934E-2"/>
    <n v="0.15707963267948966"/>
    <n v="0.29433326600000004"/>
    <n v="1.4716663300000001"/>
    <n v="5"/>
  </r>
  <r>
    <x v="0"/>
    <x v="8"/>
    <n v="8"/>
    <s v="Ixtenám Tzununkap"/>
    <x v="0"/>
    <x v="2"/>
    <n v="24"/>
    <n v="16"/>
    <n v="4.5238934211693019E-2"/>
    <n v="0.22619467105846508"/>
    <n v="0.26870669999999997"/>
    <n v="1.3435334999999997"/>
    <n v="5"/>
  </r>
  <r>
    <x v="1"/>
    <x v="8"/>
    <n v="12"/>
    <s v="Ixtenám Tzununkap"/>
    <x v="0"/>
    <x v="0"/>
    <n v="14"/>
    <n v="10"/>
    <n v="1.5393804002589988E-2"/>
    <n v="7.6969020012949932E-2"/>
    <n v="6.114736879999999E-2"/>
    <n v="0.30573684399999995"/>
    <n v="5"/>
  </r>
  <r>
    <x v="1"/>
    <x v="8"/>
    <n v="6"/>
    <s v="Ixtenám Tzununkap"/>
    <x v="0"/>
    <x v="1"/>
    <n v="17"/>
    <n v="12"/>
    <n v="2.2698006922186261E-2"/>
    <n v="0.1134900346109313"/>
    <n v="0.1042840104"/>
    <n v="0.52142005199999997"/>
    <n v="5"/>
  </r>
  <r>
    <x v="1"/>
    <x v="8"/>
    <n v="18"/>
    <s v="Ixtenám Tzununkap"/>
    <x v="0"/>
    <x v="1"/>
    <n v="18"/>
    <n v="10"/>
    <n v="2.5446900494077322E-2"/>
    <n v="0.12723450247038659"/>
    <n v="9.77620248E-2"/>
    <n v="0.48881012399999996"/>
    <n v="5"/>
  </r>
  <r>
    <x v="1"/>
    <x v="8"/>
    <n v="7"/>
    <s v="Ixtenám Tzununkap"/>
    <x v="0"/>
    <x v="1"/>
    <n v="19"/>
    <n v="21"/>
    <n v="2.8352873698647883E-2"/>
    <n v="0.1417643684932394"/>
    <n v="0.221937198"/>
    <n v="1.10968599"/>
    <n v="5"/>
  </r>
  <r>
    <x v="1"/>
    <x v="8"/>
    <n v="8"/>
    <s v="Ixtenám Tzununkap"/>
    <x v="0"/>
    <x v="2"/>
    <n v="20"/>
    <n v="21"/>
    <n v="3.1415926535897934E-2"/>
    <n v="0.15707963267948966"/>
    <n v="0.24536485679999998"/>
    <n v="1.2268242839999999"/>
    <n v="5"/>
  </r>
  <r>
    <x v="1"/>
    <x v="8"/>
    <n v="11"/>
    <s v="Ixtenám Tzununkap"/>
    <x v="0"/>
    <x v="2"/>
    <n v="21"/>
    <n v="17"/>
    <n v="3.4636059005827467E-2"/>
    <n v="0.17318029502913732"/>
    <n v="0.2195343612"/>
    <n v="1.0976718059999999"/>
    <n v="5"/>
  </r>
  <r>
    <x v="1"/>
    <x v="8"/>
    <n v="2"/>
    <s v="Ixtenám Tzununkap"/>
    <x v="0"/>
    <x v="2"/>
    <n v="22"/>
    <n v="19"/>
    <n v="3.8013271108436497E-2"/>
    <n v="0.19006635554218249"/>
    <n v="0.26813459599999995"/>
    <n v="1.3406729799999997"/>
    <n v="5"/>
  </r>
  <r>
    <x v="1"/>
    <x v="8"/>
    <n v="9"/>
    <s v="Ixtenám Tzununkap"/>
    <x v="0"/>
    <x v="2"/>
    <n v="22"/>
    <n v="18"/>
    <n v="3.8013271108436497E-2"/>
    <n v="0.19006635554218249"/>
    <n v="0.25428967919999995"/>
    <n v="1.2714483959999996"/>
    <n v="5"/>
  </r>
  <r>
    <x v="1"/>
    <x v="8"/>
    <n v="1"/>
    <s v="Ixtenám Tzununkap"/>
    <x v="0"/>
    <x v="2"/>
    <n v="23"/>
    <n v="20"/>
    <n v="4.1547562843725017E-2"/>
    <n v="0.20773781421862508"/>
    <n v="0.30772419279999996"/>
    <n v="1.5386209639999997"/>
    <n v="5"/>
  </r>
  <r>
    <x v="1"/>
    <x v="8"/>
    <n v="3"/>
    <s v="Ixtenám Tzununkap"/>
    <x v="0"/>
    <x v="2"/>
    <n v="23"/>
    <n v="18"/>
    <n v="4.1547562843725017E-2"/>
    <n v="0.20773781421862508"/>
    <n v="0.27745989119999998"/>
    <n v="1.3872994559999998"/>
    <n v="5"/>
  </r>
  <r>
    <x v="1"/>
    <x v="8"/>
    <n v="5"/>
    <s v="Ixtenám Tzununkap"/>
    <x v="0"/>
    <x v="3"/>
    <n v="29"/>
    <n v="23"/>
    <n v="6.6051985541725394E-2"/>
    <n v="0.33025992770862694"/>
    <n v="0.55839156039999993"/>
    <n v="2.7919578019999993"/>
    <n v="5"/>
  </r>
  <r>
    <x v="1"/>
    <x v="8"/>
    <n v="4"/>
    <s v="Ixtenám Tzununkap"/>
    <x v="0"/>
    <x v="4"/>
    <n v="30"/>
    <n v="22"/>
    <n v="7.0685834705770348E-2"/>
    <n v="0.35342917352885173"/>
    <n v="0.57146413679999997"/>
    <n v="2.8573206839999998"/>
    <n v="5"/>
  </r>
  <r>
    <x v="1"/>
    <x v="8"/>
    <n v="10"/>
    <s v="Ixtenám Tzununkap"/>
    <x v="0"/>
    <x v="4"/>
    <n v="32"/>
    <n v="24"/>
    <n v="8.0424771931898703E-2"/>
    <n v="0.40212385965949349"/>
    <n v="0.70808257199999991"/>
    <n v="3.5404128599999996"/>
    <n v="5"/>
  </r>
  <r>
    <x v="1"/>
    <x v="8"/>
    <n v="15"/>
    <s v="Ixtenám Tzununkap"/>
    <x v="0"/>
    <x v="4"/>
    <n v="32"/>
    <n v="18"/>
    <n v="8.0424771931898703E-2"/>
    <n v="0.40212385965949349"/>
    <n v="0.53233222319999995"/>
    <n v="2.6616611159999994"/>
    <n v="5"/>
  </r>
  <r>
    <x v="1"/>
    <x v="8"/>
    <n v="17"/>
    <s v="Ixtenám Tzununkap"/>
    <x v="0"/>
    <x v="4"/>
    <n v="32"/>
    <n v="17"/>
    <n v="8.0424771931898703E-2"/>
    <n v="0.40212385965949349"/>
    <n v="0.50304049839999998"/>
    <n v="2.5152024919999998"/>
    <n v="5"/>
  </r>
  <r>
    <x v="1"/>
    <x v="8"/>
    <n v="13"/>
    <s v="Ixtenám Tzununkap"/>
    <x v="0"/>
    <x v="6"/>
    <n v="38"/>
    <n v="21"/>
    <n v="0.11341149479459153"/>
    <n v="0.56705747397295758"/>
    <n v="0.87250526159999997"/>
    <n v="4.3625263079999996"/>
    <n v="5"/>
  </r>
  <r>
    <x v="1"/>
    <x v="8"/>
    <n v="14"/>
    <s v="Ixtenám Tzununkap"/>
    <x v="0"/>
    <x v="4"/>
    <n v="34"/>
    <n v="19"/>
    <n v="9.0792027688745044E-2"/>
    <n v="0.45396013844372518"/>
    <n v="0.63336578960000001"/>
    <n v="3.166828948"/>
    <n v="5"/>
  </r>
  <r>
    <x v="1"/>
    <x v="8"/>
    <n v="16"/>
    <s v="Ixtenám Tzununkap"/>
    <x v="0"/>
    <x v="4"/>
    <n v="30"/>
    <n v="16"/>
    <n v="7.0685834705770348E-2"/>
    <n v="0.35342917352885173"/>
    <n v="0.41699605679999996"/>
    <n v="2.0849802839999998"/>
    <n v="5"/>
  </r>
  <r>
    <x v="2"/>
    <x v="8"/>
    <n v="6"/>
    <s v="Ixtenám Tzununkap"/>
    <x v="1"/>
    <x v="0"/>
    <n v="10"/>
    <n v="11"/>
    <n v="7.8539816339744835E-3"/>
    <n v="3.9269908169872414E-2"/>
    <n v="0.15948616600000001"/>
    <n v="0.79743083000000003"/>
    <n v="5"/>
  </r>
  <r>
    <x v="2"/>
    <x v="8"/>
    <n v="7"/>
    <s v="Ixtenám Tzununkap"/>
    <x v="1"/>
    <x v="0"/>
    <n v="10"/>
    <n v="6"/>
    <n v="7.8539816339744835E-3"/>
    <n v="3.9269908169872414E-2"/>
    <n v="0.13623666600000001"/>
    <n v="0.68118332999999998"/>
    <n v="5"/>
  </r>
  <r>
    <x v="2"/>
    <x v="8"/>
    <n v="11"/>
    <s v="Ixtenám Tzununkap"/>
    <x v="0"/>
    <x v="0"/>
    <n v="10"/>
    <n v="7"/>
    <n v="7.8539816339744835E-3"/>
    <n v="3.9269908169872414E-2"/>
    <n v="2.5104816799999999E-2"/>
    <n v="0.12552408399999998"/>
    <n v="5"/>
  </r>
  <r>
    <x v="2"/>
    <x v="8"/>
    <n v="16"/>
    <s v="Ixtenám Tzununkap"/>
    <x v="1"/>
    <x v="0"/>
    <n v="10"/>
    <n v="6"/>
    <n v="7.8539816339744835E-3"/>
    <n v="3.9269908169872414E-2"/>
    <n v="0.13623666600000001"/>
    <n v="0.68118332999999998"/>
    <n v="5"/>
  </r>
  <r>
    <x v="2"/>
    <x v="8"/>
    <n v="1"/>
    <s v="Ixtenám Tzununkap"/>
    <x v="0"/>
    <x v="0"/>
    <n v="11"/>
    <n v="8"/>
    <n v="9.5033177771091243E-3"/>
    <n v="4.7516588885545621E-2"/>
    <n v="3.2771010399999995E-2"/>
    <n v="0.16385505199999997"/>
    <n v="5"/>
  </r>
  <r>
    <x v="2"/>
    <x v="8"/>
    <n v="12"/>
    <s v="Ixtenám Tzununkap"/>
    <x v="1"/>
    <x v="0"/>
    <n v="12"/>
    <n v="8"/>
    <n v="1.1309733552923255E-2"/>
    <n v="5.654866776461627E-2"/>
    <n v="0.16190411399999999"/>
    <n v="0.80952056999999988"/>
    <n v="5"/>
  </r>
  <r>
    <x v="2"/>
    <x v="8"/>
    <n v="5"/>
    <s v="Ixtenám Tzununkap"/>
    <x v="0"/>
    <x v="0"/>
    <n v="13"/>
    <n v="14"/>
    <n v="1.3273228961416878E-2"/>
    <n v="6.6366144807084387E-2"/>
    <n v="7.2761079999999992E-2"/>
    <n v="0.36380539999999995"/>
    <n v="5"/>
  </r>
  <r>
    <x v="2"/>
    <x v="8"/>
    <n v="13"/>
    <s v="Ixtenám Tzununkap"/>
    <x v="1"/>
    <x v="0"/>
    <n v="14"/>
    <n v="7"/>
    <n v="1.5393804002589988E-2"/>
    <n v="7.6969020012949932E-2"/>
    <n v="0.17213389400000001"/>
    <n v="0.86066947000000005"/>
    <n v="5"/>
  </r>
  <r>
    <x v="2"/>
    <x v="8"/>
    <n v="14"/>
    <s v="Ixtenám Tzununkap"/>
    <x v="0"/>
    <x v="0"/>
    <n v="14"/>
    <n v="8"/>
    <n v="1.5393804002589988E-2"/>
    <n v="7.6969020012949932E-2"/>
    <n v="4.9934130399999999E-2"/>
    <n v="0.24967065199999999"/>
    <n v="5"/>
  </r>
  <r>
    <x v="2"/>
    <x v="8"/>
    <n v="3"/>
    <s v="Ixtenám Tzununkap"/>
    <x v="1"/>
    <x v="1"/>
    <n v="17"/>
    <n v="14"/>
    <n v="2.2698006922186261E-2"/>
    <n v="0.1134900346109313"/>
    <n v="0.29647222000000001"/>
    <n v="1.4823610999999999"/>
    <n v="5"/>
  </r>
  <r>
    <x v="2"/>
    <x v="8"/>
    <n v="15"/>
    <s v="Ixtenám Tzununkap"/>
    <x v="1"/>
    <x v="1"/>
    <n v="17"/>
    <n v="11"/>
    <n v="2.2698006922186261E-2"/>
    <n v="0.1134900346109313"/>
    <n v="0.25615758700000002"/>
    <n v="1.280787935"/>
    <n v="5"/>
  </r>
  <r>
    <x v="2"/>
    <x v="8"/>
    <n v="9"/>
    <s v="Ixtenám Tzununkap"/>
    <x v="0"/>
    <x v="2"/>
    <n v="20"/>
    <n v="16"/>
    <n v="3.1415926535897934E-2"/>
    <n v="0.15707963267948966"/>
    <n v="0.18815445679999998"/>
    <n v="0.9407722839999999"/>
    <n v="5"/>
  </r>
  <r>
    <x v="2"/>
    <x v="8"/>
    <n v="2"/>
    <s v="Ixtenám Tzununkap"/>
    <x v="0"/>
    <x v="2"/>
    <n v="24"/>
    <n v="17"/>
    <n v="4.5238934211693019E-2"/>
    <n v="0.22619467105846508"/>
    <n v="0.28518329519999996"/>
    <n v="1.4259164759999998"/>
    <n v="5"/>
  </r>
  <r>
    <x v="2"/>
    <x v="8"/>
    <n v="4"/>
    <s v="Ixtenám Tzununkap"/>
    <x v="1"/>
    <x v="3"/>
    <n v="26"/>
    <n v="18"/>
    <n v="5.3092915845667513E-2"/>
    <n v="0.26546457922833755"/>
    <n v="0.6741370980000001"/>
    <n v="3.3706854900000005"/>
    <n v="5"/>
  </r>
  <r>
    <x v="2"/>
    <x v="8"/>
    <n v="8"/>
    <s v="Ixtenám Tzununkap"/>
    <x v="0"/>
    <x v="3"/>
    <n v="29"/>
    <n v="25"/>
    <n v="6.6051985541725394E-2"/>
    <n v="0.33025992770862694"/>
    <n v="0.60650550679999993"/>
    <n v="3.0325275339999993"/>
    <n v="5"/>
  </r>
  <r>
    <x v="2"/>
    <x v="8"/>
    <n v="10"/>
    <s v="Ixtenám Tzununkap"/>
    <x v="0"/>
    <x v="4"/>
    <n v="30"/>
    <n v="24"/>
    <n v="7.0685834705770348E-2"/>
    <n v="0.35342917352885173"/>
    <n v="0.62295349680000001"/>
    <n v="3.1147674839999997"/>
    <n v="5"/>
  </r>
  <r>
    <x v="2"/>
    <x v="8"/>
    <n v="17"/>
    <s v="Ixtenám Tzununkap"/>
    <x v="0"/>
    <x v="7"/>
    <n v="49"/>
    <n v="25"/>
    <n v="0.18857409903172731"/>
    <n v="0.94287049515863652"/>
    <n v="1.7221083067999998"/>
    <n v="8.6105415339999993"/>
    <n v="5"/>
  </r>
  <r>
    <x v="3"/>
    <x v="8"/>
    <n v="11"/>
    <s v="Ixtenám Tzununkap"/>
    <x v="0"/>
    <x v="0"/>
    <n v="10"/>
    <n v="7"/>
    <n v="7.8539816339744835E-3"/>
    <n v="3.9269908169872414E-2"/>
    <n v="2.5104816799999999E-2"/>
    <n v="0.12552408399999998"/>
    <n v="5"/>
  </r>
  <r>
    <x v="3"/>
    <x v="8"/>
    <n v="16"/>
    <s v="Ixtenám Tzununkap"/>
    <x v="1"/>
    <x v="0"/>
    <n v="10"/>
    <n v="6"/>
    <n v="7.8539816339744835E-3"/>
    <n v="3.9269908169872414E-2"/>
    <n v="0.13623666600000001"/>
    <n v="0.68118332999999998"/>
    <n v="5"/>
  </r>
  <r>
    <x v="3"/>
    <x v="8"/>
    <n v="5"/>
    <s v="Ixtenám Tzununkap"/>
    <x v="0"/>
    <x v="0"/>
    <n v="13"/>
    <n v="8"/>
    <n v="1.3273228961416878E-2"/>
    <n v="6.6366144807084387E-2"/>
    <n v="4.3755407199999999E-2"/>
    <n v="0.21877703599999998"/>
    <n v="5"/>
  </r>
  <r>
    <x v="3"/>
    <x v="8"/>
    <n v="12"/>
    <s v="Ixtenám Tzununkap"/>
    <x v="1"/>
    <x v="1"/>
    <n v="17"/>
    <n v="8"/>
    <n v="2.2698006922186261E-2"/>
    <n v="0.1134900346109313"/>
    <n v="0.215842954"/>
    <n v="1.0792147699999999"/>
    <n v="5"/>
  </r>
  <r>
    <x v="3"/>
    <x v="8"/>
    <n v="15"/>
    <s v="Ixtenám Tzununkap"/>
    <x v="1"/>
    <x v="1"/>
    <n v="17"/>
    <n v="11"/>
    <n v="2.2698006922186261E-2"/>
    <n v="0.1134900346109313"/>
    <n v="0.25615758700000002"/>
    <n v="1.280787935"/>
    <n v="5"/>
  </r>
  <r>
    <x v="3"/>
    <x v="8"/>
    <n v="13"/>
    <s v="Ixtenám Tzununkap"/>
    <x v="1"/>
    <x v="1"/>
    <n v="18"/>
    <n v="7"/>
    <n v="2.5446900494077322E-2"/>
    <n v="0.12723450247038659"/>
    <n v="0.21379699800000002"/>
    <n v="1.0689849899999999"/>
    <n v="5"/>
  </r>
  <r>
    <x v="3"/>
    <x v="8"/>
    <n v="6"/>
    <s v="Ixtenám Tzununkap"/>
    <x v="1"/>
    <x v="2"/>
    <n v="21"/>
    <n v="11"/>
    <n v="3.4636059005827467E-2"/>
    <n v="0.17318029502913732"/>
    <n v="0.333903915"/>
    <n v="1.6695195749999998"/>
    <n v="5"/>
  </r>
  <r>
    <x v="3"/>
    <x v="8"/>
    <n v="7"/>
    <s v="Ixtenám Tzununkap"/>
    <x v="1"/>
    <x v="2"/>
    <n v="22"/>
    <n v="8"/>
    <n v="3.8013271108436497E-2"/>
    <n v="0.19006635554218249"/>
    <n v="0.28838139400000001"/>
    <n v="1.44190697"/>
    <n v="5"/>
  </r>
  <r>
    <x v="3"/>
    <x v="8"/>
    <n v="1"/>
    <s v="Ixtenám Tzununkap"/>
    <x v="0"/>
    <x v="3"/>
    <n v="25"/>
    <n v="11"/>
    <n v="4.9087385212340517E-2"/>
    <n v="0.24543692606170259"/>
    <n v="0.2017419268"/>
    <n v="1.0087096339999999"/>
    <n v="5"/>
  </r>
  <r>
    <x v="3"/>
    <x v="8"/>
    <n v="14"/>
    <s v="Ixtenám Tzununkap"/>
    <x v="0"/>
    <x v="3"/>
    <n v="25"/>
    <n v="12"/>
    <n v="4.9087385212340517E-2"/>
    <n v="0.24543692606170259"/>
    <n v="0.21962017679999998"/>
    <n v="1.0981008839999999"/>
    <n v="5"/>
  </r>
  <r>
    <x v="3"/>
    <x v="8"/>
    <n v="17"/>
    <s v="Ixtenám Tzununkap"/>
    <x v="0"/>
    <x v="3"/>
    <n v="25"/>
    <n v="16"/>
    <n v="4.9087385212340517E-2"/>
    <n v="0.24543692606170259"/>
    <n v="0.29113317679999995"/>
    <n v="1.4556658839999996"/>
    <n v="5"/>
  </r>
  <r>
    <x v="3"/>
    <x v="8"/>
    <n v="4"/>
    <s v="Ixtenám Tzununkap"/>
    <x v="1"/>
    <x v="3"/>
    <n v="26"/>
    <n v="14"/>
    <n v="5.3092915845667513E-2"/>
    <n v="0.26546457922833755"/>
    <n v="0.54840380200000005"/>
    <n v="2.7420190099999999"/>
    <n v="5"/>
  </r>
  <r>
    <x v="3"/>
    <x v="8"/>
    <n v="3"/>
    <s v="Ixtenám Tzununkap"/>
    <x v="1"/>
    <x v="3"/>
    <n v="28"/>
    <n v="14"/>
    <n v="6.1575216010359951E-2"/>
    <n v="0.30787608005179973"/>
    <n v="0.61871029000000011"/>
    <n v="3.0935514500000005"/>
    <n v="5"/>
  </r>
  <r>
    <x v="3"/>
    <x v="8"/>
    <n v="8"/>
    <s v="Ixtenám Tzununkap"/>
    <x v="0"/>
    <x v="3"/>
    <n v="29"/>
    <n v="16"/>
    <n v="6.6051985541725394E-2"/>
    <n v="0.33025992770862694"/>
    <n v="0.38999274799999994"/>
    <n v="1.9499637399999996"/>
    <n v="5"/>
  </r>
  <r>
    <x v="3"/>
    <x v="8"/>
    <n v="10"/>
    <s v="Ixtenám Tzununkap"/>
    <x v="0"/>
    <x v="4"/>
    <n v="30"/>
    <n v="18"/>
    <n v="7.0685834705770348E-2"/>
    <n v="0.35342917352885173"/>
    <n v="0.46848541679999994"/>
    <n v="2.3424270839999997"/>
    <n v="5"/>
  </r>
  <r>
    <x v="3"/>
    <x v="8"/>
    <n v="9"/>
    <s v="Ixtenám Tzununkap"/>
    <x v="0"/>
    <x v="4"/>
    <n v="32"/>
    <n v="16"/>
    <n v="8.0424771931898703E-2"/>
    <n v="0.40212385965949349"/>
    <n v="0.47374877359999995"/>
    <n v="2.3687438679999997"/>
    <n v="5"/>
  </r>
  <r>
    <x v="3"/>
    <x v="8"/>
    <n v="2"/>
    <s v="Ixtenám Tzununkap"/>
    <x v="0"/>
    <x v="4"/>
    <n v="34"/>
    <n v="17"/>
    <n v="9.0792027688745044E-2"/>
    <n v="0.45396013844372518"/>
    <n v="0.56723056719999998"/>
    <n v="2.8361528359999997"/>
    <n v="5"/>
  </r>
  <r>
    <x v="0"/>
    <x v="9"/>
    <n v="1"/>
    <s v="San Nicolás"/>
    <x v="1"/>
    <x v="0"/>
    <n v="12"/>
    <n v="7"/>
    <n v="1.1309733552923255E-2"/>
    <n v="7.5398223686155036E-2"/>
    <n v="0.15520825799999999"/>
    <n v="1.0347217200000001"/>
    <n v="6.666666666666667"/>
  </r>
  <r>
    <x v="0"/>
    <x v="9"/>
    <n v="11"/>
    <s v="San Nicolás"/>
    <x v="1"/>
    <x v="1"/>
    <n v="16"/>
    <n v="8"/>
    <n v="2.0106192982974676E-2"/>
    <n v="0.13404128655316452"/>
    <n v="0.20356721799999999"/>
    <n v="1.3571147866666666"/>
    <n v="6.666666666666667"/>
  </r>
  <r>
    <x v="0"/>
    <x v="9"/>
    <n v="2"/>
    <s v="San Nicolás"/>
    <x v="1"/>
    <x v="1"/>
    <n v="17"/>
    <n v="8"/>
    <n v="2.2698006922186261E-2"/>
    <n v="0.15132004614790842"/>
    <n v="0.215842954"/>
    <n v="1.4389530266666668"/>
    <n v="6.666666666666667"/>
  </r>
  <r>
    <x v="0"/>
    <x v="9"/>
    <n v="12"/>
    <s v="San Nicolás"/>
    <x v="1"/>
    <x v="1"/>
    <n v="19"/>
    <n v="11"/>
    <n v="2.8352873698647883E-2"/>
    <n v="0.1890191579909859"/>
    <n v="0.29298479500000002"/>
    <n v="1.9532319666666669"/>
    <n v="6.666666666666667"/>
  </r>
  <r>
    <x v="0"/>
    <x v="9"/>
    <n v="3"/>
    <s v="San Nicolás"/>
    <x v="1"/>
    <x v="2"/>
    <n v="20"/>
    <n v="6"/>
    <n v="3.1415926535897934E-2"/>
    <n v="0.20943951023931956"/>
    <n v="0.21993486600000001"/>
    <n v="1.4662324400000002"/>
    <n v="6.666666666666667"/>
  </r>
  <r>
    <x v="0"/>
    <x v="9"/>
    <n v="7"/>
    <s v="San Nicolás"/>
    <x v="1"/>
    <x v="2"/>
    <n v="20"/>
    <n v="6"/>
    <n v="3.1415926535897934E-2"/>
    <n v="0.20943951023931956"/>
    <n v="0.21993486600000001"/>
    <n v="1.4662324400000002"/>
    <n v="6.666666666666667"/>
  </r>
  <r>
    <x v="0"/>
    <x v="9"/>
    <n v="13"/>
    <s v="San Nicolás"/>
    <x v="1"/>
    <x v="2"/>
    <n v="20"/>
    <n v="9"/>
    <n v="3.1415926535897934E-2"/>
    <n v="0.20943951023931956"/>
    <n v="0.27573366599999999"/>
    <n v="1.8382244400000001"/>
    <n v="6.666666666666667"/>
  </r>
  <r>
    <x v="0"/>
    <x v="9"/>
    <n v="5"/>
    <s v="San Nicolás"/>
    <x v="1"/>
    <x v="2"/>
    <n v="23"/>
    <n v="8"/>
    <n v="4.1547562843725017E-2"/>
    <n v="0.27698375229150013"/>
    <n v="0.30512103400000001"/>
    <n v="2.0341402266666671"/>
    <n v="6.666666666666667"/>
  </r>
  <r>
    <x v="0"/>
    <x v="9"/>
    <n v="9"/>
    <s v="San Nicolás"/>
    <x v="1"/>
    <x v="2"/>
    <n v="23"/>
    <n v="8"/>
    <n v="4.1547562843725017E-2"/>
    <n v="0.27698375229150013"/>
    <n v="0.30512103400000001"/>
    <n v="2.0341402266666671"/>
    <n v="6.666666666666667"/>
  </r>
  <r>
    <x v="0"/>
    <x v="9"/>
    <n v="15"/>
    <s v="San Nicolás"/>
    <x v="1"/>
    <x v="2"/>
    <n v="23"/>
    <n v="15"/>
    <n v="4.1547562843725017E-2"/>
    <n v="0.27698375229150013"/>
    <n v="0.47730683099999999"/>
    <n v="3.1820455399999998"/>
    <n v="6.666666666666667"/>
  </r>
  <r>
    <x v="0"/>
    <x v="9"/>
    <n v="19"/>
    <s v="San Nicolás"/>
    <x v="1"/>
    <x v="2"/>
    <n v="23"/>
    <n v="8"/>
    <n v="4.1547562843725017E-2"/>
    <n v="0.27698375229150013"/>
    <n v="0.30512103400000001"/>
    <n v="2.0341402266666671"/>
    <n v="6.666666666666667"/>
  </r>
  <r>
    <x v="0"/>
    <x v="9"/>
    <n v="17"/>
    <s v="San Nicolás"/>
    <x v="1"/>
    <x v="3"/>
    <n v="25"/>
    <n v="12"/>
    <n v="4.9087385212340517E-2"/>
    <n v="0.3272492347489368"/>
    <n v="0.457079766"/>
    <n v="3.0471984400000003"/>
    <n v="6.666666666666667"/>
  </r>
  <r>
    <x v="0"/>
    <x v="9"/>
    <n v="10"/>
    <s v="San Nicolás"/>
    <x v="1"/>
    <x v="4"/>
    <n v="32"/>
    <n v="9"/>
    <n v="8.0424771931898703E-2"/>
    <n v="0.53616514621265809"/>
    <n v="0.53687205000000005"/>
    <n v="3.5791470000000003"/>
    <n v="6.666666666666667"/>
  </r>
  <r>
    <x v="0"/>
    <x v="9"/>
    <n v="18"/>
    <s v="San Nicolás"/>
    <x v="1"/>
    <x v="4"/>
    <n v="33"/>
    <n v="15"/>
    <n v="8.5529859993982132E-2"/>
    <n v="0.57019906662654762"/>
    <n v="0.86789843100000008"/>
    <n v="5.785989540000001"/>
    <n v="6.666666666666667"/>
  </r>
  <r>
    <x v="0"/>
    <x v="9"/>
    <n v="6"/>
    <s v="San Nicolás"/>
    <x v="1"/>
    <x v="4"/>
    <n v="30"/>
    <n v="12"/>
    <n v="7.0685834705770348E-2"/>
    <n v="0.47123889803846902"/>
    <n v="0.61052646600000005"/>
    <n v="4.0701764400000009"/>
    <n v="6.666666666666667"/>
  </r>
  <r>
    <x v="0"/>
    <x v="9"/>
    <n v="16"/>
    <s v="San Nicolás"/>
    <x v="1"/>
    <x v="4"/>
    <n v="32"/>
    <n v="14"/>
    <n v="8.0424771931898703E-2"/>
    <n v="0.53616514621265809"/>
    <n v="0.77494693000000014"/>
    <n v="5.1663128666666678"/>
    <n v="6.666666666666667"/>
  </r>
  <r>
    <x v="0"/>
    <x v="9"/>
    <n v="4"/>
    <s v="San Nicolás"/>
    <x v="1"/>
    <x v="4"/>
    <n v="33"/>
    <n v="14"/>
    <n v="8.5529859993982132E-2"/>
    <n v="0.57019906662654762"/>
    <n v="0.81726102000000012"/>
    <n v="5.4484068000000008"/>
    <n v="6.666666666666667"/>
  </r>
  <r>
    <x v="0"/>
    <x v="9"/>
    <n v="8"/>
    <s v="San Nicolás"/>
    <x v="1"/>
    <x v="3"/>
    <n v="26"/>
    <n v="12"/>
    <n v="5.3092915845667513E-2"/>
    <n v="0.3539527723044501"/>
    <n v="0.48553715400000003"/>
    <n v="3.2369143600000001"/>
    <n v="6.666666666666667"/>
  </r>
  <r>
    <x v="0"/>
    <x v="9"/>
    <n v="14"/>
    <s v="San Nicolás"/>
    <x v="1"/>
    <x v="3"/>
    <n v="29"/>
    <n v="12"/>
    <n v="6.6051985541725394E-2"/>
    <n v="0.44034657027816931"/>
    <n v="0.577605174"/>
    <n v="3.8507011600000003"/>
    <n v="6.666666666666667"/>
  </r>
  <r>
    <x v="1"/>
    <x v="9"/>
    <n v="8"/>
    <s v="San Nicolás"/>
    <x v="1"/>
    <x v="0"/>
    <n v="10"/>
    <n v="7"/>
    <n v="7.8539816339744835E-3"/>
    <n v="5.235987755982989E-2"/>
    <n v="0.14088656599999999"/>
    <n v="0.93924377333333331"/>
    <n v="6.666666666666667"/>
  </r>
  <r>
    <x v="1"/>
    <x v="9"/>
    <n v="6"/>
    <s v="San Nicolás"/>
    <x v="1"/>
    <x v="0"/>
    <n v="11"/>
    <n v="5"/>
    <n v="9.5033177771091243E-3"/>
    <n v="6.3355451847394162E-2"/>
    <n v="0.13646916100000001"/>
    <n v="0.90979440666666678"/>
    <n v="6.666666666666667"/>
  </r>
  <r>
    <x v="1"/>
    <x v="9"/>
    <n v="7"/>
    <s v="San Nicolás"/>
    <x v="1"/>
    <x v="0"/>
    <n v="12"/>
    <n v="8"/>
    <n v="1.1309733552923255E-2"/>
    <n v="7.5398223686155036E-2"/>
    <n v="0.16190411399999999"/>
    <n v="1.0793607599999999"/>
    <n v="6.666666666666667"/>
  </r>
  <r>
    <x v="1"/>
    <x v="9"/>
    <n v="10"/>
    <s v="San Nicolás"/>
    <x v="1"/>
    <x v="1"/>
    <n v="16"/>
    <n v="8"/>
    <n v="2.0106192982974676E-2"/>
    <n v="0.13404128655316452"/>
    <n v="0.20356721799999999"/>
    <n v="1.3571147866666666"/>
    <n v="6.666666666666667"/>
  </r>
  <r>
    <x v="1"/>
    <x v="9"/>
    <n v="11"/>
    <s v="San Nicolás"/>
    <x v="1"/>
    <x v="1"/>
    <n v="19"/>
    <n v="11"/>
    <n v="2.8352873698647883E-2"/>
    <n v="0.1890191579909859"/>
    <n v="0.29298479500000002"/>
    <n v="1.9532319666666669"/>
    <n v="6.666666666666667"/>
  </r>
  <r>
    <x v="1"/>
    <x v="9"/>
    <n v="12"/>
    <s v="San Nicolás"/>
    <x v="1"/>
    <x v="2"/>
    <n v="20"/>
    <n v="9"/>
    <n v="3.1415926535897934E-2"/>
    <n v="0.20943951023931956"/>
    <n v="0.27573366599999999"/>
    <n v="1.8382244400000001"/>
    <n v="6.666666666666667"/>
  </r>
  <r>
    <x v="1"/>
    <x v="9"/>
    <n v="14"/>
    <s v="San Nicolás"/>
    <x v="1"/>
    <x v="2"/>
    <n v="23"/>
    <n v="15"/>
    <n v="4.1547562843725017E-2"/>
    <n v="0.27698375229150013"/>
    <n v="0.47730683099999999"/>
    <n v="3.1820455399999998"/>
    <n v="6.666666666666667"/>
  </r>
  <r>
    <x v="1"/>
    <x v="9"/>
    <n v="18"/>
    <s v="San Nicolás"/>
    <x v="1"/>
    <x v="2"/>
    <n v="23"/>
    <n v="8"/>
    <n v="4.1547562843725017E-2"/>
    <n v="0.27698375229150013"/>
    <n v="0.30512103400000001"/>
    <n v="2.0341402266666671"/>
    <n v="6.666666666666667"/>
  </r>
  <r>
    <x v="1"/>
    <x v="9"/>
    <n v="3"/>
    <s v="San Nicolás"/>
    <x v="1"/>
    <x v="2"/>
    <n v="24"/>
    <n v="9"/>
    <n v="4.5238934211693019E-2"/>
    <n v="0.30159289474462014"/>
    <n v="0.34938808200000004"/>
    <n v="2.3292538800000004"/>
    <n v="6.666666666666667"/>
  </r>
  <r>
    <x v="1"/>
    <x v="9"/>
    <n v="20"/>
    <s v="San Nicolás"/>
    <x v="1"/>
    <x v="2"/>
    <n v="24"/>
    <n v="9"/>
    <n v="4.5238934211693019E-2"/>
    <n v="0.30159289474462014"/>
    <n v="0.34938808200000004"/>
    <n v="2.3292538800000004"/>
    <n v="6.666666666666667"/>
  </r>
  <r>
    <x v="1"/>
    <x v="9"/>
    <n v="16"/>
    <s v="San Nicolás"/>
    <x v="1"/>
    <x v="3"/>
    <n v="25"/>
    <n v="12"/>
    <n v="4.9087385212340517E-2"/>
    <n v="0.3272492347489368"/>
    <n v="0.457079766"/>
    <n v="3.0471984400000003"/>
    <n v="6.666666666666667"/>
  </r>
  <r>
    <x v="1"/>
    <x v="9"/>
    <n v="2"/>
    <s v="San Nicolás"/>
    <x v="1"/>
    <x v="4"/>
    <n v="30"/>
    <n v="18"/>
    <n v="7.0685834705770348E-2"/>
    <n v="0.47123889803846902"/>
    <n v="0.8616210660000001"/>
    <n v="5.7441404400000007"/>
    <n v="6.666666666666667"/>
  </r>
  <r>
    <x v="1"/>
    <x v="9"/>
    <n v="19"/>
    <s v="San Nicolás"/>
    <x v="1"/>
    <x v="4"/>
    <n v="30"/>
    <n v="18"/>
    <n v="7.0685834705770348E-2"/>
    <n v="0.47123889803846902"/>
    <n v="0.8616210660000001"/>
    <n v="5.7441404400000007"/>
    <n v="6.666666666666667"/>
  </r>
  <r>
    <x v="1"/>
    <x v="9"/>
    <n v="4"/>
    <s v="San Nicolás"/>
    <x v="1"/>
    <x v="2"/>
    <n v="24"/>
    <n v="12"/>
    <n v="4.5238934211693019E-2"/>
    <n v="0.30159289474462014"/>
    <n v="0.42973835399999999"/>
    <n v="2.86492236"/>
    <n v="6.666666666666667"/>
  </r>
  <r>
    <x v="1"/>
    <x v="9"/>
    <n v="9"/>
    <s v="San Nicolás"/>
    <x v="1"/>
    <x v="2"/>
    <n v="22"/>
    <n v="9"/>
    <n v="3.8013271108436497E-2"/>
    <n v="0.25342180738957665"/>
    <n v="0.31088691000000002"/>
    <n v="2.0725794000000004"/>
    <n v="6.666666666666667"/>
  </r>
  <r>
    <x v="1"/>
    <x v="9"/>
    <n v="21"/>
    <s v="San Nicolás"/>
    <x v="1"/>
    <x v="2"/>
    <n v="23"/>
    <n v="12"/>
    <n v="4.1547562843725017E-2"/>
    <n v="0.27698375229150013"/>
    <n v="0.403512918"/>
    <n v="2.6900861200000001"/>
    <n v="6.666666666666667"/>
  </r>
  <r>
    <x v="1"/>
    <x v="9"/>
    <n v="17"/>
    <s v="San Nicolás"/>
    <x v="1"/>
    <x v="4"/>
    <n v="33"/>
    <n v="15"/>
    <n v="8.5529859993982132E-2"/>
    <n v="0.57019906662654762"/>
    <n v="0.86789843100000008"/>
    <n v="5.785989540000001"/>
    <n v="6.666666666666667"/>
  </r>
  <r>
    <x v="1"/>
    <x v="9"/>
    <n v="1"/>
    <s v="San Nicolás"/>
    <x v="0"/>
    <x v="7"/>
    <n v="45"/>
    <n v="30"/>
    <n v="0.15904312808798329"/>
    <n v="1.0602875205865554"/>
    <n v="1.7428470768"/>
    <n v="11.618980512"/>
    <n v="6.666666666666667"/>
  </r>
  <r>
    <x v="1"/>
    <x v="9"/>
    <n v="15"/>
    <s v="San Nicolás"/>
    <x v="1"/>
    <x v="3"/>
    <n v="28"/>
    <n v="10"/>
    <n v="6.1575216010359951E-2"/>
    <n v="0.41050144006906636"/>
    <n v="0.472889426"/>
    <n v="3.1525961733333334"/>
    <n v="6.666666666666667"/>
  </r>
  <r>
    <x v="1"/>
    <x v="9"/>
    <n v="5"/>
    <s v="San Nicolás"/>
    <x v="0"/>
    <x v="3"/>
    <n v="26"/>
    <n v="12"/>
    <n v="5.3092915845667513E-2"/>
    <n v="0.3539527723044501"/>
    <n v="0.23712655919999998"/>
    <n v="1.5808437279999998"/>
    <n v="6.666666666666667"/>
  </r>
  <r>
    <x v="1"/>
    <x v="9"/>
    <n v="22"/>
    <s v="San Nicolás"/>
    <x v="0"/>
    <x v="0"/>
    <n v="14"/>
    <n v="6"/>
    <n v="1.5393804002589988E-2"/>
    <n v="0.10262536001726659"/>
    <n v="3.8720891999999993E-2"/>
    <n v="0.25813927999999997"/>
    <n v="6.666666666666667"/>
  </r>
  <r>
    <x v="1"/>
    <x v="9"/>
    <n v="13"/>
    <s v="San Nicolás"/>
    <x v="1"/>
    <x v="0"/>
    <n v="13"/>
    <n v="6"/>
    <n v="1.3273228961416878E-2"/>
    <n v="8.8488193076112526E-2"/>
    <n v="0.15548725200000002"/>
    <n v="1.0365816800000003"/>
    <n v="6.666666666666667"/>
  </r>
  <r>
    <x v="2"/>
    <x v="9"/>
    <n v="4"/>
    <s v="San Nicolás"/>
    <x v="1"/>
    <x v="0"/>
    <n v="12"/>
    <n v="8"/>
    <n v="1.1309733552923255E-2"/>
    <n v="7.5398223686155036E-2"/>
    <n v="0.16190411399999999"/>
    <n v="1.0793607599999999"/>
    <n v="6.666666666666667"/>
  </r>
  <r>
    <x v="2"/>
    <x v="9"/>
    <n v="13"/>
    <s v="San Nicolás"/>
    <x v="1"/>
    <x v="0"/>
    <n v="12"/>
    <n v="8"/>
    <n v="1.1309733552923255E-2"/>
    <n v="7.5398223686155036E-2"/>
    <n v="0.16190411399999999"/>
    <n v="1.0793607599999999"/>
    <n v="6.666666666666667"/>
  </r>
  <r>
    <x v="2"/>
    <x v="9"/>
    <n v="19"/>
    <s v="San Nicolás"/>
    <x v="1"/>
    <x v="0"/>
    <n v="12"/>
    <n v="8"/>
    <n v="1.1309733552923255E-2"/>
    <n v="7.5398223686155036E-2"/>
    <n v="0.16190411399999999"/>
    <n v="1.0793607599999999"/>
    <n v="6.666666666666667"/>
  </r>
  <r>
    <x v="2"/>
    <x v="9"/>
    <n v="5"/>
    <s v="San Nicolás"/>
    <x v="1"/>
    <x v="1"/>
    <n v="15"/>
    <n v="17"/>
    <n v="1.7671458676442587E-2"/>
    <n v="0.11780972450961726"/>
    <n v="0.28619594100000001"/>
    <n v="1.9079729400000001"/>
    <n v="6.666666666666667"/>
  </r>
  <r>
    <x v="2"/>
    <x v="9"/>
    <n v="14"/>
    <s v="San Nicolás"/>
    <x v="1"/>
    <x v="1"/>
    <n v="15"/>
    <n v="17"/>
    <n v="1.7671458676442587E-2"/>
    <n v="0.11780972450961726"/>
    <n v="0.28619594100000001"/>
    <n v="1.9079729400000001"/>
    <n v="6.666666666666667"/>
  </r>
  <r>
    <x v="2"/>
    <x v="9"/>
    <n v="20"/>
    <s v="San Nicolás"/>
    <x v="1"/>
    <x v="1"/>
    <n v="15"/>
    <n v="17"/>
    <n v="1.7671458676442587E-2"/>
    <n v="0.11780972450961726"/>
    <n v="0.28619594100000001"/>
    <n v="1.9079729400000001"/>
    <n v="6.666666666666667"/>
  </r>
  <r>
    <x v="2"/>
    <x v="9"/>
    <n v="3"/>
    <s v="San Nicolás"/>
    <x v="1"/>
    <x v="2"/>
    <n v="20"/>
    <n v="17"/>
    <n v="3.1415926535897934E-2"/>
    <n v="0.20943951023931956"/>
    <n v="0.424530466"/>
    <n v="2.8302031066666666"/>
    <n v="6.666666666666667"/>
  </r>
  <r>
    <x v="2"/>
    <x v="9"/>
    <n v="12"/>
    <s v="San Nicolás"/>
    <x v="1"/>
    <x v="2"/>
    <n v="20"/>
    <n v="17"/>
    <n v="3.1415926535897934E-2"/>
    <n v="0.20943951023931956"/>
    <n v="0.424530466"/>
    <n v="2.8302031066666666"/>
    <n v="6.666666666666667"/>
  </r>
  <r>
    <x v="2"/>
    <x v="9"/>
    <n v="18"/>
    <s v="San Nicolás"/>
    <x v="1"/>
    <x v="2"/>
    <n v="20"/>
    <n v="17"/>
    <n v="3.1415926535897934E-2"/>
    <n v="0.20943951023931956"/>
    <n v="0.424530466"/>
    <n v="2.8302031066666666"/>
    <n v="6.666666666666667"/>
  </r>
  <r>
    <x v="2"/>
    <x v="9"/>
    <n v="2"/>
    <s v="San Nicolás"/>
    <x v="1"/>
    <x v="2"/>
    <n v="23"/>
    <n v="19"/>
    <n v="4.1547562843725017E-2"/>
    <n v="0.27698375229150013"/>
    <n v="0.57569871500000003"/>
    <n v="3.8379914333333338"/>
    <n v="6.666666666666667"/>
  </r>
  <r>
    <x v="2"/>
    <x v="9"/>
    <n v="8"/>
    <s v="San Nicolás"/>
    <x v="0"/>
    <x v="3"/>
    <n v="26"/>
    <n v="15"/>
    <n v="5.3092915845667513E-2"/>
    <n v="0.3539527723044501"/>
    <n v="0.29513790479999996"/>
    <n v="1.9675860319999998"/>
    <n v="6.666666666666667"/>
  </r>
  <r>
    <x v="2"/>
    <x v="9"/>
    <n v="17"/>
    <s v="San Nicolás"/>
    <x v="0"/>
    <x v="3"/>
    <n v="26"/>
    <n v="15"/>
    <n v="5.3092915845667513E-2"/>
    <n v="0.3539527723044501"/>
    <n v="0.29513790479999996"/>
    <n v="1.9675860319999998"/>
    <n v="6.666666666666667"/>
  </r>
  <r>
    <x v="2"/>
    <x v="9"/>
    <n v="23"/>
    <s v="San Nicolás"/>
    <x v="0"/>
    <x v="3"/>
    <n v="26"/>
    <n v="15"/>
    <n v="5.3092915845667513E-2"/>
    <n v="0.3539527723044501"/>
    <n v="0.29513790479999996"/>
    <n v="1.9675860319999998"/>
    <n v="6.666666666666667"/>
  </r>
  <r>
    <x v="2"/>
    <x v="9"/>
    <n v="9"/>
    <s v="San Nicolás"/>
    <x v="1"/>
    <x v="3"/>
    <n v="28"/>
    <n v="18"/>
    <n v="6.1575216010359951E-2"/>
    <n v="0.41050144006906636"/>
    <n v="0.76453115400000005"/>
    <n v="5.0968743600000002"/>
    <n v="6.666666666666667"/>
  </r>
  <r>
    <x v="2"/>
    <x v="9"/>
    <n v="1"/>
    <s v="San Nicolás"/>
    <x v="1"/>
    <x v="4"/>
    <n v="30"/>
    <n v="20"/>
    <n v="7.0685834705770348E-2"/>
    <n v="0.47123889803846902"/>
    <n v="0.94531926600000005"/>
    <n v="6.3021284400000006"/>
    <n v="6.666666666666667"/>
  </r>
  <r>
    <x v="2"/>
    <x v="9"/>
    <n v="6"/>
    <s v="San Nicolás"/>
    <x v="0"/>
    <x v="2"/>
    <n v="24"/>
    <n v="12"/>
    <n v="4.5238934211693019E-2"/>
    <n v="0.30159289474462014"/>
    <n v="0.2028003192"/>
    <n v="1.3520021280000001"/>
    <n v="6.666666666666667"/>
  </r>
  <r>
    <x v="2"/>
    <x v="9"/>
    <n v="15"/>
    <s v="San Nicolás"/>
    <x v="0"/>
    <x v="2"/>
    <n v="23"/>
    <n v="11"/>
    <n v="4.1547562843725017E-2"/>
    <n v="0.27698375229150013"/>
    <n v="0.17153483559999999"/>
    <n v="1.1435655706666668"/>
    <n v="6.666666666666667"/>
  </r>
  <r>
    <x v="2"/>
    <x v="9"/>
    <n v="21"/>
    <s v="San Nicolás"/>
    <x v="0"/>
    <x v="4"/>
    <n v="30"/>
    <n v="24"/>
    <n v="7.0685834705770348E-2"/>
    <n v="0.47123889803846902"/>
    <n v="0.62295349680000001"/>
    <n v="4.1530233120000002"/>
    <n v="6.666666666666667"/>
  </r>
  <r>
    <x v="2"/>
    <x v="9"/>
    <n v="11"/>
    <s v="San Nicolás"/>
    <x v="1"/>
    <x v="6"/>
    <n v="38"/>
    <n v="21"/>
    <n v="0.11341149479459153"/>
    <n v="0.75607663196394359"/>
    <n v="1.5183729420000001"/>
    <n v="10.12248628"/>
    <n v="6.666666666666667"/>
  </r>
  <r>
    <x v="2"/>
    <x v="9"/>
    <n v="7"/>
    <s v="San Nicolás"/>
    <x v="1"/>
    <x v="0"/>
    <n v="14"/>
    <n v="9"/>
    <n v="1.5393804002589988E-2"/>
    <n v="0.10262536001726659"/>
    <n v="0.19036150200000002"/>
    <n v="1.2690766800000002"/>
    <n v="6.666666666666667"/>
  </r>
  <r>
    <x v="2"/>
    <x v="9"/>
    <n v="10"/>
    <s v="San Nicolás"/>
    <x v="0"/>
    <x v="0"/>
    <n v="13"/>
    <n v="8"/>
    <n v="1.3273228961416878E-2"/>
    <n v="8.8488193076112526E-2"/>
    <n v="4.3755407199999999E-2"/>
    <n v="0.2917027146666667"/>
    <n v="6.666666666666667"/>
  </r>
  <r>
    <x v="2"/>
    <x v="9"/>
    <n v="16"/>
    <s v="San Nicolás"/>
    <x v="1"/>
    <x v="3"/>
    <n v="25"/>
    <n v="11"/>
    <n v="4.9087385212340517E-2"/>
    <n v="0.3272492347489368"/>
    <n v="0.42801789099999998"/>
    <n v="2.8534526066666666"/>
    <n v="6.666666666666667"/>
  </r>
  <r>
    <x v="2"/>
    <x v="9"/>
    <n v="22"/>
    <s v="San Nicolás"/>
    <x v="1"/>
    <x v="3"/>
    <n v="29"/>
    <n v="12"/>
    <n v="6.6051985541725394E-2"/>
    <n v="0.44034657027816931"/>
    <n v="0.577605174"/>
    <n v="3.8507011600000003"/>
    <n v="6.666666666666667"/>
  </r>
  <r>
    <x v="0"/>
    <x v="10"/>
    <n v="10"/>
    <s v="Oboton"/>
    <x v="1"/>
    <x v="0"/>
    <n v="13"/>
    <n v="7"/>
    <n v="1.3273228961416878E-2"/>
    <n v="8.8488193076112526E-2"/>
    <n v="0.16334558300000002"/>
    <n v="1.0889705533333336"/>
    <n v="6.666666666666667"/>
  </r>
  <r>
    <x v="0"/>
    <x v="10"/>
    <n v="13"/>
    <s v="Oboton"/>
    <x v="1"/>
    <x v="0"/>
    <n v="13"/>
    <n v="8"/>
    <n v="1.3273228961416878E-2"/>
    <n v="8.8488193076112526E-2"/>
    <n v="0.17120391400000001"/>
    <n v="1.1413594266666669"/>
    <n v="6.666666666666667"/>
  </r>
  <r>
    <x v="0"/>
    <x v="10"/>
    <n v="17"/>
    <s v="Oboton"/>
    <x v="1"/>
    <x v="0"/>
    <n v="13"/>
    <n v="8"/>
    <n v="1.3273228961416878E-2"/>
    <n v="8.8488193076112526E-2"/>
    <n v="0.17120391400000001"/>
    <n v="1.1413594266666669"/>
    <n v="6.666666666666667"/>
  </r>
  <r>
    <x v="0"/>
    <x v="10"/>
    <n v="11"/>
    <s v="Oboton"/>
    <x v="1"/>
    <x v="0"/>
    <n v="14"/>
    <n v="8"/>
    <n v="1.5393804002589988E-2"/>
    <n v="0.10262536001726659"/>
    <n v="0.18124769800000001"/>
    <n v="1.2083179866666669"/>
    <n v="6.666666666666667"/>
  </r>
  <r>
    <x v="0"/>
    <x v="10"/>
    <n v="7"/>
    <s v="Oboton"/>
    <x v="1"/>
    <x v="1"/>
    <n v="15"/>
    <n v="11"/>
    <n v="1.7671458676442587E-2"/>
    <n v="0.11780972450961726"/>
    <n v="0.223422291"/>
    <n v="1.4894819400000001"/>
    <n v="6.666666666666667"/>
  </r>
  <r>
    <x v="0"/>
    <x v="10"/>
    <n v="9"/>
    <s v="Oboton"/>
    <x v="1"/>
    <x v="1"/>
    <n v="16"/>
    <n v="8"/>
    <n v="2.0106192982974676E-2"/>
    <n v="0.13404128655316452"/>
    <n v="0.20356721799999999"/>
    <n v="1.3571147866666666"/>
    <n v="6.666666666666667"/>
  </r>
  <r>
    <x v="0"/>
    <x v="10"/>
    <n v="5"/>
    <s v="Oboton"/>
    <x v="1"/>
    <x v="1"/>
    <n v="17"/>
    <n v="9"/>
    <n v="2.2698006922186261E-2"/>
    <n v="0.15132004614790842"/>
    <n v="0.22928116500000001"/>
    <n v="1.5285411000000002"/>
    <n v="6.666666666666667"/>
  </r>
  <r>
    <x v="0"/>
    <x v="10"/>
    <n v="12"/>
    <s v="Oboton"/>
    <x v="3"/>
    <x v="1"/>
    <n v="17"/>
    <n v="10"/>
    <n v="2.2698006922186261E-2"/>
    <n v="0.15132004614790842"/>
    <n v="0.24271937599999999"/>
    <n v="1.6181291733333334"/>
    <n v="6.666666666666667"/>
  </r>
  <r>
    <x v="0"/>
    <x v="10"/>
    <n v="16"/>
    <s v="Oboton"/>
    <x v="3"/>
    <x v="1"/>
    <n v="17"/>
    <n v="10"/>
    <n v="2.2698006922186261E-2"/>
    <n v="0.15132004614790842"/>
    <n v="0.24271937599999999"/>
    <n v="1.6181291733333334"/>
    <n v="6.666666666666667"/>
  </r>
  <r>
    <x v="0"/>
    <x v="10"/>
    <n v="8"/>
    <s v="Oboton"/>
    <x v="3"/>
    <x v="1"/>
    <n v="18"/>
    <n v="16"/>
    <n v="2.5446900494077322E-2"/>
    <n v="0.16964600329384882"/>
    <n v="0.34938808200000004"/>
    <n v="2.3292538800000004"/>
    <n v="6.666666666666667"/>
  </r>
  <r>
    <x v="0"/>
    <x v="10"/>
    <n v="4"/>
    <s v="Oboton"/>
    <x v="0"/>
    <x v="2"/>
    <n v="20"/>
    <n v="13"/>
    <n v="3.1415926535897934E-2"/>
    <n v="0.20943951023931956"/>
    <n v="0.15382821679999997"/>
    <n v="1.0255214453333332"/>
    <n v="6.666666666666667"/>
  </r>
  <r>
    <x v="0"/>
    <x v="10"/>
    <n v="6"/>
    <s v="Oboton"/>
    <x v="1"/>
    <x v="2"/>
    <n v="20"/>
    <n v="10"/>
    <n v="3.1415926535897934E-2"/>
    <n v="0.20943951023931956"/>
    <n v="0.29433326600000004"/>
    <n v="1.9622217733333336"/>
    <n v="6.666666666666667"/>
  </r>
  <r>
    <x v="0"/>
    <x v="10"/>
    <n v="14"/>
    <s v="Oboton"/>
    <x v="1"/>
    <x v="3"/>
    <n v="25"/>
    <n v="9"/>
    <n v="4.9087385212340517E-2"/>
    <n v="0.3272492347489368"/>
    <n v="0.36989414100000001"/>
    <n v="2.46596094"/>
    <n v="6.666666666666667"/>
  </r>
  <r>
    <x v="0"/>
    <x v="10"/>
    <n v="3"/>
    <s v="Oboton"/>
    <x v="0"/>
    <x v="3"/>
    <n v="28"/>
    <n v="14"/>
    <n v="6.1575216010359951E-2"/>
    <n v="0.41050144006906636"/>
    <n v="0.31905185199999997"/>
    <n v="2.1270123466666666"/>
    <n v="6.666666666666667"/>
  </r>
  <r>
    <x v="0"/>
    <x v="10"/>
    <n v="1"/>
    <s v="Oboton"/>
    <x v="0"/>
    <x v="4"/>
    <n v="30"/>
    <n v="16"/>
    <n v="7.0685834705770348E-2"/>
    <n v="0.47123889803846902"/>
    <n v="0.41699605679999996"/>
    <n v="2.7799737119999999"/>
    <n v="6.666666666666667"/>
  </r>
  <r>
    <x v="0"/>
    <x v="10"/>
    <n v="2"/>
    <s v="Oboton"/>
    <x v="0"/>
    <x v="4"/>
    <n v="32"/>
    <n v="18"/>
    <n v="8.0424771931898703E-2"/>
    <n v="0.53616514621265809"/>
    <n v="0.53233222319999995"/>
    <n v="3.5488814879999997"/>
    <n v="6.666666666666667"/>
  </r>
  <r>
    <x v="0"/>
    <x v="10"/>
    <n v="15"/>
    <s v="Oboton"/>
    <x v="1"/>
    <x v="4"/>
    <n v="34"/>
    <n v="15"/>
    <n v="9.0792027688745044E-2"/>
    <n v="0.60528018459163369"/>
    <n v="0.91462992600000015"/>
    <n v="6.0975328400000013"/>
    <n v="6.666666666666667"/>
  </r>
  <r>
    <x v="1"/>
    <x v="10"/>
    <n v="6"/>
    <s v="Oboton"/>
    <x v="3"/>
    <x v="1"/>
    <n v="17"/>
    <n v="12"/>
    <n v="2.2698006922186261E-2"/>
    <n v="0.15132004614790842"/>
    <n v="0.269595798"/>
    <n v="1.79730532"/>
    <n v="6.666666666666667"/>
  </r>
  <r>
    <x v="1"/>
    <x v="10"/>
    <n v="7"/>
    <s v="Oboton"/>
    <x v="2"/>
    <x v="1"/>
    <n v="16"/>
    <n v="10"/>
    <n v="2.0106192982974676E-2"/>
    <n v="0.13404128655316452"/>
    <n v="5.4136722100000007E-2"/>
    <n v="0.36091148066666673"/>
    <n v="6.666666666666667"/>
  </r>
  <r>
    <x v="1"/>
    <x v="10"/>
    <n v="12"/>
    <s v="Oboton"/>
    <x v="3"/>
    <x v="1"/>
    <n v="16"/>
    <n v="10"/>
    <n v="2.0106192982974676E-2"/>
    <n v="0.13404128655316452"/>
    <n v="0.22737470600000001"/>
    <n v="1.5158313733333335"/>
    <n v="6.666666666666667"/>
  </r>
  <r>
    <x v="1"/>
    <x v="10"/>
    <n v="13"/>
    <s v="Oboton"/>
    <x v="2"/>
    <x v="1"/>
    <n v="17"/>
    <n v="9"/>
    <n v="2.2698006922186261E-2"/>
    <n v="0.15132004614790842"/>
    <n v="5.5320424899999998E-2"/>
    <n v="0.36880283266666669"/>
    <n v="6.666666666666667"/>
  </r>
  <r>
    <x v="1"/>
    <x v="10"/>
    <n v="8"/>
    <s v="Oboton"/>
    <x v="1"/>
    <x v="2"/>
    <n v="20"/>
    <n v="9"/>
    <n v="3.1415926535897934E-2"/>
    <n v="0.20943951023931956"/>
    <n v="0.27573366599999999"/>
    <n v="1.8382244400000001"/>
    <n v="6.666666666666667"/>
  </r>
  <r>
    <x v="1"/>
    <x v="10"/>
    <n v="14"/>
    <s v="Oboton"/>
    <x v="1"/>
    <x v="2"/>
    <n v="20"/>
    <n v="10"/>
    <n v="3.1415926535897934E-2"/>
    <n v="0.20943951023931956"/>
    <n v="0.29433326600000004"/>
    <n v="1.9622217733333336"/>
    <n v="6.666666666666667"/>
  </r>
  <r>
    <x v="1"/>
    <x v="10"/>
    <n v="11"/>
    <s v="Oboton"/>
    <x v="1"/>
    <x v="2"/>
    <n v="20"/>
    <n v="10"/>
    <n v="3.1415926535897934E-2"/>
    <n v="0.20943951023931956"/>
    <n v="0.29433326600000004"/>
    <n v="1.9622217733333336"/>
    <n v="6.666666666666667"/>
  </r>
  <r>
    <x v="1"/>
    <x v="10"/>
    <n v="2"/>
    <s v="Oboton"/>
    <x v="3"/>
    <x v="2"/>
    <n v="21"/>
    <n v="9"/>
    <n v="3.4636059005827467E-2"/>
    <n v="0.23090706003884978"/>
    <n v="0.29289179700000001"/>
    <n v="1.9526119800000001"/>
    <n v="6.666666666666667"/>
  </r>
  <r>
    <x v="1"/>
    <x v="10"/>
    <n v="9"/>
    <s v="Oboton"/>
    <x v="1"/>
    <x v="2"/>
    <n v="22"/>
    <n v="9"/>
    <n v="3.8013271108436497E-2"/>
    <n v="0.25342180738957665"/>
    <n v="0.31088691000000002"/>
    <n v="2.0725794000000004"/>
    <n v="6.666666666666667"/>
  </r>
  <r>
    <x v="1"/>
    <x v="10"/>
    <n v="1"/>
    <s v="Oboton"/>
    <x v="2"/>
    <x v="2"/>
    <n v="21"/>
    <n v="12"/>
    <n v="3.4636059005827467E-2"/>
    <n v="0.23090706003884978"/>
    <n v="0.13301174770000002"/>
    <n v="0.88674498466666685"/>
    <n v="6.666666666666667"/>
  </r>
  <r>
    <x v="1"/>
    <x v="10"/>
    <n v="3"/>
    <s v="Oboton"/>
    <x v="1"/>
    <x v="2"/>
    <n v="21"/>
    <n v="10"/>
    <n v="3.4636059005827467E-2"/>
    <n v="0.23090706003884978"/>
    <n v="0.31339785600000003"/>
    <n v="2.0893190400000003"/>
    <n v="6.666666666666667"/>
  </r>
  <r>
    <x v="1"/>
    <x v="10"/>
    <n v="5"/>
    <s v="Oboton"/>
    <x v="4"/>
    <x v="3"/>
    <n v="25"/>
    <n v="14"/>
    <n v="4.9087385212340517E-2"/>
    <n v="0.3272492347489368"/>
    <n v="0.26645744220000001"/>
    <n v="1.7763829480000002"/>
    <n v="6.666666666666667"/>
  </r>
  <r>
    <x v="1"/>
    <x v="10"/>
    <n v="4"/>
    <s v="Oboton"/>
    <x v="2"/>
    <x v="4"/>
    <n v="30"/>
    <n v="16"/>
    <n v="7.0685834705770348E-2"/>
    <n v="0.47123889803846902"/>
    <n v="0.39596699410000002"/>
    <n v="2.639779960666667"/>
    <n v="6.666666666666667"/>
  </r>
  <r>
    <x v="1"/>
    <x v="10"/>
    <n v="10"/>
    <s v="Oboton"/>
    <x v="1"/>
    <x v="4"/>
    <n v="30"/>
    <n v="12"/>
    <n v="7.0685834705770348E-2"/>
    <n v="0.47123889803846902"/>
    <n v="0.61052646600000005"/>
    <n v="4.0701764400000009"/>
    <n v="6.666666666666667"/>
  </r>
  <r>
    <x v="1"/>
    <x v="10"/>
    <n v="16"/>
    <s v="Oboton"/>
    <x v="1"/>
    <x v="4"/>
    <n v="30"/>
    <n v="12"/>
    <n v="7.0685834705770348E-2"/>
    <n v="0.47123889803846902"/>
    <n v="0.61052646600000005"/>
    <n v="4.0701764400000009"/>
    <n v="6.666666666666667"/>
  </r>
  <r>
    <x v="1"/>
    <x v="10"/>
    <n v="18"/>
    <s v="Oboton"/>
    <x v="3"/>
    <x v="4"/>
    <n v="30"/>
    <n v="15"/>
    <n v="7.0685834705770348E-2"/>
    <n v="0.47123889803846902"/>
    <n v="0.73607376600000007"/>
    <n v="4.9071584400000008"/>
    <n v="6.666666666666667"/>
  </r>
  <r>
    <x v="1"/>
    <x v="10"/>
    <n v="17"/>
    <s v="Oboton"/>
    <x v="1"/>
    <x v="0"/>
    <n v="11"/>
    <n v="6"/>
    <n v="9.5033177771091243E-3"/>
    <n v="6.3355451847394162E-2"/>
    <n v="0.14209554000000002"/>
    <n v="0.94730360000000013"/>
    <n v="6.666666666666667"/>
  </r>
  <r>
    <x v="1"/>
    <x v="10"/>
    <n v="15"/>
    <s v="Oboton"/>
    <x v="1"/>
    <x v="0"/>
    <n v="14"/>
    <n v="8"/>
    <n v="1.5393804002589988E-2"/>
    <n v="0.10262536001726659"/>
    <n v="0.18124769800000001"/>
    <n v="1.2083179866666669"/>
    <n v="6.666666666666667"/>
  </r>
  <r>
    <x v="2"/>
    <x v="10"/>
    <n v="6"/>
    <s v="Oboton"/>
    <x v="1"/>
    <x v="0"/>
    <n v="10"/>
    <n v="11"/>
    <n v="7.8539816339744835E-3"/>
    <n v="5.235987755982989E-2"/>
    <n v="0.15948616600000001"/>
    <n v="1.0632411066666667"/>
    <n v="6.666666666666667"/>
  </r>
  <r>
    <x v="2"/>
    <x v="10"/>
    <n v="7"/>
    <s v="Oboton"/>
    <x v="1"/>
    <x v="0"/>
    <n v="10"/>
    <n v="6"/>
    <n v="7.8539816339744835E-3"/>
    <n v="5.235987755982989E-2"/>
    <n v="0.13623666600000001"/>
    <n v="0.90824444000000004"/>
    <n v="6.666666666666667"/>
  </r>
  <r>
    <x v="2"/>
    <x v="10"/>
    <n v="13"/>
    <s v="Oboton"/>
    <x v="1"/>
    <x v="0"/>
    <n v="10"/>
    <n v="6"/>
    <n v="7.8539816339744835E-3"/>
    <n v="5.235987755982989E-2"/>
    <n v="0.13623666600000001"/>
    <n v="0.90824444000000004"/>
    <n v="6.666666666666667"/>
  </r>
  <r>
    <x v="2"/>
    <x v="10"/>
    <n v="5"/>
    <s v="Oboton"/>
    <x v="0"/>
    <x v="0"/>
    <n v="13"/>
    <n v="14"/>
    <n v="1.3273228961416878E-2"/>
    <n v="8.8488193076112526E-2"/>
    <n v="7.2761079999999992E-2"/>
    <n v="0.48507386666666663"/>
    <n v="6.666666666666667"/>
  </r>
  <r>
    <x v="2"/>
    <x v="10"/>
    <n v="1"/>
    <s v="Oboton"/>
    <x v="0"/>
    <x v="1"/>
    <n v="16"/>
    <n v="8"/>
    <n v="2.0106192982974676E-2"/>
    <n v="0.13404128655316452"/>
    <n v="6.3664626399999993E-2"/>
    <n v="0.42443084266666664"/>
    <n v="6.666666666666667"/>
  </r>
  <r>
    <x v="2"/>
    <x v="10"/>
    <n v="3"/>
    <s v="Oboton"/>
    <x v="1"/>
    <x v="1"/>
    <n v="17"/>
    <n v="14"/>
    <n v="2.2698006922186261E-2"/>
    <n v="0.15132004614790842"/>
    <n v="0.29647222000000001"/>
    <n v="1.9764814666666668"/>
    <n v="6.666666666666667"/>
  </r>
  <r>
    <x v="2"/>
    <x v="10"/>
    <n v="14"/>
    <s v="Oboton"/>
    <x v="1"/>
    <x v="1"/>
    <n v="19"/>
    <n v="9"/>
    <n v="2.8352873698647883E-2"/>
    <n v="0.1890191579909859"/>
    <n v="0.25941251700000001"/>
    <n v="1.7294167800000002"/>
    <n v="6.666666666666667"/>
  </r>
  <r>
    <x v="2"/>
    <x v="10"/>
    <n v="4"/>
    <s v="Oboton"/>
    <x v="1"/>
    <x v="2"/>
    <n v="20"/>
    <n v="18"/>
    <n v="3.1415926535897934E-2"/>
    <n v="0.20943951023931956"/>
    <n v="0.44313006599999999"/>
    <n v="2.9542004400000001"/>
    <n v="6.666666666666667"/>
  </r>
  <r>
    <x v="2"/>
    <x v="10"/>
    <n v="9"/>
    <s v="Oboton"/>
    <x v="0"/>
    <x v="2"/>
    <n v="20"/>
    <n v="16"/>
    <n v="3.1415926535897934E-2"/>
    <n v="0.20943951023931956"/>
    <n v="0.18815445679999998"/>
    <n v="1.2543630453333332"/>
    <n v="6.666666666666667"/>
  </r>
  <r>
    <x v="2"/>
    <x v="10"/>
    <n v="10"/>
    <s v="Oboton"/>
    <x v="1"/>
    <x v="2"/>
    <n v="21"/>
    <n v="14"/>
    <n v="3.4636059005827467E-2"/>
    <n v="0.23090706003884978"/>
    <n v="0.395422092"/>
    <n v="2.6361472800000003"/>
    <n v="6.666666666666667"/>
  </r>
  <r>
    <x v="2"/>
    <x v="10"/>
    <n v="2"/>
    <s v="Oboton"/>
    <x v="0"/>
    <x v="2"/>
    <n v="24"/>
    <n v="17"/>
    <n v="4.5238934211693019E-2"/>
    <n v="0.30159289474462014"/>
    <n v="0.28518329519999996"/>
    <n v="1.9012219679999998"/>
    <n v="6.666666666666667"/>
  </r>
  <r>
    <x v="2"/>
    <x v="10"/>
    <n v="12"/>
    <s v="Oboton"/>
    <x v="0"/>
    <x v="3"/>
    <n v="25"/>
    <n v="14"/>
    <n v="4.9087385212340517E-2"/>
    <n v="0.3272492347489368"/>
    <n v="0.25537667679999998"/>
    <n v="1.7025111786666667"/>
    <n v="6.666666666666667"/>
  </r>
  <r>
    <x v="2"/>
    <x v="10"/>
    <n v="11"/>
    <s v="Oboton"/>
    <x v="1"/>
    <x v="3"/>
    <n v="26"/>
    <n v="18"/>
    <n v="5.3092915845667513E-2"/>
    <n v="0.3539527723044501"/>
    <n v="0.6741370980000001"/>
    <n v="4.4942473200000013"/>
    <n v="6.666666666666667"/>
  </r>
  <r>
    <x v="2"/>
    <x v="10"/>
    <n v="8"/>
    <s v="Oboton"/>
    <x v="0"/>
    <x v="3"/>
    <n v="29"/>
    <n v="25"/>
    <n v="6.6051985541725394E-2"/>
    <n v="0.44034657027816931"/>
    <n v="0.60650550679999993"/>
    <n v="4.043370045333333"/>
    <n v="6.666666666666667"/>
  </r>
  <r>
    <x v="2"/>
    <x v="10"/>
    <n v="16"/>
    <s v="Oboton"/>
    <x v="0"/>
    <x v="4"/>
    <n v="30"/>
    <n v="16"/>
    <n v="7.0685834705770348E-2"/>
    <n v="0.47123889803846902"/>
    <n v="0.41699605679999996"/>
    <n v="2.7799737119999999"/>
    <n v="6.666666666666667"/>
  </r>
  <r>
    <x v="2"/>
    <x v="10"/>
    <n v="15"/>
    <s v="Oboton"/>
    <x v="0"/>
    <x v="7"/>
    <n v="49"/>
    <n v="25"/>
    <n v="0.18857409903172731"/>
    <n v="1.2571606602115155"/>
    <n v="1.7221083067999998"/>
    <n v="11.480722045333332"/>
    <n v="6.666666666666667"/>
  </r>
  <r>
    <x v="0"/>
    <x v="11"/>
    <n v="10"/>
    <s v="Yalanjechopat"/>
    <x v="1"/>
    <x v="5"/>
    <n v="42"/>
    <n v="16"/>
    <n v="0.13854423602330987"/>
    <n v="0.69272118011654926"/>
    <n v="1.4207250419999999"/>
    <n v="7.1036252099999997"/>
    <n v="5"/>
  </r>
  <r>
    <x v="0"/>
    <x v="11"/>
    <n v="13"/>
    <s v="Yalanjechopat"/>
    <x v="1"/>
    <x v="5"/>
    <n v="44"/>
    <n v="17"/>
    <n v="0.15205308443374599"/>
    <n v="0.76026542216872994"/>
    <n v="1.6387123540000001"/>
    <n v="8.1935617700000005"/>
    <n v="5"/>
  </r>
  <r>
    <x v="0"/>
    <x v="11"/>
    <n v="17"/>
    <s v="Yalanjechopat"/>
    <x v="1"/>
    <x v="0"/>
    <n v="13"/>
    <n v="7"/>
    <n v="1.3273228961416878E-2"/>
    <n v="6.6366144807084387E-2"/>
    <n v="0.16334558300000002"/>
    <n v="0.81672791500000008"/>
    <n v="5"/>
  </r>
  <r>
    <x v="0"/>
    <x v="11"/>
    <n v="20"/>
    <s v="Yalanjechopat"/>
    <x v="1"/>
    <x v="0"/>
    <n v="13"/>
    <n v="8"/>
    <n v="1.3273228961416878E-2"/>
    <n v="6.6366144807084387E-2"/>
    <n v="0.17120391400000001"/>
    <n v="0.85601957000000006"/>
    <n v="5"/>
  </r>
  <r>
    <x v="0"/>
    <x v="11"/>
    <n v="11"/>
    <s v="Yalanjechopat"/>
    <x v="1"/>
    <x v="0"/>
    <n v="14"/>
    <n v="8"/>
    <n v="1.5393804002589988E-2"/>
    <n v="7.6969020012949932E-2"/>
    <n v="0.18124769800000001"/>
    <n v="0.90623849000000001"/>
    <n v="5"/>
  </r>
  <r>
    <x v="0"/>
    <x v="11"/>
    <n v="18"/>
    <s v="Yalanjechopat"/>
    <x v="1"/>
    <x v="0"/>
    <n v="14"/>
    <n v="8"/>
    <n v="1.5393804002589988E-2"/>
    <n v="7.6969020012949932E-2"/>
    <n v="0.18124769800000001"/>
    <n v="0.90623849000000001"/>
    <n v="5"/>
  </r>
  <r>
    <x v="0"/>
    <x v="11"/>
    <n v="7"/>
    <s v="Yalanjechopat"/>
    <x v="1"/>
    <x v="1"/>
    <n v="15"/>
    <n v="11"/>
    <n v="1.7671458676442587E-2"/>
    <n v="8.8357293382212931E-2"/>
    <n v="0.223422291"/>
    <n v="1.1171114549999999"/>
    <n v="5"/>
  </r>
  <r>
    <x v="0"/>
    <x v="11"/>
    <n v="14"/>
    <s v="Yalanjechopat"/>
    <x v="1"/>
    <x v="1"/>
    <n v="15"/>
    <n v="11"/>
    <n v="1.7671458676442587E-2"/>
    <n v="8.8357293382212931E-2"/>
    <n v="0.223422291"/>
    <n v="1.1171114549999999"/>
    <n v="5"/>
  </r>
  <r>
    <x v="0"/>
    <x v="11"/>
    <n v="9"/>
    <s v="Yalanjechopat"/>
    <x v="1"/>
    <x v="1"/>
    <n v="16"/>
    <n v="8"/>
    <n v="2.0106192982974676E-2"/>
    <n v="0.10053096491487337"/>
    <n v="0.20356721799999999"/>
    <n v="1.0178360899999999"/>
    <n v="5"/>
  </r>
  <r>
    <x v="0"/>
    <x v="11"/>
    <n v="2"/>
    <s v="Yalanjechopat"/>
    <x v="0"/>
    <x v="1"/>
    <n v="17"/>
    <n v="14"/>
    <n v="2.2698006922186261E-2"/>
    <n v="0.1134900346109313"/>
    <n v="0.12081781599999999"/>
    <n v="0.60408907999999994"/>
    <n v="5"/>
  </r>
  <r>
    <x v="0"/>
    <x v="11"/>
    <n v="5"/>
    <s v="Yalanjechopat"/>
    <x v="1"/>
    <x v="1"/>
    <n v="19"/>
    <n v="11"/>
    <n v="2.8352873698647883E-2"/>
    <n v="0.1417643684932394"/>
    <n v="0.29298479500000002"/>
    <n v="1.464923975"/>
    <n v="5"/>
  </r>
  <r>
    <x v="0"/>
    <x v="11"/>
    <n v="6"/>
    <s v="Yalanjechopat"/>
    <x v="1"/>
    <x v="2"/>
    <n v="24"/>
    <n v="12"/>
    <n v="4.5238934211693019E-2"/>
    <n v="0.22619467105846508"/>
    <n v="0.42973835399999999"/>
    <n v="2.1486917699999997"/>
    <n v="5"/>
  </r>
  <r>
    <x v="0"/>
    <x v="11"/>
    <n v="16"/>
    <s v="Yalanjechopat"/>
    <x v="1"/>
    <x v="3"/>
    <n v="29"/>
    <n v="12"/>
    <n v="6.6051985541725394E-2"/>
    <n v="0.33025992770862694"/>
    <n v="0.577605174"/>
    <n v="2.8880258699999999"/>
    <n v="5"/>
  </r>
  <r>
    <x v="0"/>
    <x v="11"/>
    <n v="3"/>
    <s v="Yalanjechopat"/>
    <x v="0"/>
    <x v="3"/>
    <n v="28"/>
    <n v="18"/>
    <n v="6.1575216010359951E-2"/>
    <n v="0.30787608005179973"/>
    <n v="0.4087577591999999"/>
    <n v="2.0437887959999994"/>
    <n v="5"/>
  </r>
  <r>
    <x v="0"/>
    <x v="11"/>
    <n v="12"/>
    <s v="Yalanjechopat"/>
    <x v="0"/>
    <x v="3"/>
    <n v="29"/>
    <n v="16"/>
    <n v="6.6051985541725394E-2"/>
    <n v="0.33025992770862694"/>
    <n v="0.38999274799999994"/>
    <n v="1.9499637399999996"/>
    <n v="5"/>
  </r>
  <r>
    <x v="0"/>
    <x v="11"/>
    <n v="19"/>
    <s v="Yalanjechopat"/>
    <x v="0"/>
    <x v="3"/>
    <n v="29"/>
    <n v="16"/>
    <n v="6.6051985541725394E-2"/>
    <n v="0.33025992770862694"/>
    <n v="0.38999274799999994"/>
    <n v="1.9499637399999996"/>
    <n v="5"/>
  </r>
  <r>
    <x v="0"/>
    <x v="11"/>
    <n v="4"/>
    <s v="Yalanjechopat"/>
    <x v="1"/>
    <x v="4"/>
    <n v="34"/>
    <n v="13"/>
    <n v="9.0792027688745044E-2"/>
    <n v="0.45396013844372518"/>
    <n v="0.8071242380000001"/>
    <n v="4.0356211900000005"/>
    <n v="5"/>
  </r>
  <r>
    <x v="0"/>
    <x v="11"/>
    <n v="8"/>
    <s v="Yalanjechopat"/>
    <x v="0"/>
    <x v="4"/>
    <n v="33"/>
    <n v="19"/>
    <n v="8.5529859993982132E-2"/>
    <n v="0.42764929996991063"/>
    <n v="0.59695136999999987"/>
    <n v="2.9847568499999992"/>
    <n v="5"/>
  </r>
  <r>
    <x v="0"/>
    <x v="11"/>
    <n v="15"/>
    <s v="Yalanjechopat"/>
    <x v="0"/>
    <x v="4"/>
    <n v="34"/>
    <n v="19"/>
    <n v="9.0792027688745044E-2"/>
    <n v="0.45396013844372518"/>
    <n v="0.63336578960000001"/>
    <n v="3.166828948"/>
    <n v="5"/>
  </r>
  <r>
    <x v="0"/>
    <x v="11"/>
    <n v="1"/>
    <s v="Yalanjechopat"/>
    <x v="0"/>
    <x v="5"/>
    <n v="44"/>
    <n v="21"/>
    <n v="0.15205308443374599"/>
    <n v="0.76026542216872994"/>
    <n v="1.1680541879999999"/>
    <n v="5.840270939999999"/>
    <n v="5"/>
  </r>
  <r>
    <x v="1"/>
    <x v="11"/>
    <n v="6"/>
    <s v="Yalanjechopat"/>
    <x v="1"/>
    <x v="1"/>
    <n v="17"/>
    <n v="12"/>
    <n v="2.2698006922186261E-2"/>
    <n v="0.1134900346109313"/>
    <n v="0.269595798"/>
    <n v="1.3479789899999999"/>
    <n v="5"/>
  </r>
  <r>
    <x v="1"/>
    <x v="11"/>
    <n v="17"/>
    <s v="Yalanjechopat"/>
    <x v="1"/>
    <x v="1"/>
    <n v="17"/>
    <n v="12"/>
    <n v="2.2698006922186261E-2"/>
    <n v="0.1134900346109313"/>
    <n v="0.269595798"/>
    <n v="1.3479789899999999"/>
    <n v="5"/>
  </r>
  <r>
    <x v="1"/>
    <x v="11"/>
    <n v="7"/>
    <s v="Yalanjechopat"/>
    <x v="2"/>
    <x v="1"/>
    <n v="19"/>
    <n v="21"/>
    <n v="2.8352873698647883E-2"/>
    <n v="0.1417643684932394"/>
    <n v="0.19909700889999998"/>
    <n v="0.99548504449999986"/>
    <n v="5"/>
  </r>
  <r>
    <x v="1"/>
    <x v="11"/>
    <n v="18"/>
    <s v="Yalanjechopat"/>
    <x v="2"/>
    <x v="1"/>
    <n v="19"/>
    <n v="11"/>
    <n v="2.8352873698647883E-2"/>
    <n v="0.1417643684932394"/>
    <n v="9.4873420899999991E-2"/>
    <n v="0.47436710449999991"/>
    <n v="5"/>
  </r>
  <r>
    <x v="1"/>
    <x v="11"/>
    <n v="8"/>
    <s v="Yalanjechopat"/>
    <x v="1"/>
    <x v="2"/>
    <n v="20"/>
    <n v="21"/>
    <n v="3.1415926535897934E-2"/>
    <n v="0.15707963267948966"/>
    <n v="0.49892886600000003"/>
    <n v="2.4946443299999999"/>
    <n v="5"/>
  </r>
  <r>
    <x v="1"/>
    <x v="11"/>
    <n v="19"/>
    <s v="Yalanjechopat"/>
    <x v="1"/>
    <x v="2"/>
    <n v="20"/>
    <n v="11"/>
    <n v="3.1415926535897934E-2"/>
    <n v="0.15707963267948966"/>
    <n v="0.31293286600000003"/>
    <n v="1.56466433"/>
    <n v="5"/>
  </r>
  <r>
    <x v="1"/>
    <x v="11"/>
    <n v="11"/>
    <s v="Yalanjechopat"/>
    <x v="0"/>
    <x v="2"/>
    <n v="21"/>
    <n v="17"/>
    <n v="3.4636059005827467E-2"/>
    <n v="0.17318029502913732"/>
    <n v="0.2195343612"/>
    <n v="1.0976718059999999"/>
    <n v="5"/>
  </r>
  <r>
    <x v="1"/>
    <x v="11"/>
    <n v="22"/>
    <s v="Yalanjechopat"/>
    <x v="0"/>
    <x v="2"/>
    <n v="21"/>
    <n v="17"/>
    <n v="3.4636059005827467E-2"/>
    <n v="0.17318029502913732"/>
    <n v="0.2195343612"/>
    <n v="1.0976718059999999"/>
    <n v="5"/>
  </r>
  <r>
    <x v="1"/>
    <x v="11"/>
    <n v="9"/>
    <s v="Yalanjechopat"/>
    <x v="1"/>
    <x v="2"/>
    <n v="22"/>
    <n v="18"/>
    <n v="3.8013271108436497E-2"/>
    <n v="0.19006635554218249"/>
    <n v="0.51343655399999999"/>
    <n v="2.5671827699999996"/>
    <n v="5"/>
  </r>
  <r>
    <x v="1"/>
    <x v="11"/>
    <n v="1"/>
    <s v="Yalanjechopat"/>
    <x v="0"/>
    <x v="2"/>
    <n v="23"/>
    <n v="20"/>
    <n v="4.1547562843725017E-2"/>
    <n v="0.20773781421862508"/>
    <n v="0.30772419279999996"/>
    <n v="1.5386209639999997"/>
    <n v="5"/>
  </r>
  <r>
    <x v="1"/>
    <x v="11"/>
    <n v="3"/>
    <s v="Yalanjechopat"/>
    <x v="1"/>
    <x v="2"/>
    <n v="23"/>
    <n v="18"/>
    <n v="4.1547562843725017E-2"/>
    <n v="0.20773781421862508"/>
    <n v="0.55110074400000009"/>
    <n v="2.7555037200000001"/>
    <n v="5"/>
  </r>
  <r>
    <x v="1"/>
    <x v="11"/>
    <n v="14"/>
    <s v="Yalanjechopat"/>
    <x v="1"/>
    <x v="2"/>
    <n v="23"/>
    <n v="14"/>
    <n v="4.1547562843725017E-2"/>
    <n v="0.20773781421862508"/>
    <n v="0.45270885999999999"/>
    <n v="2.2635443"/>
    <n v="5"/>
  </r>
  <r>
    <x v="1"/>
    <x v="11"/>
    <n v="5"/>
    <s v="Yalanjechopat"/>
    <x v="1"/>
    <x v="3"/>
    <n v="29"/>
    <n v="23"/>
    <n v="6.6051985541725394E-2"/>
    <n v="0.33025992770862694"/>
    <n v="1.007767423"/>
    <n v="5.0388371149999998"/>
    <n v="5"/>
  </r>
  <r>
    <x v="1"/>
    <x v="11"/>
    <n v="16"/>
    <s v="Yalanjechopat"/>
    <x v="1"/>
    <x v="3"/>
    <n v="29"/>
    <n v="16"/>
    <n v="6.6051985541725394E-2"/>
    <n v="0.33025992770862694"/>
    <n v="0.73402781000000006"/>
    <n v="3.67013905"/>
    <n v="5"/>
  </r>
  <r>
    <x v="1"/>
    <x v="11"/>
    <n v="4"/>
    <s v="Yalanjechopat"/>
    <x v="0"/>
    <x v="4"/>
    <n v="31"/>
    <n v="19"/>
    <n v="7.5476763502494784E-2"/>
    <n v="0.37738381751247391"/>
    <n v="0.52738352359999996"/>
    <n v="2.6369176179999996"/>
    <n v="5"/>
  </r>
  <r>
    <x v="1"/>
    <x v="11"/>
    <n v="15"/>
    <s v="Yalanjechopat"/>
    <x v="0"/>
    <x v="4"/>
    <n v="31"/>
    <n v="19"/>
    <n v="7.5476763502494784E-2"/>
    <n v="0.37738381751247391"/>
    <n v="0.52738352359999996"/>
    <n v="2.6369176179999996"/>
    <n v="5"/>
  </r>
  <r>
    <x v="1"/>
    <x v="11"/>
    <n v="10"/>
    <s v="Yalanjechopat"/>
    <x v="1"/>
    <x v="4"/>
    <n v="32"/>
    <n v="24"/>
    <n v="8.0424771931898703E-2"/>
    <n v="0.40212385965949349"/>
    <n v="1.25109669"/>
    <n v="6.2554834499999998"/>
    <n v="5"/>
  </r>
  <r>
    <x v="1"/>
    <x v="11"/>
    <n v="21"/>
    <s v="Yalanjechopat"/>
    <x v="1"/>
    <x v="4"/>
    <n v="32"/>
    <n v="24"/>
    <n v="8.0424771931898703E-2"/>
    <n v="0.40212385965949349"/>
    <n v="1.25109669"/>
    <n v="6.2554834499999998"/>
    <n v="5"/>
  </r>
  <r>
    <x v="1"/>
    <x v="11"/>
    <n v="2"/>
    <s v="Yalanjechopat"/>
    <x v="0"/>
    <x v="6"/>
    <n v="35"/>
    <n v="19"/>
    <n v="9.6211275016187398E-2"/>
    <n v="0.48105637508093696"/>
    <n v="0.67086720679999989"/>
    <n v="3.3543360339999992"/>
    <n v="5"/>
  </r>
  <r>
    <x v="1"/>
    <x v="11"/>
    <n v="20"/>
    <s v="Yalanjechopat"/>
    <x v="1"/>
    <x v="6"/>
    <n v="35"/>
    <n v="18"/>
    <n v="9.6211275016187398E-2"/>
    <n v="0.48105637508093696"/>
    <n v="1.1336402160000001"/>
    <n v="5.6682010800000002"/>
    <n v="5"/>
  </r>
  <r>
    <x v="1"/>
    <x v="11"/>
    <n v="13"/>
    <s v="Yalanjechopat"/>
    <x v="0"/>
    <x v="6"/>
    <n v="36"/>
    <n v="19"/>
    <n v="0.10178760197630929"/>
    <n v="0.50893800988154636"/>
    <n v="0.70945562159999997"/>
    <n v="3.5472781079999995"/>
    <n v="5"/>
  </r>
  <r>
    <x v="1"/>
    <x v="11"/>
    <n v="12"/>
    <s v="Yalanjechopat"/>
    <x v="0"/>
    <x v="5"/>
    <n v="41"/>
    <n v="20"/>
    <n v="0.13202543126711103"/>
    <n v="0.66012715633555508"/>
    <n v="0.96678800079999994"/>
    <n v="4.8339400039999996"/>
    <n v="5"/>
  </r>
  <r>
    <x v="2"/>
    <x v="11"/>
    <n v="6"/>
    <s v="Yalanjechopat"/>
    <x v="1"/>
    <x v="0"/>
    <n v="10"/>
    <n v="11"/>
    <n v="7.8539816339744835E-3"/>
    <n v="3.9269908169872414E-2"/>
    <n v="0.15948616600000001"/>
    <n v="0.79743083000000003"/>
    <n v="5"/>
  </r>
  <r>
    <x v="2"/>
    <x v="11"/>
    <n v="7"/>
    <s v="Yalanjechopat"/>
    <x v="1"/>
    <x v="0"/>
    <n v="10"/>
    <n v="6"/>
    <n v="7.8539816339744835E-3"/>
    <n v="3.9269908169872414E-2"/>
    <n v="0.13623666600000001"/>
    <n v="0.68118332999999998"/>
    <n v="5"/>
  </r>
  <r>
    <x v="2"/>
    <x v="11"/>
    <n v="3"/>
    <s v="Yalanjechopat"/>
    <x v="1"/>
    <x v="1"/>
    <n v="17"/>
    <n v="14"/>
    <n v="2.2698006922186261E-2"/>
    <n v="0.1134900346109313"/>
    <n v="0.29647222000000001"/>
    <n v="1.4823610999999999"/>
    <n v="5"/>
  </r>
  <r>
    <x v="2"/>
    <x v="11"/>
    <n v="5"/>
    <s v="Yalanjechopat"/>
    <x v="0"/>
    <x v="1"/>
    <n v="17"/>
    <n v="14"/>
    <n v="2.2698006922186261E-2"/>
    <n v="0.1134900346109313"/>
    <n v="0.12081781599999999"/>
    <n v="0.60408907999999994"/>
    <n v="5"/>
  </r>
  <r>
    <x v="2"/>
    <x v="11"/>
    <n v="10"/>
    <s v="Yalanjechopat"/>
    <x v="1"/>
    <x v="1"/>
    <n v="18"/>
    <n v="7"/>
    <n v="2.5446900494077322E-2"/>
    <n v="0.12723450247038659"/>
    <n v="0.21379699800000002"/>
    <n v="1.0689849899999999"/>
    <n v="5"/>
  </r>
  <r>
    <x v="2"/>
    <x v="11"/>
    <n v="16"/>
    <s v="Yalanjechopat"/>
    <x v="1"/>
    <x v="1"/>
    <n v="18"/>
    <n v="7"/>
    <n v="2.5446900494077322E-2"/>
    <n v="0.12723450247038659"/>
    <n v="0.21379699800000002"/>
    <n v="1.0689849899999999"/>
    <n v="5"/>
  </r>
  <r>
    <x v="2"/>
    <x v="11"/>
    <n v="4"/>
    <s v="Yalanjechopat"/>
    <x v="1"/>
    <x v="6"/>
    <n v="37"/>
    <n v="14"/>
    <n v="0.10752100856911066"/>
    <n v="0.53760504284555333"/>
    <n v="0.99953710000000007"/>
    <n v="4.9976855000000002"/>
    <n v="5"/>
  </r>
  <r>
    <x v="2"/>
    <x v="11"/>
    <n v="9"/>
    <s v="Yalanjechopat"/>
    <x v="0"/>
    <x v="6"/>
    <n v="39"/>
    <n v="20"/>
    <n v="0.1194590606527519"/>
    <n v="0.59729530326375946"/>
    <n v="0.87525136079999988"/>
    <n v="4.3762568039999987"/>
    <n v="5"/>
  </r>
  <r>
    <x v="2"/>
    <x v="11"/>
    <n v="15"/>
    <s v="Yalanjechopat"/>
    <x v="0"/>
    <x v="6"/>
    <n v="37"/>
    <n v="18"/>
    <n v="0.10752100856911066"/>
    <n v="0.53760504284555333"/>
    <n v="0.70997051519999987"/>
    <n v="3.5498525759999993"/>
    <n v="5"/>
  </r>
  <r>
    <x v="2"/>
    <x v="11"/>
    <n v="11"/>
    <s v="Yalanjechopat"/>
    <x v="1"/>
    <x v="2"/>
    <n v="24"/>
    <n v="11"/>
    <n v="4.5238934211693019E-2"/>
    <n v="0.22619467105846508"/>
    <n v="0.40295492999999999"/>
    <n v="2.0147746499999997"/>
    <n v="5"/>
  </r>
  <r>
    <x v="2"/>
    <x v="11"/>
    <n v="17"/>
    <s v="Yalanjechopat"/>
    <x v="1"/>
    <x v="2"/>
    <n v="24"/>
    <n v="12"/>
    <n v="4.5238934211693019E-2"/>
    <n v="0.22619467105846508"/>
    <n v="0.42973835399999999"/>
    <n v="2.1486917699999997"/>
    <n v="5"/>
  </r>
  <r>
    <x v="2"/>
    <x v="11"/>
    <n v="2"/>
    <s v="Yalanjechopat"/>
    <x v="0"/>
    <x v="2"/>
    <n v="24"/>
    <n v="17"/>
    <n v="4.5238934211693019E-2"/>
    <n v="0.22619467105846508"/>
    <n v="0.28518329519999996"/>
    <n v="1.4259164759999998"/>
    <n v="5"/>
  </r>
  <r>
    <x v="2"/>
    <x v="11"/>
    <n v="12"/>
    <s v="Yalanjechopat"/>
    <x v="1"/>
    <x v="3"/>
    <n v="29"/>
    <n v="11"/>
    <n v="6.6051985541725394E-2"/>
    <n v="0.33025992770862694"/>
    <n v="0.53849951500000004"/>
    <n v="2.692497575"/>
    <n v="5"/>
  </r>
  <r>
    <x v="2"/>
    <x v="11"/>
    <n v="18"/>
    <s v="Yalanjechopat"/>
    <x v="1"/>
    <x v="3"/>
    <n v="25"/>
    <n v="12"/>
    <n v="4.9087385212340517E-2"/>
    <n v="0.24543692606170259"/>
    <n v="0.457079766"/>
    <n v="2.2853988299999997"/>
    <n v="5"/>
  </r>
  <r>
    <x v="2"/>
    <x v="11"/>
    <n v="1"/>
    <s v="Yalanjechopat"/>
    <x v="0"/>
    <x v="3"/>
    <n v="29"/>
    <n v="16"/>
    <n v="6.6051985541725394E-2"/>
    <n v="0.33025992770862694"/>
    <n v="0.38999274799999994"/>
    <n v="1.9499637399999996"/>
    <n v="5"/>
  </r>
  <r>
    <x v="2"/>
    <x v="11"/>
    <n v="8"/>
    <s v="Yalanjechopat"/>
    <x v="0"/>
    <x v="5"/>
    <n v="44"/>
    <n v="22"/>
    <n v="0.15205308443374599"/>
    <n v="0.76026542216872994"/>
    <n v="1.2234338551999999"/>
    <n v="6.1171692759999994"/>
    <n v="5"/>
  </r>
  <r>
    <x v="2"/>
    <x v="11"/>
    <n v="13"/>
    <s v="Yalanjechopat"/>
    <x v="0"/>
    <x v="3"/>
    <n v="29"/>
    <n v="15"/>
    <n v="6.6051985541725394E-2"/>
    <n v="0.33025992770862694"/>
    <n v="0.36593577479999995"/>
    <n v="1.8296788739999996"/>
    <n v="5"/>
  </r>
  <r>
    <x v="2"/>
    <x v="11"/>
    <n v="14"/>
    <s v="Yalanjechopat"/>
    <x v="0"/>
    <x v="3"/>
    <n v="29"/>
    <n v="20"/>
    <n v="6.6051985541725394E-2"/>
    <n v="0.33025992770862694"/>
    <n v="0.48622064079999994"/>
    <n v="2.4311032039999994"/>
    <n v="5"/>
  </r>
  <r>
    <x v="2"/>
    <x v="11"/>
    <n v="19"/>
    <s v="Yalanjechopat"/>
    <x v="0"/>
    <x v="7"/>
    <n v="49"/>
    <n v="25"/>
    <n v="0.18857409903172731"/>
    <n v="0.94287049515863652"/>
    <n v="1.7221083067999998"/>
    <n v="8.6105415339999993"/>
    <n v="5"/>
  </r>
  <r>
    <x v="3"/>
    <x v="11"/>
    <n v="6"/>
    <s v="Yalanjechopat"/>
    <x v="1"/>
    <x v="1"/>
    <n v="17"/>
    <n v="12"/>
    <n v="2.2698006922186261E-2"/>
    <n v="0.1134900346109313"/>
    <n v="0.269595798"/>
    <n v="1.3479789899999999"/>
    <n v="5"/>
  </r>
  <r>
    <x v="3"/>
    <x v="11"/>
    <n v="17"/>
    <s v="Yalanjechopat"/>
    <x v="1"/>
    <x v="1"/>
    <n v="17"/>
    <n v="12"/>
    <n v="2.2698006922186261E-2"/>
    <n v="0.1134900346109313"/>
    <n v="0.269595798"/>
    <n v="1.3479789899999999"/>
    <n v="5"/>
  </r>
  <r>
    <x v="3"/>
    <x v="11"/>
    <n v="18"/>
    <s v="Yalanjechopat"/>
    <x v="2"/>
    <x v="1"/>
    <n v="19"/>
    <n v="11"/>
    <n v="2.8352873698647883E-2"/>
    <n v="0.1417643684932394"/>
    <n v="9.4873420899999991E-2"/>
    <n v="0.47436710449999991"/>
    <n v="5"/>
  </r>
  <r>
    <x v="3"/>
    <x v="11"/>
    <n v="8"/>
    <s v="Yalanjechopat"/>
    <x v="1"/>
    <x v="2"/>
    <n v="20"/>
    <n v="11"/>
    <n v="3.1415926535897934E-2"/>
    <n v="0.15707963267948966"/>
    <n v="0.31293286600000003"/>
    <n v="1.56466433"/>
    <n v="5"/>
  </r>
  <r>
    <x v="3"/>
    <x v="11"/>
    <n v="19"/>
    <s v="Yalanjechopat"/>
    <x v="1"/>
    <x v="2"/>
    <n v="20"/>
    <n v="11"/>
    <n v="3.1415926535897934E-2"/>
    <n v="0.15707963267948966"/>
    <n v="0.31293286600000003"/>
    <n v="1.56466433"/>
    <n v="5"/>
  </r>
  <r>
    <x v="3"/>
    <x v="11"/>
    <n v="9"/>
    <s v="Yalanjechopat"/>
    <x v="1"/>
    <x v="2"/>
    <n v="22"/>
    <n v="18"/>
    <n v="3.8013271108436497E-2"/>
    <n v="0.19006635554218249"/>
    <n v="0.51343655399999999"/>
    <n v="2.5671827699999996"/>
    <n v="5"/>
  </r>
  <r>
    <x v="3"/>
    <x v="11"/>
    <n v="1"/>
    <s v="Yalanjechopat"/>
    <x v="0"/>
    <x v="2"/>
    <n v="23"/>
    <n v="20"/>
    <n v="4.1547562843725017E-2"/>
    <n v="0.20773781421862508"/>
    <n v="0.30772419279999996"/>
    <n v="1.5386209639999997"/>
    <n v="5"/>
  </r>
  <r>
    <x v="3"/>
    <x v="11"/>
    <n v="3"/>
    <s v="Yalanjechopat"/>
    <x v="1"/>
    <x v="2"/>
    <n v="23"/>
    <n v="18"/>
    <n v="4.1547562843725017E-2"/>
    <n v="0.20773781421862508"/>
    <n v="0.55110074400000009"/>
    <n v="2.7555037200000001"/>
    <n v="5"/>
  </r>
  <r>
    <x v="3"/>
    <x v="11"/>
    <n v="14"/>
    <s v="Yalanjechopat"/>
    <x v="1"/>
    <x v="2"/>
    <n v="23"/>
    <n v="14"/>
    <n v="4.1547562843725017E-2"/>
    <n v="0.20773781421862508"/>
    <n v="0.45270885999999999"/>
    <n v="2.2635443"/>
    <n v="5"/>
  </r>
  <r>
    <x v="3"/>
    <x v="11"/>
    <n v="5"/>
    <s v="Yalanjechopat"/>
    <x v="1"/>
    <x v="3"/>
    <n v="29"/>
    <n v="23"/>
    <n v="6.6051985541725394E-2"/>
    <n v="0.33025992770862694"/>
    <n v="1.007767423"/>
    <n v="5.0388371149999998"/>
    <n v="5"/>
  </r>
  <r>
    <x v="3"/>
    <x v="11"/>
    <n v="16"/>
    <s v="Yalanjechopat"/>
    <x v="1"/>
    <x v="3"/>
    <n v="29"/>
    <n v="16"/>
    <n v="6.6051985541725394E-2"/>
    <n v="0.33025992770862694"/>
    <n v="0.73402781000000006"/>
    <n v="3.67013905"/>
    <n v="5"/>
  </r>
  <r>
    <x v="3"/>
    <x v="11"/>
    <n v="4"/>
    <s v="Yalanjechopat"/>
    <x v="0"/>
    <x v="4"/>
    <n v="31"/>
    <n v="19"/>
    <n v="7.5476763502494784E-2"/>
    <n v="0.37738381751247391"/>
    <n v="0.52738352359999996"/>
    <n v="2.6369176179999996"/>
    <n v="5"/>
  </r>
  <r>
    <x v="3"/>
    <x v="11"/>
    <n v="15"/>
    <s v="Yalanjechopat"/>
    <x v="0"/>
    <x v="4"/>
    <n v="31"/>
    <n v="19"/>
    <n v="7.5476763502494784E-2"/>
    <n v="0.37738381751247391"/>
    <n v="0.52738352359999996"/>
    <n v="2.6369176179999996"/>
    <n v="5"/>
  </r>
  <r>
    <x v="3"/>
    <x v="11"/>
    <n v="10"/>
    <s v="Yalanjechopat"/>
    <x v="1"/>
    <x v="4"/>
    <n v="32"/>
    <n v="24"/>
    <n v="8.0424771931898703E-2"/>
    <n v="0.40212385965949349"/>
    <n v="1.25109669"/>
    <n v="6.2554834499999998"/>
    <n v="5"/>
  </r>
  <r>
    <x v="3"/>
    <x v="11"/>
    <n v="11"/>
    <s v="Yalanjechopat"/>
    <x v="0"/>
    <x v="4"/>
    <n v="34"/>
    <n v="17"/>
    <n v="9.0792027688745044E-2"/>
    <n v="0.45396013844372518"/>
    <n v="0.56723056719999998"/>
    <n v="2.8361528359999997"/>
    <n v="5"/>
  </r>
  <r>
    <x v="3"/>
    <x v="11"/>
    <n v="2"/>
    <s v="Yalanjechopat"/>
    <x v="0"/>
    <x v="6"/>
    <n v="35"/>
    <n v="19"/>
    <n v="9.6211275016187398E-2"/>
    <n v="0.48105637508093696"/>
    <n v="0.67086720679999989"/>
    <n v="3.3543360339999992"/>
    <n v="5"/>
  </r>
  <r>
    <x v="3"/>
    <x v="11"/>
    <n v="20"/>
    <s v="Yalanjechopat"/>
    <x v="1"/>
    <x v="6"/>
    <n v="35"/>
    <n v="18"/>
    <n v="9.6211275016187398E-2"/>
    <n v="0.48105637508093696"/>
    <n v="1.1336402160000001"/>
    <n v="5.6682010800000002"/>
    <n v="5"/>
  </r>
  <r>
    <x v="3"/>
    <x v="11"/>
    <n v="7"/>
    <s v="Yalanjechopat"/>
    <x v="2"/>
    <x v="6"/>
    <n v="36"/>
    <n v="21"/>
    <n v="0.10178760197630929"/>
    <n v="0.50893800988154636"/>
    <n v="0.7659751669"/>
    <n v="3.8298758344999997"/>
    <n v="5"/>
  </r>
  <r>
    <x v="3"/>
    <x v="11"/>
    <n v="13"/>
    <s v="Yalanjechopat"/>
    <x v="0"/>
    <x v="6"/>
    <n v="36"/>
    <n v="19"/>
    <n v="0.10178760197630929"/>
    <n v="0.50893800988154636"/>
    <n v="0.70945562159999997"/>
    <n v="3.5472781079999995"/>
    <n v="5"/>
  </r>
  <r>
    <x v="3"/>
    <x v="11"/>
    <n v="12"/>
    <s v="Yalanjechopat"/>
    <x v="0"/>
    <x v="5"/>
    <n v="41"/>
    <n v="20"/>
    <n v="0.13202543126711103"/>
    <n v="0.66012715633555508"/>
    <n v="0.96678800079999994"/>
    <n v="4.8339400039999996"/>
    <n v="5"/>
  </r>
  <r>
    <x v="0"/>
    <x v="12"/>
    <n v="1"/>
    <s v="Jolomtenam II"/>
    <x v="1"/>
    <x v="0"/>
    <n v="11"/>
    <n v="6"/>
    <n v="9.5033177771091243E-3"/>
    <n v="6.3355451847394162E-2"/>
    <n v="0.14209554000000002"/>
    <n v="0.94730360000000013"/>
    <n v="6.666666666666667"/>
  </r>
  <r>
    <x v="0"/>
    <x v="12"/>
    <n v="3"/>
    <s v="Jolomtenam II"/>
    <x v="1"/>
    <x v="0"/>
    <n v="12"/>
    <n v="6"/>
    <n v="1.1309733552923255E-2"/>
    <n v="7.5398223686155036E-2"/>
    <n v="0.14851240199999999"/>
    <n v="0.99008267999999999"/>
    <n v="6.666666666666667"/>
  </r>
  <r>
    <x v="0"/>
    <x v="12"/>
    <n v="12"/>
    <s v="Jolomtenam II"/>
    <x v="0"/>
    <x v="0"/>
    <n v="12"/>
    <n v="9"/>
    <n v="1.1309733552923255E-2"/>
    <n v="7.5398223686155036E-2"/>
    <n v="4.2153516000000002E-2"/>
    <n v="0.28102344000000001"/>
    <n v="6.666666666666667"/>
  </r>
  <r>
    <x v="0"/>
    <x v="12"/>
    <n v="2"/>
    <s v="Jolomtenam II"/>
    <x v="1"/>
    <x v="0"/>
    <n v="13"/>
    <n v="7"/>
    <n v="1.3273228961416878E-2"/>
    <n v="8.8488193076112526E-2"/>
    <n v="0.16334558300000002"/>
    <n v="1.0889705533333336"/>
    <n v="6.666666666666667"/>
  </r>
  <r>
    <x v="0"/>
    <x v="12"/>
    <n v="10"/>
    <s v="Jolomtenam II"/>
    <x v="0"/>
    <x v="1"/>
    <n v="16"/>
    <n v="6"/>
    <n v="2.0106192982974676E-2"/>
    <n v="0.13404128655316452"/>
    <n v="4.9018763999999992E-2"/>
    <n v="0.32679175999999999"/>
    <n v="6.666666666666667"/>
  </r>
  <r>
    <x v="0"/>
    <x v="12"/>
    <n v="8"/>
    <s v="Jolomtenam II"/>
    <x v="1"/>
    <x v="1"/>
    <n v="17"/>
    <n v="5"/>
    <n v="2.2698006922186261E-2"/>
    <n v="0.15132004614790842"/>
    <n v="0.17552832099999999"/>
    <n v="1.1701888066666666"/>
    <n v="6.666666666666667"/>
  </r>
  <r>
    <x v="0"/>
    <x v="12"/>
    <n v="19"/>
    <s v="Jolomtenam II"/>
    <x v="0"/>
    <x v="1"/>
    <n v="17"/>
    <n v="9"/>
    <n v="2.2698006922186261E-2"/>
    <n v="0.15132004614790842"/>
    <n v="7.9483302000000006E-2"/>
    <n v="0.52988868000000011"/>
    <n v="6.666666666666667"/>
  </r>
  <r>
    <x v="0"/>
    <x v="12"/>
    <n v="4"/>
    <s v="Jolomtenam II"/>
    <x v="1"/>
    <x v="1"/>
    <n v="18"/>
    <n v="8"/>
    <n v="2.5446900494077322E-2"/>
    <n v="0.16964600329384882"/>
    <n v="0.22886267400000002"/>
    <n v="1.5257511600000002"/>
    <n v="6.666666666666667"/>
  </r>
  <r>
    <x v="0"/>
    <x v="12"/>
    <n v="6"/>
    <s v="Jolomtenam II"/>
    <x v="1"/>
    <x v="1"/>
    <n v="18"/>
    <n v="6"/>
    <n v="2.5446900494077322E-2"/>
    <n v="0.16964600329384882"/>
    <n v="0.19873132199999999"/>
    <n v="1.32487548"/>
    <n v="6.666666666666667"/>
  </r>
  <r>
    <x v="0"/>
    <x v="12"/>
    <n v="9"/>
    <s v="Jolomtenam II"/>
    <x v="1"/>
    <x v="1"/>
    <n v="18"/>
    <n v="10"/>
    <n v="2.5446900494077322E-2"/>
    <n v="0.16964600329384882"/>
    <n v="0.25899402599999999"/>
    <n v="1.72662684"/>
    <n v="6.666666666666667"/>
  </r>
  <r>
    <x v="0"/>
    <x v="12"/>
    <n v="15"/>
    <s v="Jolomtenam II"/>
    <x v="1"/>
    <x v="1"/>
    <n v="18"/>
    <n v="8"/>
    <n v="2.5446900494077322E-2"/>
    <n v="0.16964600329384882"/>
    <n v="0.22886267400000002"/>
    <n v="1.5257511600000002"/>
    <n v="6.666666666666667"/>
  </r>
  <r>
    <x v="0"/>
    <x v="12"/>
    <n v="17"/>
    <s v="Jolomtenam II"/>
    <x v="1"/>
    <x v="1"/>
    <n v="18"/>
    <n v="10"/>
    <n v="2.5446900494077322E-2"/>
    <n v="0.16964600329384882"/>
    <n v="0.25899402599999999"/>
    <n v="1.72662684"/>
    <n v="6.666666666666667"/>
  </r>
  <r>
    <x v="0"/>
    <x v="12"/>
    <n v="20"/>
    <s v="Jolomtenam II"/>
    <x v="1"/>
    <x v="1"/>
    <n v="18"/>
    <n v="10"/>
    <n v="2.5446900494077322E-2"/>
    <n v="0.16964600329384882"/>
    <n v="0.25899402599999999"/>
    <n v="1.72662684"/>
    <n v="6.666666666666667"/>
  </r>
  <r>
    <x v="0"/>
    <x v="12"/>
    <n v="13"/>
    <s v="Jolomtenam II"/>
    <x v="1"/>
    <x v="1"/>
    <n v="19"/>
    <n v="12"/>
    <n v="2.8352873698647883E-2"/>
    <n v="0.1890191579909859"/>
    <n v="0.309770934"/>
    <n v="2.06513956"/>
    <n v="6.666666666666667"/>
  </r>
  <r>
    <x v="0"/>
    <x v="12"/>
    <n v="7"/>
    <s v="Jolomtenam II"/>
    <x v="1"/>
    <x v="2"/>
    <n v="20"/>
    <n v="6"/>
    <n v="3.1415926535897934E-2"/>
    <n v="0.20943951023931956"/>
    <n v="0.21993486600000001"/>
    <n v="1.4662324400000002"/>
    <n v="6.666666666666667"/>
  </r>
  <r>
    <x v="0"/>
    <x v="12"/>
    <n v="14"/>
    <s v="Jolomtenam II"/>
    <x v="1"/>
    <x v="2"/>
    <n v="20"/>
    <n v="11"/>
    <n v="3.1415926535897934E-2"/>
    <n v="0.20943951023931956"/>
    <n v="0.31293286600000003"/>
    <n v="2.0862191066666669"/>
    <n v="6.666666666666667"/>
  </r>
  <r>
    <x v="0"/>
    <x v="12"/>
    <n v="18"/>
    <s v="Jolomtenam II"/>
    <x v="1"/>
    <x v="2"/>
    <n v="20"/>
    <n v="11"/>
    <n v="3.1415926535897934E-2"/>
    <n v="0.20943951023931956"/>
    <n v="0.31293286600000003"/>
    <n v="2.0862191066666669"/>
    <n v="6.666666666666667"/>
  </r>
  <r>
    <x v="0"/>
    <x v="12"/>
    <n v="5"/>
    <s v="Jolomtenam II"/>
    <x v="1"/>
    <x v="2"/>
    <n v="21"/>
    <n v="9"/>
    <n v="3.4636059005827467E-2"/>
    <n v="0.23090706003884978"/>
    <n v="0.29289179700000001"/>
    <n v="1.9526119800000001"/>
    <n v="6.666666666666667"/>
  </r>
  <r>
    <x v="0"/>
    <x v="12"/>
    <n v="16"/>
    <s v="Jolomtenam II"/>
    <x v="1"/>
    <x v="2"/>
    <n v="23"/>
    <n v="11"/>
    <n v="4.1547562843725017E-2"/>
    <n v="0.27698375229150013"/>
    <n v="0.378914947"/>
    <n v="2.5260996466666668"/>
    <n v="6.666666666666667"/>
  </r>
  <r>
    <x v="0"/>
    <x v="12"/>
    <n v="11"/>
    <s v="Jolomtenam II"/>
    <x v="1"/>
    <x v="2"/>
    <n v="24"/>
    <n v="10"/>
    <n v="4.5238934211693019E-2"/>
    <n v="0.30159289474462014"/>
    <n v="0.37617150599999999"/>
    <n v="2.5078100399999999"/>
    <n v="6.666666666666667"/>
  </r>
  <r>
    <x v="1"/>
    <x v="12"/>
    <n v="4"/>
    <s v="Jolomtenam II"/>
    <x v="1"/>
    <x v="0"/>
    <n v="12"/>
    <n v="15"/>
    <n v="1.1309733552923255E-2"/>
    <n v="7.5398223686155036E-2"/>
    <n v="0.20877510599999999"/>
    <n v="1.39183404"/>
    <n v="6.666666666666667"/>
  </r>
  <r>
    <x v="1"/>
    <x v="12"/>
    <n v="1"/>
    <s v="Jolomtenam II"/>
    <x v="1"/>
    <x v="0"/>
    <n v="13"/>
    <n v="12"/>
    <n v="1.3273228961416878E-2"/>
    <n v="8.8488193076112526E-2"/>
    <n v="0.202637238"/>
    <n v="1.3509149200000001"/>
    <n v="6.666666666666667"/>
  </r>
  <r>
    <x v="1"/>
    <x v="12"/>
    <n v="7"/>
    <s v="Jolomtenam II"/>
    <x v="1"/>
    <x v="0"/>
    <n v="13"/>
    <n v="8"/>
    <n v="1.3273228961416878E-2"/>
    <n v="8.8488193076112526E-2"/>
    <n v="0.17120391400000001"/>
    <n v="1.1413594266666669"/>
    <n v="6.666666666666667"/>
  </r>
  <r>
    <x v="1"/>
    <x v="12"/>
    <n v="14"/>
    <s v="Jolomtenam II"/>
    <x v="1"/>
    <x v="0"/>
    <n v="13"/>
    <n v="8"/>
    <n v="1.3273228961416878E-2"/>
    <n v="8.8488193076112526E-2"/>
    <n v="0.17120391400000001"/>
    <n v="1.1413594266666669"/>
    <n v="6.666666666666667"/>
  </r>
  <r>
    <x v="1"/>
    <x v="12"/>
    <n v="2"/>
    <s v="Jolomtenam II"/>
    <x v="1"/>
    <x v="1"/>
    <n v="16"/>
    <n v="14"/>
    <n v="2.0106192982974676E-2"/>
    <n v="0.13404128655316452"/>
    <n v="0.27498968200000001"/>
    <n v="1.8332645466666668"/>
    <n v="6.666666666666667"/>
  </r>
  <r>
    <x v="1"/>
    <x v="12"/>
    <n v="9"/>
    <s v="Jolomtenam II"/>
    <x v="0"/>
    <x v="1"/>
    <n v="16"/>
    <n v="13"/>
    <n v="2.0106192982974676E-2"/>
    <n v="0.13404128655316452"/>
    <n v="0.1002792824"/>
    <n v="0.66852854933333339"/>
    <n v="6.666666666666667"/>
  </r>
  <r>
    <x v="1"/>
    <x v="12"/>
    <n v="16"/>
    <s v="Jolomtenam II"/>
    <x v="0"/>
    <x v="1"/>
    <n v="16"/>
    <n v="13"/>
    <n v="2.0106192982974676E-2"/>
    <n v="0.13404128655316452"/>
    <n v="0.1002792824"/>
    <n v="0.66852854933333339"/>
    <n v="6.666666666666667"/>
  </r>
  <r>
    <x v="1"/>
    <x v="12"/>
    <n v="5"/>
    <s v="Jolomtenam II"/>
    <x v="1"/>
    <x v="1"/>
    <n v="17"/>
    <n v="11"/>
    <n v="2.2698006922186261E-2"/>
    <n v="0.15132004614790842"/>
    <n v="0.25615758700000002"/>
    <n v="1.7077172466666668"/>
    <n v="6.666666666666667"/>
  </r>
  <r>
    <x v="1"/>
    <x v="12"/>
    <n v="10"/>
    <s v="Jolomtenam II"/>
    <x v="0"/>
    <x v="1"/>
    <n v="18"/>
    <n v="19"/>
    <n v="2.5446900494077322E-2"/>
    <n v="0.16964600329384882"/>
    <n v="0.181174788"/>
    <n v="1.2078319200000001"/>
    <n v="6.666666666666667"/>
  </r>
  <r>
    <x v="1"/>
    <x v="12"/>
    <n v="17"/>
    <s v="Jolomtenam II"/>
    <x v="0"/>
    <x v="1"/>
    <n v="18"/>
    <n v="19"/>
    <n v="2.5446900494077322E-2"/>
    <n v="0.16964600329384882"/>
    <n v="0.181174788"/>
    <n v="1.2078319200000001"/>
    <n v="6.666666666666667"/>
  </r>
  <r>
    <x v="1"/>
    <x v="12"/>
    <n v="3"/>
    <s v="Jolomtenam II"/>
    <x v="1"/>
    <x v="2"/>
    <n v="20"/>
    <n v="15"/>
    <n v="3.1415926535897934E-2"/>
    <n v="0.20943951023931956"/>
    <n v="0.38733126600000001"/>
    <n v="2.58220844"/>
    <n v="6.666666666666667"/>
  </r>
  <r>
    <x v="1"/>
    <x v="12"/>
    <n v="8"/>
    <s v="Jolomtenam II"/>
    <x v="1"/>
    <x v="2"/>
    <n v="20"/>
    <n v="18"/>
    <n v="3.1415926535897934E-2"/>
    <n v="0.20943951023931956"/>
    <n v="0.44313006599999999"/>
    <n v="2.9542004400000001"/>
    <n v="6.666666666666667"/>
  </r>
  <r>
    <x v="1"/>
    <x v="12"/>
    <n v="12"/>
    <s v="Jolomtenam II"/>
    <x v="0"/>
    <x v="2"/>
    <n v="20"/>
    <n v="16"/>
    <n v="3.1415926535897934E-2"/>
    <n v="0.20943951023931956"/>
    <n v="0.18815445679999998"/>
    <n v="1.2543630453333332"/>
    <n v="6.666666666666667"/>
  </r>
  <r>
    <x v="1"/>
    <x v="12"/>
    <n v="15"/>
    <s v="Jolomtenam II"/>
    <x v="1"/>
    <x v="2"/>
    <n v="20"/>
    <n v="18"/>
    <n v="3.1415926535897934E-2"/>
    <n v="0.20943951023931956"/>
    <n v="0.44313006599999999"/>
    <n v="2.9542004400000001"/>
    <n v="6.666666666666667"/>
  </r>
  <r>
    <x v="1"/>
    <x v="12"/>
    <n v="6"/>
    <s v="Jolomtenam II"/>
    <x v="1"/>
    <x v="2"/>
    <n v="21"/>
    <n v="15"/>
    <n v="3.4636059005827467E-2"/>
    <n v="0.23090706003884978"/>
    <n v="0.41592815100000002"/>
    <n v="2.7728543400000003"/>
    <n v="6.666666666666667"/>
  </r>
  <r>
    <x v="1"/>
    <x v="12"/>
    <n v="13"/>
    <s v="Jolomtenam II"/>
    <x v="1"/>
    <x v="2"/>
    <n v="21"/>
    <n v="15"/>
    <n v="3.4636059005827467E-2"/>
    <n v="0.23090706003884978"/>
    <n v="0.41592815100000002"/>
    <n v="2.7728543400000003"/>
    <n v="6.666666666666667"/>
  </r>
  <r>
    <x v="1"/>
    <x v="12"/>
    <n v="11"/>
    <s v="Jolomtenam II"/>
    <x v="0"/>
    <x v="3"/>
    <n v="25"/>
    <n v="20"/>
    <n v="4.9087385212340517E-2"/>
    <n v="0.3272492347489368"/>
    <n v="0.36264617679999994"/>
    <n v="2.4176411786666665"/>
    <n v="6.666666666666667"/>
  </r>
  <r>
    <x v="2"/>
    <x v="12"/>
    <n v="8"/>
    <s v="Jolomtenam II"/>
    <x v="1"/>
    <x v="0"/>
    <n v="14"/>
    <n v="9"/>
    <n v="1.5393804002589988E-2"/>
    <n v="0.10262536001726659"/>
    <n v="0.19036150200000002"/>
    <n v="1.2690766800000002"/>
    <n v="6.666666666666667"/>
  </r>
  <r>
    <x v="2"/>
    <x v="12"/>
    <n v="20"/>
    <s v="Jolomtenam II"/>
    <x v="1"/>
    <x v="0"/>
    <n v="14"/>
    <n v="9"/>
    <n v="1.5393804002589988E-2"/>
    <n v="0.10262536001726659"/>
    <n v="0.19036150200000002"/>
    <n v="1.2690766800000002"/>
    <n v="6.666666666666667"/>
  </r>
  <r>
    <x v="2"/>
    <x v="12"/>
    <n v="1"/>
    <s v="Jolomtenam II"/>
    <x v="1"/>
    <x v="0"/>
    <n v="12"/>
    <n v="13"/>
    <n v="1.1309733552923255E-2"/>
    <n v="7.5398223686155036E-2"/>
    <n v="0.19538339399999999"/>
    <n v="1.3025559600000001"/>
    <n v="6.666666666666667"/>
  </r>
  <r>
    <x v="2"/>
    <x v="12"/>
    <n v="5"/>
    <s v="Jolomtenam II"/>
    <x v="0"/>
    <x v="0"/>
    <n v="13"/>
    <n v="9"/>
    <n v="1.3273228961416878E-2"/>
    <n v="8.8488193076112526E-2"/>
    <n v="4.8589685999999993E-2"/>
    <n v="0.32393123999999995"/>
    <n v="6.666666666666667"/>
  </r>
  <r>
    <x v="2"/>
    <x v="12"/>
    <n v="7"/>
    <s v="Jolomtenam II"/>
    <x v="1"/>
    <x v="0"/>
    <n v="14"/>
    <n v="8"/>
    <n v="1.5393804002589988E-2"/>
    <n v="0.10262536001726659"/>
    <n v="0.18124769800000001"/>
    <n v="1.2083179866666669"/>
    <n v="6.666666666666667"/>
  </r>
  <r>
    <x v="2"/>
    <x v="12"/>
    <n v="17"/>
    <s v="Jolomtenam II"/>
    <x v="0"/>
    <x v="0"/>
    <n v="14"/>
    <n v="8"/>
    <n v="1.5393804002589988E-2"/>
    <n v="0.10262536001726659"/>
    <n v="4.9934130399999999E-2"/>
    <n v="0.33289420266666669"/>
    <n v="6.666666666666667"/>
  </r>
  <r>
    <x v="2"/>
    <x v="12"/>
    <n v="19"/>
    <s v="Jolomtenam II"/>
    <x v="1"/>
    <x v="0"/>
    <n v="12"/>
    <n v="8"/>
    <n v="1.1309733552923255E-2"/>
    <n v="7.5398223686155036E-2"/>
    <n v="0.16190411399999999"/>
    <n v="1.0793607599999999"/>
    <n v="6.666666666666667"/>
  </r>
  <r>
    <x v="2"/>
    <x v="12"/>
    <n v="13"/>
    <s v="Jolomtenam II"/>
    <x v="1"/>
    <x v="0"/>
    <n v="13"/>
    <n v="10"/>
    <n v="1.3273228961416878E-2"/>
    <n v="8.8488193076112526E-2"/>
    <n v="0.186920576"/>
    <n v="1.2461371733333335"/>
    <n v="6.666666666666667"/>
  </r>
  <r>
    <x v="2"/>
    <x v="12"/>
    <n v="6"/>
    <s v="Jolomtenam II"/>
    <x v="1"/>
    <x v="0"/>
    <n v="14"/>
    <n v="10"/>
    <n v="1.5393804002589988E-2"/>
    <n v="0.10262536001726659"/>
    <n v="0.19947530600000002"/>
    <n v="1.3298353733333335"/>
    <n v="6.666666666666667"/>
  </r>
  <r>
    <x v="2"/>
    <x v="12"/>
    <n v="9"/>
    <s v="Jolomtenam II"/>
    <x v="1"/>
    <x v="0"/>
    <n v="14"/>
    <n v="9"/>
    <n v="1.5393804002589988E-2"/>
    <n v="0.10262536001726659"/>
    <n v="0.19036150200000002"/>
    <n v="1.2690766800000002"/>
    <n v="6.666666666666667"/>
  </r>
  <r>
    <x v="2"/>
    <x v="12"/>
    <n v="11"/>
    <s v="Jolomtenam II"/>
    <x v="1"/>
    <x v="0"/>
    <n v="14"/>
    <n v="12"/>
    <n v="1.5393804002589988E-2"/>
    <n v="0.10262536001726659"/>
    <n v="0.21770291400000003"/>
    <n v="1.4513527600000002"/>
    <n v="6.666666666666667"/>
  </r>
  <r>
    <x v="2"/>
    <x v="12"/>
    <n v="18"/>
    <s v="Jolomtenam II"/>
    <x v="1"/>
    <x v="0"/>
    <n v="14"/>
    <n v="10"/>
    <n v="1.5393804002589988E-2"/>
    <n v="0.10262536001726659"/>
    <n v="0.19947530600000002"/>
    <n v="1.3298353733333335"/>
    <n v="6.666666666666667"/>
  </r>
  <r>
    <x v="2"/>
    <x v="12"/>
    <n v="2"/>
    <s v="Jolomtenam II"/>
    <x v="0"/>
    <x v="1"/>
    <n v="19"/>
    <n v="14"/>
    <n v="2.8352873698647883E-2"/>
    <n v="0.1890191579909859"/>
    <n v="0.14965185759999999"/>
    <n v="0.99767905066666662"/>
    <n v="6.666666666666667"/>
  </r>
  <r>
    <x v="2"/>
    <x v="12"/>
    <n v="4"/>
    <s v="Jolomtenam II"/>
    <x v="0"/>
    <x v="1"/>
    <n v="18"/>
    <n v="13"/>
    <n v="2.5446900494077322E-2"/>
    <n v="0.16964600329384882"/>
    <n v="0.12556627919999999"/>
    <n v="0.83710852800000002"/>
    <n v="6.666666666666667"/>
  </r>
  <r>
    <x v="2"/>
    <x v="12"/>
    <n v="14"/>
    <s v="Jolomtenam II"/>
    <x v="0"/>
    <x v="1"/>
    <n v="19"/>
    <n v="14"/>
    <n v="2.8352873698647883E-2"/>
    <n v="0.1890191579909859"/>
    <n v="0.14965185759999999"/>
    <n v="0.99767905066666662"/>
    <n v="6.666666666666667"/>
  </r>
  <r>
    <x v="2"/>
    <x v="12"/>
    <n v="16"/>
    <s v="Jolomtenam II"/>
    <x v="0"/>
    <x v="1"/>
    <n v="18"/>
    <n v="13"/>
    <n v="2.5446900494077322E-2"/>
    <n v="0.16964600329384882"/>
    <n v="0.12556627919999999"/>
    <n v="0.83710852800000002"/>
    <n v="6.666666666666667"/>
  </r>
  <r>
    <x v="2"/>
    <x v="12"/>
    <n v="10"/>
    <s v="Jolomtenam II"/>
    <x v="0"/>
    <x v="2"/>
    <n v="24"/>
    <n v="15"/>
    <n v="4.5238934211693019E-2"/>
    <n v="0.30159289474462014"/>
    <n v="0.25223010479999997"/>
    <n v="1.6815340319999998"/>
    <n v="6.666666666666667"/>
  </r>
  <r>
    <x v="2"/>
    <x v="12"/>
    <n v="3"/>
    <s v="Jolomtenam II"/>
    <x v="0"/>
    <x v="2"/>
    <n v="24"/>
    <n v="19"/>
    <n v="4.5238934211693019E-2"/>
    <n v="0.30159289474462014"/>
    <n v="0.31813648559999996"/>
    <n v="2.1209099039999999"/>
    <n v="6.666666666666667"/>
  </r>
  <r>
    <x v="2"/>
    <x v="12"/>
    <n v="12"/>
    <s v="Jolomtenam II"/>
    <x v="0"/>
    <x v="4"/>
    <n v="34"/>
    <n v="17"/>
    <n v="9.0792027688745044E-2"/>
    <n v="0.60528018459163369"/>
    <n v="0.56723056719999998"/>
    <n v="3.7815371146666665"/>
    <n v="6.666666666666667"/>
  </r>
  <r>
    <x v="2"/>
    <x v="12"/>
    <n v="15"/>
    <s v="Jolomtenam II"/>
    <x v="0"/>
    <x v="4"/>
    <n v="33"/>
    <n v="19"/>
    <n v="8.5529859993982132E-2"/>
    <n v="0.57019906662654762"/>
    <n v="0.59695136999999987"/>
    <n v="3.9796757999999994"/>
    <n v="6.666666666666667"/>
  </r>
  <r>
    <x v="0"/>
    <x v="13"/>
    <n v="8"/>
    <s v="K'en Ba'ax Queqna"/>
    <x v="1"/>
    <x v="0"/>
    <n v="10"/>
    <n v="6"/>
    <n v="7.8539816339744835E-3"/>
    <n v="3.9269908169872414E-2"/>
    <n v="0.13623666600000001"/>
    <n v="0.68118332999999998"/>
    <n v="6.666666666666667"/>
  </r>
  <r>
    <x v="0"/>
    <x v="13"/>
    <n v="9"/>
    <s v="K'en Ba'ax Queqna"/>
    <x v="1"/>
    <x v="0"/>
    <n v="10"/>
    <n v="5"/>
    <n v="7.8539816339744835E-3"/>
    <n v="3.9269908169872414E-2"/>
    <n v="0.13158676599999999"/>
    <n v="0.65793382999999994"/>
    <n v="6.666666666666667"/>
  </r>
  <r>
    <x v="0"/>
    <x v="13"/>
    <n v="12"/>
    <s v="K'en Ba'ax Queqna"/>
    <x v="1"/>
    <x v="0"/>
    <n v="10"/>
    <n v="6"/>
    <n v="7.8539816339744835E-3"/>
    <n v="3.9269908169872414E-2"/>
    <n v="0.13623666600000001"/>
    <n v="0.68118332999999998"/>
    <n v="6.666666666666667"/>
  </r>
  <r>
    <x v="0"/>
    <x v="13"/>
    <n v="16"/>
    <s v="K'en Ba'ax Queqna"/>
    <x v="1"/>
    <x v="0"/>
    <n v="10"/>
    <n v="6"/>
    <n v="7.8539816339744835E-3"/>
    <n v="3.9269908169872414E-2"/>
    <n v="0.13623666600000001"/>
    <n v="0.68118332999999998"/>
    <n v="6.666666666666667"/>
  </r>
  <r>
    <x v="0"/>
    <x v="13"/>
    <n v="17"/>
    <s v="K'en Ba'ax Queqna"/>
    <x v="1"/>
    <x v="0"/>
    <n v="10"/>
    <n v="5"/>
    <n v="7.8539816339744835E-3"/>
    <n v="3.9269908169872414E-2"/>
    <n v="0.13158676599999999"/>
    <n v="0.65793382999999994"/>
    <n v="6.666666666666667"/>
  </r>
  <r>
    <x v="0"/>
    <x v="13"/>
    <n v="10"/>
    <s v="K'en Ba'ax Queqna"/>
    <x v="1"/>
    <x v="0"/>
    <n v="12"/>
    <n v="7"/>
    <n v="1.1309733552923255E-2"/>
    <n v="5.654866776461627E-2"/>
    <n v="0.15520825799999999"/>
    <n v="0.77604128999999988"/>
    <n v="6.666666666666667"/>
  </r>
  <r>
    <x v="0"/>
    <x v="13"/>
    <n v="18"/>
    <s v="K'en Ba'ax Queqna"/>
    <x v="1"/>
    <x v="0"/>
    <n v="12"/>
    <n v="7"/>
    <n v="1.1309733552923255E-2"/>
    <n v="5.654866776461627E-2"/>
    <n v="0.15520825799999999"/>
    <n v="0.77604128999999988"/>
    <n v="6.666666666666667"/>
  </r>
  <r>
    <x v="0"/>
    <x v="13"/>
    <n v="11"/>
    <s v="K'en Ba'ax Queqna"/>
    <x v="1"/>
    <x v="0"/>
    <n v="14"/>
    <n v="8"/>
    <n v="1.5393804002589988E-2"/>
    <n v="7.6969020012949932E-2"/>
    <n v="0.18124769800000001"/>
    <n v="0.90623849000000001"/>
    <n v="6.666666666666667"/>
  </r>
  <r>
    <x v="0"/>
    <x v="13"/>
    <n v="6"/>
    <s v="K'en Ba'ax Queqna"/>
    <x v="0"/>
    <x v="1"/>
    <n v="18"/>
    <n v="10"/>
    <n v="2.5446900494077322E-2"/>
    <n v="0.12723450247038659"/>
    <n v="9.77620248E-2"/>
    <n v="0.48881012399999996"/>
    <n v="6.666666666666667"/>
  </r>
  <r>
    <x v="0"/>
    <x v="13"/>
    <n v="14"/>
    <s v="K'en Ba'ax Queqna"/>
    <x v="0"/>
    <x v="1"/>
    <n v="18"/>
    <n v="10"/>
    <n v="2.5446900494077322E-2"/>
    <n v="0.12723450247038659"/>
    <n v="9.77620248E-2"/>
    <n v="0.48881012399999996"/>
    <n v="6.666666666666667"/>
  </r>
  <r>
    <x v="0"/>
    <x v="13"/>
    <n v="1"/>
    <s v="K'en Ba'ax Queqna"/>
    <x v="0"/>
    <x v="2"/>
    <n v="21"/>
    <n v="10"/>
    <n v="3.4636059005827467E-2"/>
    <n v="0.17318029502913732"/>
    <n v="0.13123010879999999"/>
    <n v="0.65615054399999995"/>
    <n v="6.666666666666667"/>
  </r>
  <r>
    <x v="0"/>
    <x v="13"/>
    <n v="4"/>
    <s v="K'en Ba'ax Queqna"/>
    <x v="0"/>
    <x v="2"/>
    <n v="21"/>
    <n v="8"/>
    <n v="3.4636059005827467E-2"/>
    <n v="0.17318029502913732"/>
    <n v="0.1060003224"/>
    <n v="0.53000161199999996"/>
    <n v="6.666666666666667"/>
  </r>
  <r>
    <x v="0"/>
    <x v="13"/>
    <n v="2"/>
    <s v="K'en Ba'ax Queqna"/>
    <x v="0"/>
    <x v="2"/>
    <n v="22"/>
    <n v="20"/>
    <n v="3.8013271108436497E-2"/>
    <n v="0.19006635554218249"/>
    <n v="0.28197951279999994"/>
    <n v="1.4098975639999995"/>
    <n v="6.666666666666667"/>
  </r>
  <r>
    <x v="0"/>
    <x v="13"/>
    <n v="3"/>
    <s v="K'en Ba'ax Queqna"/>
    <x v="0"/>
    <x v="3"/>
    <n v="28"/>
    <n v="22"/>
    <n v="6.1575216010359951E-2"/>
    <n v="0.30787608005179973"/>
    <n v="0.49846366639999995"/>
    <n v="2.4923183319999995"/>
    <n v="6.666666666666667"/>
  </r>
  <r>
    <x v="0"/>
    <x v="13"/>
    <n v="5"/>
    <s v="K'en Ba'ax Queqna"/>
    <x v="0"/>
    <x v="4"/>
    <n v="31"/>
    <n v="24"/>
    <n v="7.5476763502494784E-2"/>
    <n v="0.37738381751247391"/>
    <n v="0.66483150960000004"/>
    <n v="3.3241575480000001"/>
    <n v="6.666666666666667"/>
  </r>
  <r>
    <x v="0"/>
    <x v="13"/>
    <n v="13"/>
    <s v="K'en Ba'ax Queqna"/>
    <x v="0"/>
    <x v="4"/>
    <n v="31"/>
    <n v="24"/>
    <n v="7.5476763502494784E-2"/>
    <n v="0.37738381751247391"/>
    <n v="0.66483150960000004"/>
    <n v="3.3241575480000001"/>
    <n v="6.666666666666667"/>
  </r>
  <r>
    <x v="0"/>
    <x v="13"/>
    <n v="7"/>
    <s v="K'en Ba'ax Queqna"/>
    <x v="0"/>
    <x v="4"/>
    <n v="32"/>
    <n v="18"/>
    <n v="8.0424771931898703E-2"/>
    <n v="0.40212385965949349"/>
    <n v="0.53233222319999995"/>
    <n v="2.6616611159999994"/>
    <n v="6.666666666666667"/>
  </r>
  <r>
    <x v="0"/>
    <x v="13"/>
    <n v="15"/>
    <s v="K'en Ba'ax Queqna"/>
    <x v="0"/>
    <x v="4"/>
    <n v="34"/>
    <n v="17"/>
    <n v="9.0792027688745044E-2"/>
    <n v="0.45396013844372518"/>
    <n v="0.56723056719999998"/>
    <n v="2.8361528359999997"/>
    <n v="6.666666666666667"/>
  </r>
  <r>
    <x v="1"/>
    <x v="13"/>
    <n v="8"/>
    <s v="K'en Ba'ax Queqna"/>
    <x v="1"/>
    <x v="0"/>
    <n v="10"/>
    <n v="6"/>
    <n v="7.8539816339744835E-3"/>
    <n v="3.9269908169872414E-2"/>
    <n v="0.13623666600000001"/>
    <n v="0.68118332999999998"/>
    <n v="6.666666666666667"/>
  </r>
  <r>
    <x v="1"/>
    <x v="13"/>
    <n v="9"/>
    <s v="K'en Ba'ax Queqna"/>
    <x v="1"/>
    <x v="0"/>
    <n v="10"/>
    <n v="7"/>
    <n v="7.8539816339744835E-3"/>
    <n v="3.9269908169872414E-2"/>
    <n v="0.14088656599999999"/>
    <n v="0.7044328299999999"/>
    <n v="6.666666666666667"/>
  </r>
  <r>
    <x v="1"/>
    <x v="13"/>
    <n v="6"/>
    <s v="K'en Ba'ax Queqna"/>
    <x v="1"/>
    <x v="0"/>
    <n v="12"/>
    <n v="13"/>
    <n v="1.1309733552923255E-2"/>
    <n v="5.654866776461627E-2"/>
    <n v="0.19538339399999999"/>
    <n v="0.97691696999999988"/>
    <n v="6.666666666666667"/>
  </r>
  <r>
    <x v="1"/>
    <x v="13"/>
    <n v="16"/>
    <s v="K'en Ba'ax Queqna"/>
    <x v="1"/>
    <x v="4"/>
    <n v="34"/>
    <n v="13"/>
    <n v="9.0792027688745044E-2"/>
    <n v="0.45396013844372518"/>
    <n v="0.8071242380000001"/>
    <n v="4.0356211900000005"/>
    <n v="6.666666666666667"/>
  </r>
  <r>
    <x v="1"/>
    <x v="13"/>
    <n v="5"/>
    <s v="K'en Ba'ax Queqna"/>
    <x v="0"/>
    <x v="4"/>
    <n v="33"/>
    <n v="17"/>
    <n v="8.5529859993982132E-2"/>
    <n v="0.42764929996991063"/>
    <n v="0.53464924439999995"/>
    <n v="2.6732462219999995"/>
    <n v="6.666666666666667"/>
  </r>
  <r>
    <x v="1"/>
    <x v="13"/>
    <n v="15"/>
    <s v="K'en Ba'ax Queqna"/>
    <x v="0"/>
    <x v="0"/>
    <n v="13"/>
    <n v="10"/>
    <n v="1.3273228961416878E-2"/>
    <n v="6.6366144807084387E-2"/>
    <n v="5.3423964800000001E-2"/>
    <n v="0.26711982400000001"/>
    <n v="6.666666666666667"/>
  </r>
  <r>
    <x v="1"/>
    <x v="13"/>
    <n v="3"/>
    <s v="K'en Ba'ax Queqna"/>
    <x v="1"/>
    <x v="0"/>
    <n v="14"/>
    <n v="6"/>
    <n v="1.5393804002589988E-2"/>
    <n v="7.6969020012949932E-2"/>
    <n v="0.16302009000000001"/>
    <n v="0.81510044999999998"/>
    <n v="6.666666666666667"/>
  </r>
  <r>
    <x v="1"/>
    <x v="13"/>
    <n v="13"/>
    <s v="K'en Ba'ax Queqna"/>
    <x v="1"/>
    <x v="0"/>
    <n v="14"/>
    <n v="6"/>
    <n v="1.5393804002589988E-2"/>
    <n v="7.6969020012949932E-2"/>
    <n v="0.16302009000000001"/>
    <n v="0.81510044999999998"/>
    <n v="6.666666666666667"/>
  </r>
  <r>
    <x v="1"/>
    <x v="13"/>
    <n v="2"/>
    <s v="K'en Ba'ax Queqna"/>
    <x v="1"/>
    <x v="1"/>
    <n v="16"/>
    <n v="10"/>
    <n v="2.0106192982974676E-2"/>
    <n v="0.10053096491487337"/>
    <n v="0.22737470600000001"/>
    <n v="1.1368735299999999"/>
    <n v="6.666666666666667"/>
  </r>
  <r>
    <x v="1"/>
    <x v="13"/>
    <n v="4"/>
    <s v="K'en Ba'ax Queqna"/>
    <x v="0"/>
    <x v="1"/>
    <n v="18"/>
    <n v="14"/>
    <n v="2.5446900494077322E-2"/>
    <n v="0.12723450247038659"/>
    <n v="0.13483436400000001"/>
    <n v="0.67417181999999998"/>
    <n v="6.666666666666667"/>
  </r>
  <r>
    <x v="1"/>
    <x v="13"/>
    <n v="10"/>
    <s v="K'en Ba'ax Queqna"/>
    <x v="0"/>
    <x v="1"/>
    <n v="18"/>
    <n v="10"/>
    <n v="2.5446900494077322E-2"/>
    <n v="0.12723450247038659"/>
    <n v="9.77620248E-2"/>
    <n v="0.48881012399999996"/>
    <n v="6.666666666666667"/>
  </r>
  <r>
    <x v="1"/>
    <x v="13"/>
    <n v="14"/>
    <s v="K'en Ba'ax Queqna"/>
    <x v="0"/>
    <x v="1"/>
    <n v="18"/>
    <n v="14"/>
    <n v="2.5446900494077322E-2"/>
    <n v="0.12723450247038659"/>
    <n v="0.13483436400000001"/>
    <n v="0.67417181999999998"/>
    <n v="6.666666666666667"/>
  </r>
  <r>
    <x v="1"/>
    <x v="13"/>
    <n v="7"/>
    <s v="K'en Ba'ax Queqna"/>
    <x v="0"/>
    <x v="2"/>
    <n v="20"/>
    <n v="18"/>
    <n v="3.1415926535897934E-2"/>
    <n v="0.15707963267948966"/>
    <n v="0.21103861679999997"/>
    <n v="1.0551930839999997"/>
    <n v="6.666666666666667"/>
  </r>
  <r>
    <x v="1"/>
    <x v="13"/>
    <n v="17"/>
    <s v="K'en Ba'ax Queqna"/>
    <x v="0"/>
    <x v="2"/>
    <n v="20"/>
    <n v="18"/>
    <n v="3.1415926535897934E-2"/>
    <n v="0.15707963267948966"/>
    <n v="0.21103861679999997"/>
    <n v="1.0551930839999997"/>
    <n v="6.666666666666667"/>
  </r>
  <r>
    <x v="1"/>
    <x v="13"/>
    <n v="12"/>
    <s v="K'en Ba'ax Queqna"/>
    <x v="0"/>
    <x v="2"/>
    <n v="22"/>
    <n v="14"/>
    <n v="3.8013271108436497E-2"/>
    <n v="0.19006635554218249"/>
    <n v="0.198910012"/>
    <n v="0.9945500599999999"/>
    <n v="6.666666666666667"/>
  </r>
  <r>
    <x v="1"/>
    <x v="13"/>
    <n v="11"/>
    <s v="K'en Ba'ax Queqna"/>
    <x v="0"/>
    <x v="3"/>
    <n v="28"/>
    <n v="24"/>
    <n v="6.1575216010359951E-2"/>
    <n v="0.30787608005179973"/>
    <n v="0.54331661999999992"/>
    <n v="2.7165830999999994"/>
    <n v="6.666666666666667"/>
  </r>
  <r>
    <x v="1"/>
    <x v="13"/>
    <n v="1"/>
    <s v="K'en Ba'ax Queqna"/>
    <x v="0"/>
    <x v="4"/>
    <n v="30"/>
    <n v="20"/>
    <n v="7.0685834705770348E-2"/>
    <n v="0.35342917352885173"/>
    <n v="0.51997477679999993"/>
    <n v="2.5998738839999995"/>
    <n v="6.666666666666667"/>
  </r>
  <r>
    <x v="2"/>
    <x v="13"/>
    <n v="6"/>
    <s v="K'en Ba'ax Queqna"/>
    <x v="1"/>
    <x v="0"/>
    <n v="10"/>
    <n v="11"/>
    <n v="7.8539816339744835E-3"/>
    <n v="3.9269908169872414E-2"/>
    <n v="0.15948616600000001"/>
    <n v="0.79743083000000003"/>
    <n v="6.666666666666667"/>
  </r>
  <r>
    <x v="2"/>
    <x v="13"/>
    <n v="15"/>
    <s v="K'en Ba'ax Queqna"/>
    <x v="1"/>
    <x v="0"/>
    <n v="10"/>
    <n v="11"/>
    <n v="7.8539816339744835E-3"/>
    <n v="3.9269908169872414E-2"/>
    <n v="0.15948616600000001"/>
    <n v="0.79743083000000003"/>
    <n v="6.666666666666667"/>
  </r>
  <r>
    <x v="2"/>
    <x v="13"/>
    <n v="2"/>
    <s v="K'en Ba'ax Queqna"/>
    <x v="1"/>
    <x v="0"/>
    <n v="12"/>
    <n v="9"/>
    <n v="1.1309733552923255E-2"/>
    <n v="5.654866776461627E-2"/>
    <n v="0.16859997000000002"/>
    <n v="0.84299985"/>
    <n v="6.666666666666667"/>
  </r>
  <r>
    <x v="2"/>
    <x v="13"/>
    <n v="7"/>
    <s v="K'en Ba'ax Queqna"/>
    <x v="1"/>
    <x v="0"/>
    <n v="12"/>
    <n v="6"/>
    <n v="1.1309733552923255E-2"/>
    <n v="5.654866776461627E-2"/>
    <n v="0.14851240199999999"/>
    <n v="0.74256200999999988"/>
    <n v="6.666666666666667"/>
  </r>
  <r>
    <x v="2"/>
    <x v="13"/>
    <n v="13"/>
    <s v="K'en Ba'ax Queqna"/>
    <x v="0"/>
    <x v="0"/>
    <n v="12"/>
    <n v="6"/>
    <n v="1.1309733552923255E-2"/>
    <n v="5.654866776461627E-2"/>
    <n v="2.9796069599999999E-2"/>
    <n v="0.14898034799999998"/>
    <n v="6.666666666666667"/>
  </r>
  <r>
    <x v="2"/>
    <x v="13"/>
    <n v="16"/>
    <s v="K'en Ba'ax Queqna"/>
    <x v="1"/>
    <x v="0"/>
    <n v="12"/>
    <n v="6"/>
    <n v="1.1309733552923255E-2"/>
    <n v="5.654866776461627E-2"/>
    <n v="0.14851240199999999"/>
    <n v="0.74256200999999988"/>
    <n v="6.666666666666667"/>
  </r>
  <r>
    <x v="2"/>
    <x v="13"/>
    <n v="12"/>
    <s v="K'en Ba'ax Queqna"/>
    <x v="0"/>
    <x v="0"/>
    <n v="13"/>
    <n v="8"/>
    <n v="1.3273228961416878E-2"/>
    <n v="6.6366144807084387E-2"/>
    <n v="4.3755407199999999E-2"/>
    <n v="0.21877703599999998"/>
    <n v="6.666666666666667"/>
  </r>
  <r>
    <x v="2"/>
    <x v="13"/>
    <n v="3"/>
    <s v="K'en Ba'ax Queqna"/>
    <x v="1"/>
    <x v="0"/>
    <n v="14"/>
    <n v="8"/>
    <n v="1.5393804002589988E-2"/>
    <n v="7.6969020012949932E-2"/>
    <n v="0.18124769800000001"/>
    <n v="0.90623849000000001"/>
    <n v="6.666666666666667"/>
  </r>
  <r>
    <x v="2"/>
    <x v="13"/>
    <n v="11"/>
    <s v="K'en Ba'ax Queqna"/>
    <x v="0"/>
    <x v="0"/>
    <n v="14"/>
    <n v="9"/>
    <n v="1.5393804002589988E-2"/>
    <n v="7.6969020012949932E-2"/>
    <n v="5.5540749599999995E-2"/>
    <n v="0.27770374799999997"/>
    <n v="6.666666666666667"/>
  </r>
  <r>
    <x v="2"/>
    <x v="13"/>
    <n v="4"/>
    <s v="K'en Ba'ax Queqna"/>
    <x v="1"/>
    <x v="1"/>
    <n v="15"/>
    <n v="7"/>
    <n v="1.7671458676442587E-2"/>
    <n v="8.8357293382212931E-2"/>
    <n v="0.18157319100000002"/>
    <n v="0.90786595500000011"/>
    <n v="6.666666666666667"/>
  </r>
  <r>
    <x v="2"/>
    <x v="13"/>
    <n v="1"/>
    <s v="K'en Ba'ax Queqna"/>
    <x v="1"/>
    <x v="1"/>
    <n v="16"/>
    <n v="10"/>
    <n v="2.0106192982974676E-2"/>
    <n v="0.10053096491487337"/>
    <n v="0.22737470600000001"/>
    <n v="1.1368735299999999"/>
    <n v="6.666666666666667"/>
  </r>
  <r>
    <x v="2"/>
    <x v="13"/>
    <n v="5"/>
    <s v="K'en Ba'ax Queqna"/>
    <x v="0"/>
    <x v="2"/>
    <n v="20"/>
    <n v="12"/>
    <n v="3.1415926535897934E-2"/>
    <n v="0.15707963267948966"/>
    <n v="0.14238613679999998"/>
    <n v="0.71193068399999981"/>
    <n v="6.666666666666667"/>
  </r>
  <r>
    <x v="2"/>
    <x v="13"/>
    <n v="14"/>
    <s v="K'en Ba'ax Queqna"/>
    <x v="0"/>
    <x v="2"/>
    <n v="20"/>
    <n v="12"/>
    <n v="3.1415926535897934E-2"/>
    <n v="0.15707963267948966"/>
    <n v="0.14238613679999998"/>
    <n v="0.71193068399999981"/>
    <n v="6.666666666666667"/>
  </r>
  <r>
    <x v="2"/>
    <x v="13"/>
    <n v="9"/>
    <s v="K'en Ba'ax Queqna"/>
    <x v="0"/>
    <x v="2"/>
    <n v="24"/>
    <n v="18"/>
    <n v="4.5238934211693019E-2"/>
    <n v="0.22619467105846508"/>
    <n v="0.30165989039999996"/>
    <n v="1.5082994519999997"/>
    <n v="6.666666666666667"/>
  </r>
  <r>
    <x v="2"/>
    <x v="13"/>
    <n v="18"/>
    <s v="K'en Ba'ax Queqna"/>
    <x v="0"/>
    <x v="2"/>
    <n v="24"/>
    <n v="18"/>
    <n v="4.5238934211693019E-2"/>
    <n v="0.22619467105846508"/>
    <n v="0.30165989039999996"/>
    <n v="1.5082994519999997"/>
    <n v="6.666666666666667"/>
  </r>
  <r>
    <x v="2"/>
    <x v="13"/>
    <n v="8"/>
    <s v="K'en Ba'ax Queqna"/>
    <x v="0"/>
    <x v="3"/>
    <n v="29"/>
    <n v="25"/>
    <n v="6.6051985541725394E-2"/>
    <n v="0.33025992770862694"/>
    <n v="0.60650550679999993"/>
    <n v="3.0325275339999993"/>
    <n v="6.666666666666667"/>
  </r>
  <r>
    <x v="2"/>
    <x v="13"/>
    <n v="17"/>
    <s v="K'en Ba'ax Queqna"/>
    <x v="0"/>
    <x v="3"/>
    <n v="29"/>
    <n v="25"/>
    <n v="6.6051985541725394E-2"/>
    <n v="0.33025992770862694"/>
    <n v="0.60650550679999993"/>
    <n v="3.0325275339999993"/>
    <n v="6.666666666666667"/>
  </r>
  <r>
    <x v="2"/>
    <x v="13"/>
    <n v="10"/>
    <s v="K'en Ba'ax Queqna"/>
    <x v="0"/>
    <x v="4"/>
    <n v="30"/>
    <n v="21"/>
    <n v="7.0685834705770348E-2"/>
    <n v="0.35342917352885173"/>
    <n v="0.5457194568"/>
    <n v="2.7285972839999997"/>
    <n v="6.666666666666667"/>
  </r>
  <r>
    <x v="2"/>
    <x v="13"/>
    <n v="19"/>
    <s v="K'en Ba'ax Queqna"/>
    <x v="0"/>
    <x v="4"/>
    <n v="30"/>
    <n v="21"/>
    <n v="7.0685834705770348E-2"/>
    <n v="0.35342917352885173"/>
    <n v="0.5457194568"/>
    <n v="2.7285972839999997"/>
    <n v="6.666666666666667"/>
  </r>
  <r>
    <x v="0"/>
    <x v="14"/>
    <n v="2"/>
    <s v="Ticolal San Jose"/>
    <x v="1"/>
    <x v="0"/>
    <n v="13"/>
    <n v="9"/>
    <n v="1.3273228961416878E-2"/>
    <n v="8.8488193076112526E-2"/>
    <n v="0.17906224500000001"/>
    <n v="1.1937483000000002"/>
    <n v="6.666666666666667"/>
  </r>
  <r>
    <x v="0"/>
    <x v="14"/>
    <n v="9"/>
    <s v="Ticolal San Jose"/>
    <x v="1"/>
    <x v="2"/>
    <n v="22"/>
    <n v="11"/>
    <n v="3.8013271108436497E-2"/>
    <n v="0.25342180738957665"/>
    <n v="0.35589794200000002"/>
    <n v="2.3726529466666668"/>
    <n v="6.666666666666667"/>
  </r>
  <r>
    <x v="0"/>
    <x v="14"/>
    <n v="5"/>
    <s v="Ticolal San Jose"/>
    <x v="1"/>
    <x v="2"/>
    <n v="23"/>
    <n v="10"/>
    <n v="4.1547562843725017E-2"/>
    <n v="0.27698375229150013"/>
    <n v="0.35431697600000001"/>
    <n v="2.3621131733333334"/>
    <n v="6.666666666666667"/>
  </r>
  <r>
    <x v="0"/>
    <x v="14"/>
    <n v="13"/>
    <s v="Ticolal San Jose"/>
    <x v="1"/>
    <x v="2"/>
    <n v="23"/>
    <n v="9"/>
    <n v="4.1547562843725017E-2"/>
    <n v="0.27698375229150013"/>
    <n v="0.32971900500000001"/>
    <n v="2.1981267"/>
    <n v="6.666666666666667"/>
  </r>
  <r>
    <x v="0"/>
    <x v="14"/>
    <n v="15"/>
    <s v="Ticolal San Jose"/>
    <x v="1"/>
    <x v="2"/>
    <n v="23"/>
    <n v="8"/>
    <n v="4.1547562843725017E-2"/>
    <n v="0.27698375229150013"/>
    <n v="0.30512103400000001"/>
    <n v="2.0341402266666671"/>
    <n v="6.666666666666667"/>
  </r>
  <r>
    <x v="0"/>
    <x v="14"/>
    <n v="3"/>
    <s v="Ticolal San Jose"/>
    <x v="1"/>
    <x v="4"/>
    <n v="31"/>
    <n v="14"/>
    <n v="7.5476763502494784E-2"/>
    <n v="0.50317842334996521"/>
    <n v="0.7339348120000001"/>
    <n v="4.8928987466666678"/>
    <n v="6.666666666666667"/>
  </r>
  <r>
    <x v="0"/>
    <x v="14"/>
    <n v="4"/>
    <s v="Ticolal San Jose"/>
    <x v="1"/>
    <x v="4"/>
    <n v="31"/>
    <n v="12"/>
    <n v="7.5476763502494784E-2"/>
    <n v="0.50317842334996521"/>
    <n v="0.64456373400000011"/>
    <n v="4.297091560000001"/>
    <n v="6.666666666666667"/>
  </r>
  <r>
    <x v="0"/>
    <x v="14"/>
    <n v="14"/>
    <s v="Ticolal San Jose"/>
    <x v="1"/>
    <x v="4"/>
    <n v="31"/>
    <n v="16"/>
    <n v="7.5476763502494784E-2"/>
    <n v="0.50317842334996521"/>
    <n v="0.8233058900000001"/>
    <n v="5.4887059333333346"/>
    <n v="6.666666666666667"/>
  </r>
  <r>
    <x v="0"/>
    <x v="14"/>
    <n v="7"/>
    <s v="Ticolal San Jose"/>
    <x v="3"/>
    <x v="4"/>
    <n v="30"/>
    <n v="17"/>
    <n v="7.0685834705770348E-2"/>
    <n v="0.47123889803846902"/>
    <n v="0.81977196600000013"/>
    <n v="5.4651464400000007"/>
    <n v="6.666666666666667"/>
  </r>
  <r>
    <x v="0"/>
    <x v="14"/>
    <n v="17"/>
    <s v="Ticolal San Jose"/>
    <x v="3"/>
    <x v="4"/>
    <n v="30"/>
    <n v="17"/>
    <n v="7.0685834705770348E-2"/>
    <n v="0.47123889803846902"/>
    <n v="0.81977196600000013"/>
    <n v="5.4651464400000007"/>
    <n v="6.666666666666667"/>
  </r>
  <r>
    <x v="0"/>
    <x v="14"/>
    <n v="8"/>
    <s v="Ticolal San Jose"/>
    <x v="1"/>
    <x v="6"/>
    <n v="32"/>
    <n v="14"/>
    <n v="8.0424771931898703E-2"/>
    <n v="0.53616514621265809"/>
    <n v="0.77494693000000014"/>
    <n v="5.1663128666666678"/>
    <n v="6.666666666666667"/>
  </r>
  <r>
    <x v="0"/>
    <x v="14"/>
    <n v="10"/>
    <s v="Ticolal San Jose"/>
    <x v="1"/>
    <x v="6"/>
    <n v="33"/>
    <n v="17"/>
    <n v="8.5529859993982132E-2"/>
    <n v="0.57019906662654762"/>
    <n v="0.96917325300000012"/>
    <n v="6.4611550200000014"/>
    <n v="6.666666666666667"/>
  </r>
  <r>
    <x v="0"/>
    <x v="14"/>
    <n v="16"/>
    <s v="Ticolal San Jose"/>
    <x v="3"/>
    <x v="6"/>
    <n v="31"/>
    <n v="14"/>
    <n v="7.5476763502494784E-2"/>
    <n v="0.50317842334996521"/>
    <n v="0.7339348120000001"/>
    <n v="4.8928987466666678"/>
    <n v="6.666666666666667"/>
  </r>
  <r>
    <x v="0"/>
    <x v="14"/>
    <n v="1"/>
    <s v="Ticolal San Jose"/>
    <x v="1"/>
    <x v="5"/>
    <n v="40"/>
    <n v="16"/>
    <n v="0.12566370614359174"/>
    <n v="0.83775804095727824"/>
    <n v="1.298711666"/>
    <n v="8.6580777733333338"/>
    <n v="6.666666666666667"/>
  </r>
  <r>
    <x v="0"/>
    <x v="14"/>
    <n v="6"/>
    <s v="Ticolal San Jose"/>
    <x v="3"/>
    <x v="2"/>
    <n v="24"/>
    <n v="11"/>
    <n v="4.5238934211693019E-2"/>
    <n v="0.30159289474462014"/>
    <n v="0.40295492999999999"/>
    <n v="2.6863662000000001"/>
    <n v="6.666666666666667"/>
  </r>
  <r>
    <x v="0"/>
    <x v="14"/>
    <n v="11"/>
    <s v="Ticolal San Jose"/>
    <x v="3"/>
    <x v="2"/>
    <n v="21"/>
    <n v="9"/>
    <n v="3.4636059005827467E-2"/>
    <n v="0.23090706003884978"/>
    <n v="0.29289179700000001"/>
    <n v="1.9526119800000001"/>
    <n v="6.666666666666667"/>
  </r>
  <r>
    <x v="0"/>
    <x v="14"/>
    <n v="12"/>
    <s v="Ticolal San Jose"/>
    <x v="3"/>
    <x v="2"/>
    <n v="22"/>
    <n v="11"/>
    <n v="3.8013271108436497E-2"/>
    <n v="0.25342180738957665"/>
    <n v="0.35589794200000002"/>
    <n v="2.3726529466666668"/>
    <n v="6.666666666666667"/>
  </r>
  <r>
    <x v="1"/>
    <x v="14"/>
    <n v="3"/>
    <s v="Ticolal San Jose"/>
    <x v="0"/>
    <x v="0"/>
    <n v="14"/>
    <n v="8"/>
    <n v="1.5393804002589988E-2"/>
    <n v="0.10262536001726659"/>
    <n v="4.9934130399999999E-2"/>
    <n v="0.33289420266666669"/>
    <n v="6.666666666666667"/>
  </r>
  <r>
    <x v="1"/>
    <x v="14"/>
    <n v="13"/>
    <s v="Ticolal San Jose"/>
    <x v="1"/>
    <x v="0"/>
    <n v="12"/>
    <n v="7"/>
    <n v="1.1309733552923255E-2"/>
    <n v="7.5398223686155036E-2"/>
    <n v="0.15520825799999999"/>
    <n v="1.0347217200000001"/>
    <n v="6.666666666666667"/>
  </r>
  <r>
    <x v="1"/>
    <x v="14"/>
    <n v="17"/>
    <s v="Ticolal San Jose"/>
    <x v="2"/>
    <x v="0"/>
    <n v="12"/>
    <n v="8"/>
    <n v="1.1309733552923255E-2"/>
    <n v="7.5398223686155036E-2"/>
    <n v="1.3486635700000003E-2"/>
    <n v="8.9910904666666694E-2"/>
    <n v="6.666666666666667"/>
  </r>
  <r>
    <x v="1"/>
    <x v="14"/>
    <n v="4"/>
    <s v="Ticolal San Jose"/>
    <x v="1"/>
    <x v="0"/>
    <n v="13"/>
    <n v="7"/>
    <n v="1.3273228961416878E-2"/>
    <n v="8.8488193076112526E-2"/>
    <n v="0.16334558300000002"/>
    <n v="1.0889705533333336"/>
    <n v="6.666666666666667"/>
  </r>
  <r>
    <x v="1"/>
    <x v="14"/>
    <n v="7"/>
    <s v="Ticolal San Jose"/>
    <x v="1"/>
    <x v="0"/>
    <n v="14"/>
    <n v="8"/>
    <n v="1.5393804002589988E-2"/>
    <n v="0.10262536001726659"/>
    <n v="0.18124769800000001"/>
    <n v="1.2083179866666669"/>
    <n v="6.666666666666667"/>
  </r>
  <r>
    <x v="1"/>
    <x v="14"/>
    <n v="16"/>
    <s v="Ticolal San Jose"/>
    <x v="0"/>
    <x v="1"/>
    <n v="16"/>
    <n v="8"/>
    <n v="2.0106192982974676E-2"/>
    <n v="0.13404128655316452"/>
    <n v="6.3664626399999993E-2"/>
    <n v="0.42443084266666664"/>
    <n v="6.666666666666667"/>
  </r>
  <r>
    <x v="1"/>
    <x v="14"/>
    <n v="12"/>
    <s v="Ticolal San Jose"/>
    <x v="0"/>
    <x v="1"/>
    <n v="17"/>
    <n v="8"/>
    <n v="2.2698006922186261E-2"/>
    <n v="0.15132004614790842"/>
    <n v="7.1216399200000002E-2"/>
    <n v="0.4747759946666667"/>
    <n v="6.666666666666667"/>
  </r>
  <r>
    <x v="1"/>
    <x v="14"/>
    <n v="15"/>
    <s v="Ticolal San Jose"/>
    <x v="1"/>
    <x v="1"/>
    <n v="17"/>
    <n v="9"/>
    <n v="2.2698006922186261E-2"/>
    <n v="0.15132004614790842"/>
    <n v="0.22928116500000001"/>
    <n v="1.5285411000000002"/>
    <n v="6.666666666666667"/>
  </r>
  <r>
    <x v="1"/>
    <x v="14"/>
    <n v="6"/>
    <s v="Ticolal San Jose"/>
    <x v="1"/>
    <x v="2"/>
    <n v="20"/>
    <n v="10"/>
    <n v="3.1415926535897934E-2"/>
    <n v="0.20943951023931956"/>
    <n v="0.29433326600000004"/>
    <n v="1.9622217733333336"/>
    <n v="6.666666666666667"/>
  </r>
  <r>
    <x v="1"/>
    <x v="14"/>
    <n v="8"/>
    <s v="Ticolal San Jose"/>
    <x v="1"/>
    <x v="2"/>
    <n v="21"/>
    <n v="11"/>
    <n v="3.4636059005827467E-2"/>
    <n v="0.23090706003884978"/>
    <n v="0.333903915"/>
    <n v="2.2260260999999999"/>
    <n v="6.666666666666667"/>
  </r>
  <r>
    <x v="1"/>
    <x v="14"/>
    <n v="9"/>
    <s v="Ticolal San Jose"/>
    <x v="1"/>
    <x v="2"/>
    <n v="21"/>
    <n v="12"/>
    <n v="3.4636059005827467E-2"/>
    <n v="0.23090706003884978"/>
    <n v="0.35440997400000002"/>
    <n v="2.3627331600000003"/>
    <n v="6.666666666666667"/>
  </r>
  <r>
    <x v="1"/>
    <x v="14"/>
    <n v="19"/>
    <s v="Ticolal San Jose"/>
    <x v="1"/>
    <x v="2"/>
    <n v="22"/>
    <n v="11"/>
    <n v="3.8013271108436497E-2"/>
    <n v="0.25342180738957665"/>
    <n v="0.35589794200000002"/>
    <n v="2.3726529466666668"/>
    <n v="6.666666666666667"/>
  </r>
  <r>
    <x v="1"/>
    <x v="14"/>
    <n v="22"/>
    <s v="Ticolal San Jose"/>
    <x v="1"/>
    <x v="2"/>
    <n v="22"/>
    <n v="10"/>
    <n v="3.8013271108436497E-2"/>
    <n v="0.25342180738957665"/>
    <n v="0.33339242600000002"/>
    <n v="2.2226161733333334"/>
    <n v="6.666666666666667"/>
  </r>
  <r>
    <x v="1"/>
    <x v="14"/>
    <n v="5"/>
    <s v="Ticolal San Jose"/>
    <x v="1"/>
    <x v="3"/>
    <n v="26"/>
    <n v="10"/>
    <n v="5.3092915845667513E-2"/>
    <n v="0.3539527723044501"/>
    <n v="0.422670506"/>
    <n v="2.8178033733333336"/>
    <n v="6.666666666666667"/>
  </r>
  <r>
    <x v="1"/>
    <x v="14"/>
    <n v="18"/>
    <s v="Ticolal San Jose"/>
    <x v="1"/>
    <x v="3"/>
    <n v="26"/>
    <n v="14"/>
    <n v="5.3092915845667513E-2"/>
    <n v="0.3539527723044501"/>
    <n v="0.54840380200000005"/>
    <n v="3.656025346666667"/>
    <n v="6.666666666666667"/>
  </r>
  <r>
    <x v="1"/>
    <x v="14"/>
    <n v="20"/>
    <s v="Ticolal San Jose"/>
    <x v="0"/>
    <x v="3"/>
    <n v="27"/>
    <n v="17"/>
    <n v="5.7255526111673984E-2"/>
    <n v="0.38170350741115988"/>
    <n v="0.35958542039999991"/>
    <n v="2.3972361359999996"/>
    <n v="6.666666666666667"/>
  </r>
  <r>
    <x v="1"/>
    <x v="14"/>
    <n v="11"/>
    <s v="Ticolal San Jose"/>
    <x v="0"/>
    <x v="3"/>
    <n v="28"/>
    <n v="17"/>
    <n v="6.1575216010359951E-2"/>
    <n v="0.41050144006906636"/>
    <n v="0.38633128239999992"/>
    <n v="2.5755418826666663"/>
    <n v="6.666666666666667"/>
  </r>
  <r>
    <x v="1"/>
    <x v="14"/>
    <n v="14"/>
    <s v="Ticolal San Jose"/>
    <x v="0"/>
    <x v="3"/>
    <n v="29"/>
    <n v="19"/>
    <n v="6.6051985541725394E-2"/>
    <n v="0.44034657027816931"/>
    <n v="0.46216366759999994"/>
    <n v="3.0810911173333331"/>
    <n v="6.666666666666667"/>
  </r>
  <r>
    <x v="1"/>
    <x v="14"/>
    <n v="1"/>
    <s v="Ticolal San Jose"/>
    <x v="0"/>
    <x v="6"/>
    <n v="37"/>
    <n v="18"/>
    <n v="0.10752100856911066"/>
    <n v="0.71680672379407107"/>
    <n v="0.70997051519999987"/>
    <n v="4.7331367679999996"/>
    <n v="6.666666666666667"/>
  </r>
  <r>
    <x v="1"/>
    <x v="14"/>
    <n v="10"/>
    <s v="Ticolal San Jose"/>
    <x v="0"/>
    <x v="6"/>
    <n v="37"/>
    <n v="21"/>
    <n v="0.10752100856911066"/>
    <n v="0.71680672379407107"/>
    <n v="0.82745207159999989"/>
    <n v="5.5163471439999991"/>
    <n v="6.666666666666667"/>
  </r>
  <r>
    <x v="1"/>
    <x v="14"/>
    <n v="2"/>
    <s v="Ticolal San Jose"/>
    <x v="0"/>
    <x v="6"/>
    <n v="39"/>
    <n v="18"/>
    <n v="0.1194590606527519"/>
    <n v="0.79639373768501265"/>
    <n v="0.7882343423999999"/>
    <n v="5.2548956159999998"/>
    <n v="6.666666666666667"/>
  </r>
  <r>
    <x v="1"/>
    <x v="14"/>
    <n v="21"/>
    <s v="Ticolal San Jose"/>
    <x v="1"/>
    <x v="5"/>
    <n v="43"/>
    <n v="22"/>
    <n v="0.14522012041218818"/>
    <n v="0.96813413608125454"/>
    <n v="1.9998235880000002"/>
    <n v="13.332157253333335"/>
    <n v="6.666666666666667"/>
  </r>
  <r>
    <x v="2"/>
    <x v="14"/>
    <n v="18"/>
    <s v="Ticolal San Jose"/>
    <x v="1"/>
    <x v="0"/>
    <n v="11"/>
    <n v="8"/>
    <n v="9.5033177771091243E-3"/>
    <n v="6.3355451847394162E-2"/>
    <n v="0.15334829799999999"/>
    <n v="1.0223219866666666"/>
    <n v="6.666666666666667"/>
  </r>
  <r>
    <x v="2"/>
    <x v="14"/>
    <n v="15"/>
    <s v="Ticolal San Jose"/>
    <x v="1"/>
    <x v="0"/>
    <n v="12"/>
    <n v="8"/>
    <n v="1.1309733552923255E-2"/>
    <n v="7.5398223686155036E-2"/>
    <n v="0.16190411399999999"/>
    <n v="1.0793607599999999"/>
    <n v="6.666666666666667"/>
  </r>
  <r>
    <x v="2"/>
    <x v="14"/>
    <n v="10"/>
    <s v="Ticolal San Jose"/>
    <x v="1"/>
    <x v="0"/>
    <n v="13"/>
    <n v="9"/>
    <n v="1.3273228961416878E-2"/>
    <n v="8.8488193076112526E-2"/>
    <n v="0.17906224500000001"/>
    <n v="1.1937483000000002"/>
    <n v="6.666666666666667"/>
  </r>
  <r>
    <x v="2"/>
    <x v="14"/>
    <n v="12"/>
    <s v="Ticolal San Jose"/>
    <x v="1"/>
    <x v="0"/>
    <n v="13"/>
    <n v="8"/>
    <n v="1.3273228961416878E-2"/>
    <n v="8.8488193076112526E-2"/>
    <n v="0.17120391400000001"/>
    <n v="1.1413594266666669"/>
    <n v="6.666666666666667"/>
  </r>
  <r>
    <x v="2"/>
    <x v="14"/>
    <n v="5"/>
    <s v="Ticolal San Jose"/>
    <x v="3"/>
    <x v="0"/>
    <n v="14"/>
    <n v="9"/>
    <n v="1.5393804002589988E-2"/>
    <n v="0.10262536001726659"/>
    <n v="0.19036150200000002"/>
    <n v="1.2690766800000002"/>
    <n v="6.666666666666667"/>
  </r>
  <r>
    <x v="2"/>
    <x v="14"/>
    <n v="17"/>
    <s v="Ticolal San Jose"/>
    <x v="1"/>
    <x v="0"/>
    <n v="14"/>
    <n v="10"/>
    <n v="1.5393804002589988E-2"/>
    <n v="0.10262536001726659"/>
    <n v="0.19947530600000002"/>
    <n v="1.3298353733333335"/>
    <n v="6.666666666666667"/>
  </r>
  <r>
    <x v="2"/>
    <x v="14"/>
    <n v="13"/>
    <s v="Ticolal San Jose"/>
    <x v="1"/>
    <x v="1"/>
    <n v="15"/>
    <n v="7"/>
    <n v="1.7671458676442587E-2"/>
    <n v="0.11780972450961726"/>
    <n v="0.18157319100000002"/>
    <n v="1.2104879400000002"/>
    <n v="6.666666666666667"/>
  </r>
  <r>
    <x v="2"/>
    <x v="14"/>
    <n v="7"/>
    <s v="Ticolal San Jose"/>
    <x v="1"/>
    <x v="1"/>
    <n v="16"/>
    <n v="12"/>
    <n v="2.0106192982974676E-2"/>
    <n v="0.13404128655316452"/>
    <n v="0.25118219400000003"/>
    <n v="1.6745479600000002"/>
    <n v="6.666666666666667"/>
  </r>
  <r>
    <x v="2"/>
    <x v="14"/>
    <n v="14"/>
    <s v="Ticolal San Jose"/>
    <x v="1"/>
    <x v="1"/>
    <n v="16"/>
    <n v="9"/>
    <n v="2.0106192982974676E-2"/>
    <n v="0.13404128655316452"/>
    <n v="0.21547096199999999"/>
    <n v="1.4364730800000001"/>
    <n v="6.666666666666667"/>
  </r>
  <r>
    <x v="2"/>
    <x v="14"/>
    <n v="3"/>
    <s v="Ticolal San Jose"/>
    <x v="3"/>
    <x v="1"/>
    <n v="18"/>
    <n v="10"/>
    <n v="2.5446900494077322E-2"/>
    <n v="0.16964600329384882"/>
    <n v="0.25899402599999999"/>
    <n v="1.72662684"/>
    <n v="6.666666666666667"/>
  </r>
  <r>
    <x v="2"/>
    <x v="14"/>
    <n v="11"/>
    <s v="Ticolal San Jose"/>
    <x v="1"/>
    <x v="1"/>
    <n v="19"/>
    <n v="11"/>
    <n v="2.8352873698647883E-2"/>
    <n v="0.1890191579909859"/>
    <n v="0.29298479500000002"/>
    <n v="1.9532319666666669"/>
    <n v="6.666666666666667"/>
  </r>
  <r>
    <x v="2"/>
    <x v="14"/>
    <n v="9"/>
    <s v="Ticolal San Jose"/>
    <x v="1"/>
    <x v="2"/>
    <n v="21"/>
    <n v="14"/>
    <n v="3.4636059005827467E-2"/>
    <n v="0.23090706003884978"/>
    <n v="0.395422092"/>
    <n v="2.6361472800000003"/>
    <n v="6.666666666666667"/>
  </r>
  <r>
    <x v="2"/>
    <x v="14"/>
    <n v="16"/>
    <s v="Ticolal San Jose"/>
    <x v="0"/>
    <x v="2"/>
    <n v="22"/>
    <n v="15"/>
    <n v="3.8013271108436497E-2"/>
    <n v="0.25342180738957665"/>
    <n v="0.21275492879999999"/>
    <n v="1.4183661919999999"/>
    <n v="6.666666666666667"/>
  </r>
  <r>
    <x v="2"/>
    <x v="14"/>
    <n v="19"/>
    <s v="Ticolal San Jose"/>
    <x v="1"/>
    <x v="3"/>
    <n v="25"/>
    <n v="18"/>
    <n v="4.9087385212340517E-2"/>
    <n v="0.3272492347489368"/>
    <n v="0.63145101600000009"/>
    <n v="4.2096734400000004"/>
    <n v="6.666666666666667"/>
  </r>
  <r>
    <x v="2"/>
    <x v="14"/>
    <n v="6"/>
    <s v="Ticolal San Jose"/>
    <x v="1"/>
    <x v="3"/>
    <n v="28"/>
    <n v="10"/>
    <n v="6.1575216010359951E-2"/>
    <n v="0.41050144006906636"/>
    <n v="0.472889426"/>
    <n v="3.1525961733333334"/>
    <n v="6.666666666666667"/>
  </r>
  <r>
    <x v="2"/>
    <x v="14"/>
    <n v="2"/>
    <s v="Ticolal San Jose"/>
    <x v="1"/>
    <x v="4"/>
    <n v="32"/>
    <n v="20"/>
    <n v="8.0424771931898703E-2"/>
    <n v="0.53616514621265809"/>
    <n v="1.0606367860000001"/>
    <n v="7.0709119066666677"/>
    <n v="6.666666666666667"/>
  </r>
  <r>
    <x v="2"/>
    <x v="14"/>
    <n v="4"/>
    <s v="Ticolal San Jose"/>
    <x v="3"/>
    <x v="6"/>
    <n v="36"/>
    <n v="14"/>
    <n v="0.10178760197630929"/>
    <n v="0.6785840131753953"/>
    <n v="0.95201512200000005"/>
    <n v="6.3467674800000005"/>
    <n v="6.666666666666667"/>
  </r>
  <r>
    <x v="2"/>
    <x v="14"/>
    <n v="8"/>
    <s v="Ticolal San Jose"/>
    <x v="2"/>
    <x v="5"/>
    <n v="42"/>
    <n v="25"/>
    <n v="0.13854423602330987"/>
    <n v="0.92362824015539913"/>
    <n v="1.2534297541000001"/>
    <n v="8.3561983606666672"/>
    <n v="6.666666666666667"/>
  </r>
  <r>
    <x v="2"/>
    <x v="14"/>
    <n v="1"/>
    <s v="Ticolal San Jose"/>
    <x v="1"/>
    <x v="5"/>
    <n v="44"/>
    <n v="17"/>
    <n v="0.15205308443374599"/>
    <n v="1.0136872295583066"/>
    <n v="1.6387123540000001"/>
    <n v="10.924749026666667"/>
    <n v="6.666666666666667"/>
  </r>
  <r>
    <x v="0"/>
    <x v="15"/>
    <n v="3"/>
    <s v="Taaj"/>
    <x v="1"/>
    <x v="0"/>
    <n v="12"/>
    <n v="6"/>
    <n v="1.1309733552923255E-2"/>
    <n v="3.7699111843077518E-2"/>
    <n v="0.14851240199999999"/>
    <n v="0.49504134"/>
    <n v="3.3333333333333335"/>
  </r>
  <r>
    <x v="0"/>
    <x v="15"/>
    <n v="6"/>
    <s v="Taaj"/>
    <x v="1"/>
    <x v="0"/>
    <n v="13"/>
    <n v="6"/>
    <n v="1.3273228961416878E-2"/>
    <n v="4.4244096538056263E-2"/>
    <n v="0.15548725200000002"/>
    <n v="0.51829084000000014"/>
    <n v="3.3333333333333335"/>
  </r>
  <r>
    <x v="0"/>
    <x v="15"/>
    <n v="12"/>
    <s v="Taaj"/>
    <x v="1"/>
    <x v="0"/>
    <n v="11"/>
    <n v="5"/>
    <n v="9.5033177771091243E-3"/>
    <n v="3.1677725923697081E-2"/>
    <n v="0.13646916100000001"/>
    <n v="0.45489720333333339"/>
    <n v="3.3333333333333335"/>
  </r>
  <r>
    <x v="0"/>
    <x v="15"/>
    <n v="5"/>
    <s v="Taaj"/>
    <x v="1"/>
    <x v="0"/>
    <n v="14"/>
    <n v="7"/>
    <n v="1.5393804002589988E-2"/>
    <n v="5.1312680008633295E-2"/>
    <n v="0.17213389400000001"/>
    <n v="0.5737796466666667"/>
    <n v="3.3333333333333335"/>
  </r>
  <r>
    <x v="0"/>
    <x v="15"/>
    <n v="8"/>
    <s v="Taaj"/>
    <x v="1"/>
    <x v="0"/>
    <n v="13"/>
    <n v="7"/>
    <n v="1.3273228961416878E-2"/>
    <n v="4.4244096538056263E-2"/>
    <n v="0.16334558300000002"/>
    <n v="0.5444852766666668"/>
    <n v="3.3333333333333335"/>
  </r>
  <r>
    <x v="0"/>
    <x v="15"/>
    <n v="14"/>
    <s v="Taaj"/>
    <x v="1"/>
    <x v="0"/>
    <n v="11"/>
    <n v="6"/>
    <n v="9.5033177771091243E-3"/>
    <n v="3.1677725923697081E-2"/>
    <n v="0.14209554000000002"/>
    <n v="0.47365180000000007"/>
    <n v="3.3333333333333335"/>
  </r>
  <r>
    <x v="0"/>
    <x v="15"/>
    <n v="1"/>
    <s v="Taaj"/>
    <x v="1"/>
    <x v="4"/>
    <n v="34"/>
    <n v="12"/>
    <n v="9.0792027688745044E-2"/>
    <n v="0.30264009229581684"/>
    <n v="0.75337139400000008"/>
    <n v="2.5112379800000002"/>
    <n v="3.3333333333333335"/>
  </r>
  <r>
    <x v="0"/>
    <x v="15"/>
    <n v="7"/>
    <s v="Taaj"/>
    <x v="1"/>
    <x v="6"/>
    <n v="37"/>
    <n v="14"/>
    <n v="0.10752100856911066"/>
    <n v="0.35840336189703553"/>
    <n v="0.99953710000000007"/>
    <n v="3.3317903333333336"/>
    <n v="3.3333333333333335"/>
  </r>
  <r>
    <x v="0"/>
    <x v="15"/>
    <n v="4"/>
    <s v="Taaj"/>
    <x v="1"/>
    <x v="0"/>
    <n v="14"/>
    <n v="7"/>
    <n v="1.5393804002589988E-2"/>
    <n v="5.1312680008633295E-2"/>
    <n v="0.17213389400000001"/>
    <n v="0.5737796466666667"/>
    <n v="3.3333333333333335"/>
  </r>
  <r>
    <x v="0"/>
    <x v="15"/>
    <n v="13"/>
    <s v="Taaj"/>
    <x v="1"/>
    <x v="0"/>
    <n v="13"/>
    <n v="7"/>
    <n v="1.3273228961416878E-2"/>
    <n v="4.4244096538056263E-2"/>
    <n v="0.16334558300000002"/>
    <n v="0.5444852766666668"/>
    <n v="3.3333333333333335"/>
  </r>
  <r>
    <x v="0"/>
    <x v="15"/>
    <n v="9"/>
    <s v="Taaj"/>
    <x v="1"/>
    <x v="0"/>
    <n v="14"/>
    <n v="6"/>
    <n v="1.5393804002589988E-2"/>
    <n v="5.1312680008633295E-2"/>
    <n v="0.16302009000000001"/>
    <n v="0.54340030000000006"/>
    <n v="3.3333333333333335"/>
  </r>
  <r>
    <x v="0"/>
    <x v="15"/>
    <n v="16"/>
    <s v="Taaj"/>
    <x v="1"/>
    <x v="1"/>
    <n v="19"/>
    <n v="9"/>
    <n v="2.8352873698647883E-2"/>
    <n v="9.4509578995492949E-2"/>
    <n v="0.25941251700000001"/>
    <n v="0.8647083900000001"/>
    <n v="3.3333333333333335"/>
  </r>
  <r>
    <x v="0"/>
    <x v="15"/>
    <n v="18"/>
    <s v="Taaj"/>
    <x v="1"/>
    <x v="1"/>
    <n v="19"/>
    <n v="10"/>
    <n v="2.8352873698647883E-2"/>
    <n v="9.4509578995492949E-2"/>
    <n v="0.27619865599999999"/>
    <n v="0.92066218666666666"/>
    <n v="3.3333333333333335"/>
  </r>
  <r>
    <x v="0"/>
    <x v="15"/>
    <n v="2"/>
    <s v="Taaj"/>
    <x v="1"/>
    <x v="1"/>
    <n v="17"/>
    <n v="6"/>
    <n v="2.2698006922186261E-2"/>
    <n v="7.5660023073954211E-2"/>
    <n v="0.18896653200000002"/>
    <n v="0.6298884400000001"/>
    <n v="3.3333333333333335"/>
  </r>
  <r>
    <x v="0"/>
    <x v="15"/>
    <n v="11"/>
    <s v="Taaj"/>
    <x v="1"/>
    <x v="1"/>
    <n v="19"/>
    <n v="6"/>
    <n v="2.8352873698647883E-2"/>
    <n v="9.4509578995492949E-2"/>
    <n v="0.20905410000000002"/>
    <n v="0.69684700000000011"/>
    <n v="3.3333333333333335"/>
  </r>
  <r>
    <x v="0"/>
    <x v="15"/>
    <n v="17"/>
    <s v="Taaj"/>
    <x v="1"/>
    <x v="2"/>
    <n v="24"/>
    <n v="14"/>
    <n v="4.5238934211693019E-2"/>
    <n v="0.15079644737231007"/>
    <n v="0.48330520199999999"/>
    <n v="1.6110173400000001"/>
    <n v="3.3333333333333335"/>
  </r>
  <r>
    <x v="0"/>
    <x v="15"/>
    <n v="15"/>
    <s v="Taaj"/>
    <x v="0"/>
    <x v="4"/>
    <n v="34"/>
    <n v="19"/>
    <n v="9.0792027688745044E-2"/>
    <n v="0.30264009229581684"/>
    <n v="0.63336578960000001"/>
    <n v="2.1112192986666667"/>
    <n v="3.3333333333333335"/>
  </r>
  <r>
    <x v="0"/>
    <x v="15"/>
    <n v="10"/>
    <s v="Taaj"/>
    <x v="0"/>
    <x v="6"/>
    <n v="34"/>
    <n v="19"/>
    <n v="9.0792027688745044E-2"/>
    <n v="0.30264009229581684"/>
    <n v="0.63336578960000001"/>
    <n v="2.1112192986666667"/>
    <n v="3.3333333333333335"/>
  </r>
  <r>
    <x v="1"/>
    <x v="15"/>
    <n v="13"/>
    <s v="Taaj"/>
    <x v="1"/>
    <x v="0"/>
    <n v="12"/>
    <n v="7"/>
    <n v="1.1309733552923255E-2"/>
    <n v="3.7699111843077518E-2"/>
    <n v="0.15520825799999999"/>
    <n v="0.51736086000000003"/>
    <n v="3.3333333333333335"/>
  </r>
  <r>
    <x v="1"/>
    <x v="15"/>
    <n v="9"/>
    <s v="Taaj"/>
    <x v="1"/>
    <x v="0"/>
    <n v="13"/>
    <n v="9"/>
    <n v="1.3273228961416878E-2"/>
    <n v="4.4244096538056263E-2"/>
    <n v="0.17906224500000001"/>
    <n v="0.5968741500000001"/>
    <n v="3.3333333333333335"/>
  </r>
  <r>
    <x v="1"/>
    <x v="15"/>
    <n v="17"/>
    <s v="Taaj"/>
    <x v="1"/>
    <x v="0"/>
    <n v="13"/>
    <n v="9"/>
    <n v="1.3273228961416878E-2"/>
    <n v="4.4244096538056263E-2"/>
    <n v="0.17906224500000001"/>
    <n v="0.5968741500000001"/>
    <n v="3.3333333333333335"/>
  </r>
  <r>
    <x v="1"/>
    <x v="15"/>
    <n v="12"/>
    <s v="Taaj"/>
    <x v="0"/>
    <x v="1"/>
    <n v="17"/>
    <n v="28"/>
    <n v="2.2698006922186261E-2"/>
    <n v="7.5660023073954211E-2"/>
    <n v="0.23655445519999999"/>
    <n v="0.7885148506666666"/>
    <n v="3.3333333333333335"/>
  </r>
  <r>
    <x v="1"/>
    <x v="15"/>
    <n v="2"/>
    <s v="Taaj"/>
    <x v="0"/>
    <x v="2"/>
    <n v="20"/>
    <n v="10"/>
    <n v="3.1415926535897934E-2"/>
    <n v="0.10471975511965978"/>
    <n v="0.11950197679999999"/>
    <n v="0.39833992266666668"/>
    <n v="3.3333333333333335"/>
  </r>
  <r>
    <x v="1"/>
    <x v="15"/>
    <n v="3"/>
    <s v="Taaj"/>
    <x v="0"/>
    <x v="2"/>
    <n v="22"/>
    <n v="11"/>
    <n v="3.8013271108436497E-2"/>
    <n v="0.12671090369478832"/>
    <n v="0.15737526159999998"/>
    <n v="0.52458420533333328"/>
    <n v="3.3333333333333335"/>
  </r>
  <r>
    <x v="1"/>
    <x v="15"/>
    <n v="7"/>
    <s v="Taaj"/>
    <x v="1"/>
    <x v="2"/>
    <n v="23"/>
    <n v="10"/>
    <n v="4.1547562843725017E-2"/>
    <n v="0.13849187614575006"/>
    <n v="0.35431697600000001"/>
    <n v="1.1810565866666667"/>
    <n v="3.3333333333333335"/>
  </r>
  <r>
    <x v="1"/>
    <x v="15"/>
    <n v="15"/>
    <s v="Taaj"/>
    <x v="1"/>
    <x v="2"/>
    <n v="23"/>
    <n v="11"/>
    <n v="4.1547562843725017E-2"/>
    <n v="0.13849187614575006"/>
    <n v="0.378914947"/>
    <n v="1.2630498233333334"/>
    <n v="3.3333333333333335"/>
  </r>
  <r>
    <x v="1"/>
    <x v="15"/>
    <n v="6"/>
    <s v="Taaj"/>
    <x v="1"/>
    <x v="3"/>
    <n v="25"/>
    <n v="14"/>
    <n v="4.9087385212340517E-2"/>
    <n v="0.1636246173744684"/>
    <n v="0.51520351600000003"/>
    <n v="1.7173450533333334"/>
    <n v="3.3333333333333335"/>
  </r>
  <r>
    <x v="1"/>
    <x v="15"/>
    <n v="8"/>
    <s v="Taaj"/>
    <x v="1"/>
    <x v="3"/>
    <n v="26"/>
    <n v="14"/>
    <n v="5.3092915845667513E-2"/>
    <n v="0.17697638615222505"/>
    <n v="0.54840380200000005"/>
    <n v="1.8280126733333335"/>
    <n v="3.3333333333333335"/>
  </r>
  <r>
    <x v="1"/>
    <x v="15"/>
    <n v="5"/>
    <s v="Taaj"/>
    <x v="1"/>
    <x v="3"/>
    <n v="27"/>
    <n v="13"/>
    <n v="5.7255526111673984E-2"/>
    <n v="0.19085175370557994"/>
    <n v="0.54900828900000009"/>
    <n v="1.8300276300000005"/>
    <n v="3.3333333333333335"/>
  </r>
  <r>
    <x v="1"/>
    <x v="15"/>
    <n v="11"/>
    <s v="Taaj"/>
    <x v="0"/>
    <x v="3"/>
    <n v="28"/>
    <n v="16"/>
    <n v="6.1575216010359951E-2"/>
    <n v="0.20525072003453318"/>
    <n v="0.36390480559999994"/>
    <n v="1.2130160186666665"/>
    <n v="3.3333333333333335"/>
  </r>
  <r>
    <x v="1"/>
    <x v="15"/>
    <n v="14"/>
    <s v="Taaj"/>
    <x v="1"/>
    <x v="3"/>
    <n v="28"/>
    <n v="14"/>
    <n v="6.1575216010359951E-2"/>
    <n v="0.20525072003453318"/>
    <n v="0.61871029000000011"/>
    <n v="2.0623676333333338"/>
    <n v="3.3333333333333335"/>
  </r>
  <r>
    <x v="1"/>
    <x v="15"/>
    <n v="16"/>
    <s v="Taaj"/>
    <x v="1"/>
    <x v="3"/>
    <n v="28"/>
    <n v="15"/>
    <n v="6.1575216010359951E-2"/>
    <n v="0.20525072003453318"/>
    <n v="0.65516550600000012"/>
    <n v="2.1838850200000004"/>
    <n v="3.3333333333333335"/>
  </r>
  <r>
    <x v="1"/>
    <x v="15"/>
    <n v="19"/>
    <s v="Taaj"/>
    <x v="0"/>
    <x v="3"/>
    <n v="28"/>
    <n v="17"/>
    <n v="6.1575216010359951E-2"/>
    <n v="0.20525072003453318"/>
    <n v="0.38633128239999992"/>
    <n v="1.2877709413333331"/>
    <n v="3.3333333333333335"/>
  </r>
  <r>
    <x v="1"/>
    <x v="15"/>
    <n v="4"/>
    <s v="Taaj"/>
    <x v="1"/>
    <x v="4"/>
    <n v="31"/>
    <n v="12"/>
    <n v="7.5476763502494784E-2"/>
    <n v="0.2515892116749826"/>
    <n v="0.64456373400000011"/>
    <n v="2.1485457800000005"/>
    <n v="3.3333333333333335"/>
  </r>
  <r>
    <x v="1"/>
    <x v="15"/>
    <n v="10"/>
    <s v="Taaj"/>
    <x v="0"/>
    <x v="6"/>
    <n v="37"/>
    <n v="21"/>
    <n v="0.10752100856911066"/>
    <n v="0.35840336189703553"/>
    <n v="0.82745207159999989"/>
    <n v="2.7581735719999996"/>
    <n v="3.3333333333333335"/>
  </r>
  <r>
    <x v="1"/>
    <x v="15"/>
    <n v="18"/>
    <s v="Taaj"/>
    <x v="0"/>
    <x v="5"/>
    <n v="41"/>
    <n v="25"/>
    <n v="0.13202543126711103"/>
    <n v="0.44008477089037012"/>
    <n v="1.2072147068000001"/>
    <n v="4.0240490226666674"/>
    <n v="3.3333333333333335"/>
  </r>
  <r>
    <x v="1"/>
    <x v="15"/>
    <n v="1"/>
    <s v="Taaj"/>
    <x v="0"/>
    <x v="5"/>
    <n v="44"/>
    <n v="14"/>
    <n v="0.15205308443374599"/>
    <n v="0.5068436147791533"/>
    <n v="0.78039651759999995"/>
    <n v="2.6013217253333334"/>
    <n v="3.3333333333333335"/>
  </r>
  <r>
    <x v="2"/>
    <x v="15"/>
    <n v="10"/>
    <s v="Taaj"/>
    <x v="1"/>
    <x v="0"/>
    <n v="13"/>
    <n v="8"/>
    <n v="1.3273228961416878E-2"/>
    <n v="4.4244096538056263E-2"/>
    <n v="0.17120391400000001"/>
    <n v="0.57067971333333345"/>
    <n v="3.3333333333333335"/>
  </r>
  <r>
    <x v="2"/>
    <x v="15"/>
    <n v="12"/>
    <s v="Taaj"/>
    <x v="1"/>
    <x v="0"/>
    <n v="13"/>
    <n v="8"/>
    <n v="1.3273228961416878E-2"/>
    <n v="4.4244096538056263E-2"/>
    <n v="0.17120391400000001"/>
    <n v="0.57067971333333345"/>
    <n v="3.3333333333333335"/>
  </r>
  <r>
    <x v="2"/>
    <x v="15"/>
    <n v="19"/>
    <s v="Taaj"/>
    <x v="1"/>
    <x v="0"/>
    <n v="13"/>
    <n v="8"/>
    <n v="1.3273228961416878E-2"/>
    <n v="4.4244096538056263E-2"/>
    <n v="0.17120391400000001"/>
    <n v="0.57067971333333345"/>
    <n v="3.3333333333333335"/>
  </r>
  <r>
    <x v="2"/>
    <x v="15"/>
    <n v="17"/>
    <s v="Taaj"/>
    <x v="1"/>
    <x v="0"/>
    <n v="14"/>
    <n v="6"/>
    <n v="1.5393804002589988E-2"/>
    <n v="5.1312680008633295E-2"/>
    <n v="0.16302009000000001"/>
    <n v="0.54340030000000006"/>
    <n v="3.3333333333333335"/>
  </r>
  <r>
    <x v="2"/>
    <x v="15"/>
    <n v="13"/>
    <s v="Taaj"/>
    <x v="1"/>
    <x v="1"/>
    <n v="15"/>
    <n v="7"/>
    <n v="1.7671458676442587E-2"/>
    <n v="5.8904862254808628E-2"/>
    <n v="0.18157319100000002"/>
    <n v="0.60524397000000008"/>
    <n v="3.3333333333333335"/>
  </r>
  <r>
    <x v="2"/>
    <x v="15"/>
    <n v="20"/>
    <s v="Taaj"/>
    <x v="1"/>
    <x v="1"/>
    <n v="15"/>
    <n v="7"/>
    <n v="1.7671458676442587E-2"/>
    <n v="5.8904862254808628E-2"/>
    <n v="0.18157319100000002"/>
    <n v="0.60524397000000008"/>
    <n v="3.3333333333333335"/>
  </r>
  <r>
    <x v="2"/>
    <x v="15"/>
    <n v="7"/>
    <s v="Taaj"/>
    <x v="1"/>
    <x v="1"/>
    <n v="15"/>
    <n v="8"/>
    <n v="1.7671458676442587E-2"/>
    <n v="5.8904862254808628E-2"/>
    <n v="0.19203546599999999"/>
    <n v="0.64011821999999996"/>
    <n v="3.3333333333333335"/>
  </r>
  <r>
    <x v="2"/>
    <x v="15"/>
    <n v="14"/>
    <s v="Taaj"/>
    <x v="1"/>
    <x v="1"/>
    <n v="16"/>
    <n v="9"/>
    <n v="2.0106192982974676E-2"/>
    <n v="6.7020643276582262E-2"/>
    <n v="0.21547096199999999"/>
    <n v="0.71823654000000003"/>
    <n v="3.3333333333333335"/>
  </r>
  <r>
    <x v="2"/>
    <x v="15"/>
    <n v="11"/>
    <s v="Taaj"/>
    <x v="1"/>
    <x v="1"/>
    <n v="17"/>
    <n v="9"/>
    <n v="2.2698006922186261E-2"/>
    <n v="7.5660023073954211E-2"/>
    <n v="0.22928116500000001"/>
    <n v="0.7642705500000001"/>
    <n v="3.3333333333333335"/>
  </r>
  <r>
    <x v="2"/>
    <x v="15"/>
    <n v="9"/>
    <s v="Taaj"/>
    <x v="1"/>
    <x v="2"/>
    <n v="20"/>
    <n v="10"/>
    <n v="3.1415926535897934E-2"/>
    <n v="0.10471975511965978"/>
    <n v="0.29433326600000004"/>
    <n v="0.98111088666666679"/>
    <n v="3.3333333333333335"/>
  </r>
  <r>
    <x v="2"/>
    <x v="15"/>
    <n v="18"/>
    <s v="Taaj"/>
    <x v="1"/>
    <x v="2"/>
    <n v="22"/>
    <n v="13"/>
    <n v="3.8013271108436497E-2"/>
    <n v="0.12671090369478832"/>
    <n v="0.40090897400000003"/>
    <n v="1.3363632466666668"/>
    <n v="3.3333333333333335"/>
  </r>
  <r>
    <x v="2"/>
    <x v="15"/>
    <n v="16"/>
    <s v="Taaj"/>
    <x v="1"/>
    <x v="2"/>
    <n v="23"/>
    <n v="14"/>
    <n v="4.1547562843725017E-2"/>
    <n v="0.13849187614575006"/>
    <n v="0.45270885999999999"/>
    <n v="1.5090295333333335"/>
    <n v="3.3333333333333335"/>
  </r>
  <r>
    <x v="2"/>
    <x v="15"/>
    <n v="3"/>
    <s v="Taaj"/>
    <x v="0"/>
    <x v="3"/>
    <n v="25"/>
    <n v="14"/>
    <n v="4.9087385212340517E-2"/>
    <n v="0.1636246173744684"/>
    <n v="0.25537667679999998"/>
    <n v="0.85125558933333334"/>
    <n v="3.3333333333333335"/>
  </r>
  <r>
    <x v="2"/>
    <x v="15"/>
    <n v="6"/>
    <s v="Taaj"/>
    <x v="1"/>
    <x v="3"/>
    <n v="25"/>
    <n v="10"/>
    <n v="4.9087385212340517E-2"/>
    <n v="0.1636246173744684"/>
    <n v="0.39895601600000002"/>
    <n v="1.3298533866666669"/>
    <n v="3.3333333333333335"/>
  </r>
  <r>
    <x v="2"/>
    <x v="15"/>
    <n v="5"/>
    <s v="Taaj"/>
    <x v="0"/>
    <x v="4"/>
    <n v="30"/>
    <n v="25"/>
    <n v="7.0685834705770348E-2"/>
    <n v="0.23561944901923451"/>
    <n v="0.64869817679999997"/>
    <n v="2.1623272560000002"/>
    <n v="3.3333333333333335"/>
  </r>
  <r>
    <x v="2"/>
    <x v="15"/>
    <n v="2"/>
    <s v="Taaj"/>
    <x v="1"/>
    <x v="4"/>
    <n v="32"/>
    <n v="14"/>
    <n v="8.0424771931898703E-2"/>
    <n v="0.26808257310632905"/>
    <n v="0.77494693000000014"/>
    <n v="2.5831564333333339"/>
    <n v="3.3333333333333335"/>
  </r>
  <r>
    <x v="2"/>
    <x v="15"/>
    <n v="4"/>
    <s v="Taaj"/>
    <x v="0"/>
    <x v="6"/>
    <n v="36"/>
    <n v="18"/>
    <n v="0.10178760197630929"/>
    <n v="0.33929200658769765"/>
    <n v="0.67238328239999989"/>
    <n v="2.2412776079999999"/>
    <n v="3.3333333333333335"/>
  </r>
  <r>
    <x v="2"/>
    <x v="15"/>
    <n v="8"/>
    <s v="Taaj"/>
    <x v="0"/>
    <x v="5"/>
    <n v="40"/>
    <n v="20"/>
    <n v="0.12566370614359174"/>
    <n v="0.41887902047863912"/>
    <n v="0.92044757679999989"/>
    <n v="3.0681585893333332"/>
    <n v="3.3333333333333335"/>
  </r>
  <r>
    <x v="2"/>
    <x v="15"/>
    <n v="1"/>
    <s v="Taaj"/>
    <x v="1"/>
    <x v="5"/>
    <n v="41"/>
    <n v="17"/>
    <n v="0.13202543126711103"/>
    <n v="0.44008477089037012"/>
    <n v="1.437139189"/>
    <n v="4.7904639633333339"/>
    <n v="3.3333333333333335"/>
  </r>
  <r>
    <x v="2"/>
    <x v="15"/>
    <n v="15"/>
    <s v="Taaj"/>
    <x v="0"/>
    <x v="7"/>
    <n v="40"/>
    <n v="20"/>
    <n v="0.12566370614359174"/>
    <n v="0.41887902047863912"/>
    <n v="0.92044757679999989"/>
    <n v="3.0681585893333332"/>
    <n v="3.3333333333333335"/>
  </r>
  <r>
    <x v="3"/>
    <x v="15"/>
    <n v="3"/>
    <s v="Taaj"/>
    <x v="1"/>
    <x v="0"/>
    <n v="10"/>
    <n v="4"/>
    <n v="7.8539816339744835E-3"/>
    <n v="2.6179938779914945E-2"/>
    <n v="0.12693686600000001"/>
    <n v="0.4231228866666667"/>
    <n v="3.3333333333333335"/>
  </r>
  <r>
    <x v="3"/>
    <x v="15"/>
    <n v="6"/>
    <s v="Taaj"/>
    <x v="1"/>
    <x v="0"/>
    <n v="10"/>
    <n v="5"/>
    <n v="7.8539816339744835E-3"/>
    <n v="2.6179938779914945E-2"/>
    <n v="0.13158676599999999"/>
    <n v="0.43862255333333333"/>
    <n v="3.3333333333333335"/>
  </r>
  <r>
    <x v="3"/>
    <x v="15"/>
    <n v="12"/>
    <s v="Taaj"/>
    <x v="1"/>
    <x v="0"/>
    <n v="10"/>
    <n v="4"/>
    <n v="7.8539816339744835E-3"/>
    <n v="2.6179938779914945E-2"/>
    <n v="0.12693686600000001"/>
    <n v="0.4231228866666667"/>
    <n v="3.3333333333333335"/>
  </r>
  <r>
    <x v="3"/>
    <x v="15"/>
    <n v="5"/>
    <s v="Taaj"/>
    <x v="1"/>
    <x v="0"/>
    <n v="11"/>
    <n v="6"/>
    <n v="9.5033177771091243E-3"/>
    <n v="3.1677725923697081E-2"/>
    <n v="0.14209554000000002"/>
    <n v="0.47365180000000007"/>
    <n v="3.3333333333333335"/>
  </r>
  <r>
    <x v="3"/>
    <x v="15"/>
    <n v="1"/>
    <s v="Taaj"/>
    <x v="1"/>
    <x v="0"/>
    <n v="12"/>
    <n v="5"/>
    <n v="1.1309733552923255E-2"/>
    <n v="3.7699111843077518E-2"/>
    <n v="0.14181654599999999"/>
    <n v="0.47272181999999996"/>
    <n v="3.3333333333333335"/>
  </r>
  <r>
    <x v="3"/>
    <x v="15"/>
    <n v="7"/>
    <s v="Taaj"/>
    <x v="1"/>
    <x v="0"/>
    <n v="12"/>
    <n v="5"/>
    <n v="1.1309733552923255E-2"/>
    <n v="3.7699111843077518E-2"/>
    <n v="0.14181654599999999"/>
    <n v="0.47272181999999996"/>
    <n v="3.3333333333333335"/>
  </r>
  <r>
    <x v="3"/>
    <x v="15"/>
    <n v="4"/>
    <s v="Taaj"/>
    <x v="1"/>
    <x v="0"/>
    <n v="13"/>
    <n v="7"/>
    <n v="1.3273228961416878E-2"/>
    <n v="4.4244096538056263E-2"/>
    <n v="0.16334558300000002"/>
    <n v="0.5444852766666668"/>
    <n v="3.3333333333333335"/>
  </r>
  <r>
    <x v="3"/>
    <x v="15"/>
    <n v="13"/>
    <s v="Taaj"/>
    <x v="1"/>
    <x v="0"/>
    <n v="13"/>
    <n v="7"/>
    <n v="1.3273228961416878E-2"/>
    <n v="4.4244096538056263E-2"/>
    <n v="0.16334558300000002"/>
    <n v="0.5444852766666668"/>
    <n v="3.3333333333333335"/>
  </r>
  <r>
    <x v="3"/>
    <x v="15"/>
    <n v="9"/>
    <s v="Taaj"/>
    <x v="1"/>
    <x v="0"/>
    <n v="14"/>
    <n v="6"/>
    <n v="1.5393804002589988E-2"/>
    <n v="5.1312680008633295E-2"/>
    <n v="0.16302009000000001"/>
    <n v="0.54340030000000006"/>
    <n v="3.3333333333333335"/>
  </r>
  <r>
    <x v="3"/>
    <x v="15"/>
    <n v="16"/>
    <s v="Taaj"/>
    <x v="1"/>
    <x v="0"/>
    <n v="14"/>
    <n v="7"/>
    <n v="1.5393804002589988E-2"/>
    <n v="5.1312680008633295E-2"/>
    <n v="0.17213389400000001"/>
    <n v="0.5737796466666667"/>
    <n v="3.3333333333333335"/>
  </r>
  <r>
    <x v="3"/>
    <x v="15"/>
    <n v="18"/>
    <s v="Taaj"/>
    <x v="1"/>
    <x v="0"/>
    <n v="14"/>
    <n v="8"/>
    <n v="1.5393804002589988E-2"/>
    <n v="5.1312680008633295E-2"/>
    <n v="0.18124769800000001"/>
    <n v="0.60415899333333345"/>
    <n v="3.3333333333333335"/>
  </r>
  <r>
    <x v="3"/>
    <x v="15"/>
    <n v="2"/>
    <s v="Taaj"/>
    <x v="1"/>
    <x v="1"/>
    <n v="17"/>
    <n v="6"/>
    <n v="2.2698006922186261E-2"/>
    <n v="7.5660023073954211E-2"/>
    <n v="0.18896653200000002"/>
    <n v="0.6298884400000001"/>
    <n v="3.3333333333333335"/>
  </r>
  <r>
    <x v="3"/>
    <x v="15"/>
    <n v="11"/>
    <s v="Taaj"/>
    <x v="1"/>
    <x v="1"/>
    <n v="17"/>
    <n v="9"/>
    <n v="2.2698006922186261E-2"/>
    <n v="7.5660023073954211E-2"/>
    <n v="0.22928116500000001"/>
    <n v="0.7642705500000001"/>
    <n v="3.3333333333333335"/>
  </r>
  <r>
    <x v="3"/>
    <x v="15"/>
    <n v="14"/>
    <s v="Taaj"/>
    <x v="1"/>
    <x v="2"/>
    <n v="21"/>
    <n v="10"/>
    <n v="3.4636059005827467E-2"/>
    <n v="0.11545353001942489"/>
    <n v="0.31339785600000003"/>
    <n v="1.0446595200000002"/>
    <n v="3.3333333333333335"/>
  </r>
  <r>
    <x v="3"/>
    <x v="15"/>
    <n v="17"/>
    <s v="Taaj"/>
    <x v="1"/>
    <x v="2"/>
    <n v="23"/>
    <n v="11"/>
    <n v="4.1547562843725017E-2"/>
    <n v="0.13849187614575006"/>
    <n v="0.378914947"/>
    <n v="1.2630498233333334"/>
    <n v="3.3333333333333335"/>
  </r>
  <r>
    <x v="3"/>
    <x v="15"/>
    <n v="8"/>
    <s v="Taaj"/>
    <x v="1"/>
    <x v="2"/>
    <n v="24"/>
    <n v="12"/>
    <n v="4.5238934211693019E-2"/>
    <n v="0.15079644737231007"/>
    <n v="0.42973835399999999"/>
    <n v="1.43246118"/>
    <n v="3.3333333333333335"/>
  </r>
  <r>
    <x v="3"/>
    <x v="15"/>
    <n v="15"/>
    <s v="Taaj"/>
    <x v="0"/>
    <x v="4"/>
    <n v="32"/>
    <n v="19"/>
    <n v="8.0424771931898703E-2"/>
    <n v="0.26808257310632905"/>
    <n v="0.56162394799999993"/>
    <n v="1.8720798266666665"/>
    <n v="3.3333333333333335"/>
  </r>
  <r>
    <x v="3"/>
    <x v="15"/>
    <n v="10"/>
    <s v="Taaj"/>
    <x v="0"/>
    <x v="6"/>
    <n v="35"/>
    <n v="19"/>
    <n v="9.6211275016187398E-2"/>
    <n v="0.32070425005395803"/>
    <n v="0.67086720679999989"/>
    <n v="2.2362240226666663"/>
    <n v="3.3333333333333335"/>
  </r>
  <r>
    <x v="3"/>
    <x v="15"/>
    <n v="19"/>
    <s v="Taaj"/>
    <x v="0"/>
    <x v="5"/>
    <n v="44"/>
    <n v="23"/>
    <n v="0.15205308443374599"/>
    <n v="0.5068436147791533"/>
    <n v="1.2788135223999999"/>
    <n v="4.2627117413333329"/>
    <n v="3.3333333333333335"/>
  </r>
  <r>
    <x v="4"/>
    <x v="15"/>
    <n v="13"/>
    <s v="Taaj"/>
    <x v="1"/>
    <x v="0"/>
    <n v="12"/>
    <n v="7"/>
    <n v="1.1309733552923255E-2"/>
    <n v="3.7699111843077518E-2"/>
    <n v="0.15520825799999999"/>
    <n v="0.51736086000000003"/>
    <n v="3.3333333333333335"/>
  </r>
  <r>
    <x v="4"/>
    <x v="15"/>
    <n v="9"/>
    <s v="Taaj"/>
    <x v="1"/>
    <x v="0"/>
    <n v="13"/>
    <n v="9"/>
    <n v="1.3273228961416878E-2"/>
    <n v="4.4244096538056263E-2"/>
    <n v="0.17906224500000001"/>
    <n v="0.5968741500000001"/>
    <n v="3.3333333333333335"/>
  </r>
  <r>
    <x v="4"/>
    <x v="15"/>
    <n v="17"/>
    <s v="Taaj"/>
    <x v="1"/>
    <x v="0"/>
    <n v="13"/>
    <n v="9"/>
    <n v="1.3273228961416878E-2"/>
    <n v="4.4244096538056263E-2"/>
    <n v="0.17906224500000001"/>
    <n v="0.5968741500000001"/>
    <n v="3.3333333333333335"/>
  </r>
  <r>
    <x v="4"/>
    <x v="15"/>
    <n v="3"/>
    <s v="Taaj"/>
    <x v="0"/>
    <x v="2"/>
    <n v="22"/>
    <n v="11"/>
    <n v="3.8013271108436497E-2"/>
    <n v="0.12671090369478832"/>
    <n v="0.15737526159999998"/>
    <n v="0.52458420533333328"/>
    <n v="3.3333333333333335"/>
  </r>
  <r>
    <x v="4"/>
    <x v="15"/>
    <n v="7"/>
    <s v="Taaj"/>
    <x v="1"/>
    <x v="2"/>
    <n v="23"/>
    <n v="10"/>
    <n v="4.1547562843725017E-2"/>
    <n v="0.13849187614575006"/>
    <n v="0.35431697600000001"/>
    <n v="1.1810565866666667"/>
    <n v="3.3333333333333335"/>
  </r>
  <r>
    <x v="4"/>
    <x v="15"/>
    <n v="15"/>
    <s v="Taaj"/>
    <x v="1"/>
    <x v="2"/>
    <n v="23"/>
    <n v="11"/>
    <n v="4.1547562843725017E-2"/>
    <n v="0.13849187614575006"/>
    <n v="0.378914947"/>
    <n v="1.2630498233333334"/>
    <n v="3.3333333333333335"/>
  </r>
  <r>
    <x v="4"/>
    <x v="15"/>
    <n v="6"/>
    <s v="Taaj"/>
    <x v="1"/>
    <x v="3"/>
    <n v="25"/>
    <n v="11"/>
    <n v="4.9087385212340517E-2"/>
    <n v="0.1636246173744684"/>
    <n v="0.42801789099999998"/>
    <n v="1.4267263033333333"/>
    <n v="3.3333333333333335"/>
  </r>
  <r>
    <x v="4"/>
    <x v="15"/>
    <n v="8"/>
    <s v="Taaj"/>
    <x v="1"/>
    <x v="3"/>
    <n v="26"/>
    <n v="14"/>
    <n v="5.3092915845667513E-2"/>
    <n v="0.17697638615222505"/>
    <n v="0.54840380200000005"/>
    <n v="1.8280126733333335"/>
    <n v="3.3333333333333335"/>
  </r>
  <r>
    <x v="4"/>
    <x v="15"/>
    <n v="5"/>
    <s v="Taaj"/>
    <x v="1"/>
    <x v="3"/>
    <n v="27"/>
    <n v="13"/>
    <n v="5.7255526111673984E-2"/>
    <n v="0.19085175370557994"/>
    <n v="0.54900828900000009"/>
    <n v="1.8300276300000005"/>
    <n v="3.3333333333333335"/>
  </r>
  <r>
    <x v="4"/>
    <x v="15"/>
    <n v="11"/>
    <s v="Taaj"/>
    <x v="0"/>
    <x v="3"/>
    <n v="28"/>
    <n v="16"/>
    <n v="6.1575216010359951E-2"/>
    <n v="0.20525072003453318"/>
    <n v="0.36390480559999994"/>
    <n v="1.2130160186666665"/>
    <n v="3.3333333333333335"/>
  </r>
  <r>
    <x v="4"/>
    <x v="15"/>
    <n v="14"/>
    <s v="Taaj"/>
    <x v="1"/>
    <x v="3"/>
    <n v="28"/>
    <n v="14"/>
    <n v="6.1575216010359951E-2"/>
    <n v="0.20525072003453318"/>
    <n v="0.61871029000000011"/>
    <n v="2.0623676333333338"/>
    <n v="3.3333333333333335"/>
  </r>
  <r>
    <x v="4"/>
    <x v="15"/>
    <n v="16"/>
    <s v="Taaj"/>
    <x v="1"/>
    <x v="3"/>
    <n v="28"/>
    <n v="15"/>
    <n v="6.1575216010359951E-2"/>
    <n v="0.20525072003453318"/>
    <n v="0.65516550600000012"/>
    <n v="2.1838850200000004"/>
    <n v="3.3333333333333335"/>
  </r>
  <r>
    <x v="4"/>
    <x v="15"/>
    <n v="2"/>
    <s v="Taaj"/>
    <x v="0"/>
    <x v="4"/>
    <n v="30"/>
    <n v="12"/>
    <n v="7.0685834705770348E-2"/>
    <n v="0.23561944901923451"/>
    <n v="0.31401733679999999"/>
    <n v="1.046724456"/>
    <n v="3.3333333333333335"/>
  </r>
  <r>
    <x v="4"/>
    <x v="15"/>
    <n v="4"/>
    <s v="Taaj"/>
    <x v="1"/>
    <x v="4"/>
    <n v="31"/>
    <n v="12"/>
    <n v="7.5476763502494784E-2"/>
    <n v="0.2515892116749826"/>
    <n v="0.64456373400000011"/>
    <n v="2.1485457800000005"/>
    <n v="3.3333333333333335"/>
  </r>
  <r>
    <x v="4"/>
    <x v="15"/>
    <n v="12"/>
    <s v="Taaj"/>
    <x v="0"/>
    <x v="4"/>
    <n v="32"/>
    <n v="19"/>
    <n v="8.0424771931898703E-2"/>
    <n v="0.26808257310632905"/>
    <n v="0.56162394799999993"/>
    <n v="1.8720798266666665"/>
    <n v="3.3333333333333335"/>
  </r>
  <r>
    <x v="4"/>
    <x v="15"/>
    <n v="10"/>
    <s v="Taaj"/>
    <x v="0"/>
    <x v="6"/>
    <n v="37"/>
    <n v="21"/>
    <n v="0.10752100856911066"/>
    <n v="0.35840336189703553"/>
    <n v="0.82745207159999989"/>
    <n v="2.7581735719999996"/>
    <n v="3.3333333333333335"/>
  </r>
  <r>
    <x v="4"/>
    <x v="15"/>
    <n v="18"/>
    <s v="Taaj"/>
    <x v="0"/>
    <x v="5"/>
    <n v="41"/>
    <n v="21"/>
    <n v="0.13202543126711103"/>
    <n v="0.44008477089037012"/>
    <n v="1.014873342"/>
    <n v="3.38291114"/>
    <n v="3.3333333333333335"/>
  </r>
  <r>
    <x v="4"/>
    <x v="15"/>
    <n v="1"/>
    <s v="Taaj"/>
    <x v="0"/>
    <x v="5"/>
    <n v="41"/>
    <n v="19"/>
    <n v="0.13202543126711103"/>
    <n v="0.44008477089037012"/>
    <n v="0.91870265959999997"/>
    <n v="3.0623421986666668"/>
    <n v="3.3333333333333335"/>
  </r>
  <r>
    <x v="5"/>
    <x v="15"/>
    <n v="21"/>
    <s v="Taaj"/>
    <x v="1"/>
    <x v="0"/>
    <n v="12"/>
    <n v="5"/>
    <n v="1.1309733552923255E-2"/>
    <n v="3.7699111843077518E-2"/>
    <n v="0.14181654599999999"/>
    <n v="0.47272181999999996"/>
    <n v="3.3333333333333335"/>
  </r>
  <r>
    <x v="5"/>
    <x v="15"/>
    <n v="10"/>
    <s v="Taaj"/>
    <x v="1"/>
    <x v="0"/>
    <n v="13"/>
    <n v="9"/>
    <n v="1.3273228961416878E-2"/>
    <n v="4.4244096538056263E-2"/>
    <n v="0.17906224500000001"/>
    <n v="0.5968741500000001"/>
    <n v="3.3333333333333335"/>
  </r>
  <r>
    <x v="5"/>
    <x v="15"/>
    <n v="12"/>
    <s v="Taaj"/>
    <x v="1"/>
    <x v="0"/>
    <n v="13"/>
    <n v="8"/>
    <n v="1.3273228961416878E-2"/>
    <n v="4.4244096538056263E-2"/>
    <n v="0.17120391400000001"/>
    <n v="0.57067971333333345"/>
    <n v="3.3333333333333335"/>
  </r>
  <r>
    <x v="5"/>
    <x v="15"/>
    <n v="19"/>
    <s v="Taaj"/>
    <x v="1"/>
    <x v="0"/>
    <n v="13"/>
    <n v="8"/>
    <n v="1.3273228961416878E-2"/>
    <n v="4.4244096538056263E-2"/>
    <n v="0.17120391400000001"/>
    <n v="0.57067971333333345"/>
    <n v="3.3333333333333335"/>
  </r>
  <r>
    <x v="5"/>
    <x v="15"/>
    <n v="17"/>
    <s v="Taaj"/>
    <x v="1"/>
    <x v="0"/>
    <n v="14"/>
    <n v="9"/>
    <n v="1.5393804002589988E-2"/>
    <n v="5.1312680008633295E-2"/>
    <n v="0.19036150200000002"/>
    <n v="0.63453834000000009"/>
    <n v="3.3333333333333335"/>
  </r>
  <r>
    <x v="5"/>
    <x v="15"/>
    <n v="13"/>
    <s v="Taaj"/>
    <x v="1"/>
    <x v="1"/>
    <n v="15"/>
    <n v="7"/>
    <n v="1.7671458676442587E-2"/>
    <n v="5.8904862254808628E-2"/>
    <n v="0.18157319100000002"/>
    <n v="0.60524397000000008"/>
    <n v="3.3333333333333335"/>
  </r>
  <r>
    <x v="5"/>
    <x v="15"/>
    <n v="20"/>
    <s v="Taaj"/>
    <x v="1"/>
    <x v="1"/>
    <n v="15"/>
    <n v="7"/>
    <n v="1.7671458676442587E-2"/>
    <n v="5.8904862254808628E-2"/>
    <n v="0.18157319100000002"/>
    <n v="0.60524397000000008"/>
    <n v="3.3333333333333335"/>
  </r>
  <r>
    <x v="5"/>
    <x v="15"/>
    <n v="7"/>
    <s v="Taaj"/>
    <x v="1"/>
    <x v="1"/>
    <n v="16"/>
    <n v="9"/>
    <n v="2.0106192982974676E-2"/>
    <n v="6.7020643276582262E-2"/>
    <n v="0.21547096199999999"/>
    <n v="0.71823654000000003"/>
    <n v="3.3333333333333335"/>
  </r>
  <r>
    <x v="5"/>
    <x v="15"/>
    <n v="22"/>
    <s v="Taaj"/>
    <x v="1"/>
    <x v="1"/>
    <n v="17"/>
    <n v="6"/>
    <n v="2.2698006922186261E-2"/>
    <n v="7.5660023073954211E-2"/>
    <n v="0.18896653200000002"/>
    <n v="0.6298884400000001"/>
    <n v="3.3333333333333335"/>
  </r>
  <r>
    <x v="5"/>
    <x v="15"/>
    <n v="14"/>
    <s v="Taaj"/>
    <x v="1"/>
    <x v="1"/>
    <n v="18"/>
    <n v="9"/>
    <n v="2.5446900494077322E-2"/>
    <n v="8.4823001646924412E-2"/>
    <n v="0.24392835000000002"/>
    <n v="0.81309450000000005"/>
    <n v="3.3333333333333335"/>
  </r>
  <r>
    <x v="5"/>
    <x v="15"/>
    <n v="11"/>
    <s v="Taaj"/>
    <x v="1"/>
    <x v="1"/>
    <n v="19"/>
    <n v="11"/>
    <n v="2.8352873698647883E-2"/>
    <n v="9.4509578995492949E-2"/>
    <n v="0.29298479500000002"/>
    <n v="0.97661598333333344"/>
    <n v="3.3333333333333335"/>
  </r>
  <r>
    <x v="5"/>
    <x v="15"/>
    <n v="9"/>
    <s v="Taaj"/>
    <x v="1"/>
    <x v="2"/>
    <n v="21"/>
    <n v="10"/>
    <n v="3.4636059005827467E-2"/>
    <n v="0.11545353001942489"/>
    <n v="0.31339785600000003"/>
    <n v="1.0446595200000002"/>
    <n v="3.3333333333333335"/>
  </r>
  <r>
    <x v="5"/>
    <x v="15"/>
    <n v="18"/>
    <s v="Taaj"/>
    <x v="1"/>
    <x v="2"/>
    <n v="22"/>
    <n v="11"/>
    <n v="3.8013271108436497E-2"/>
    <n v="0.12671090369478832"/>
    <n v="0.35589794200000002"/>
    <n v="1.1863264733333334"/>
    <n v="3.3333333333333335"/>
  </r>
  <r>
    <x v="5"/>
    <x v="15"/>
    <n v="16"/>
    <s v="Taaj"/>
    <x v="1"/>
    <x v="2"/>
    <n v="23"/>
    <n v="10"/>
    <n v="4.1547562843725017E-2"/>
    <n v="0.13849187614575006"/>
    <n v="0.35431697600000001"/>
    <n v="1.1810565866666667"/>
    <n v="3.3333333333333335"/>
  </r>
  <r>
    <x v="5"/>
    <x v="15"/>
    <n v="3"/>
    <s v="Taaj"/>
    <x v="0"/>
    <x v="3"/>
    <n v="26"/>
    <n v="14"/>
    <n v="5.3092915845667513E-2"/>
    <n v="0.17697638615222505"/>
    <n v="0.27580078959999993"/>
    <n v="0.91933596533333317"/>
    <n v="3.3333333333333335"/>
  </r>
  <r>
    <x v="5"/>
    <x v="15"/>
    <n v="6"/>
    <s v="Taaj"/>
    <x v="1"/>
    <x v="3"/>
    <n v="28"/>
    <n v="10"/>
    <n v="6.1575216010359951E-2"/>
    <n v="0.20525072003453318"/>
    <n v="0.472889426"/>
    <n v="1.5762980866666667"/>
    <n v="3.3333333333333335"/>
  </r>
  <r>
    <x v="5"/>
    <x v="15"/>
    <n v="5"/>
    <s v="Taaj"/>
    <x v="0"/>
    <x v="4"/>
    <n v="30"/>
    <n v="16"/>
    <n v="7.0685834705770348E-2"/>
    <n v="0.23561944901923451"/>
    <n v="0.41699605679999996"/>
    <n v="1.3899868559999999"/>
    <n v="3.3333333333333335"/>
  </r>
  <r>
    <x v="5"/>
    <x v="15"/>
    <n v="2"/>
    <s v="Taaj"/>
    <x v="1"/>
    <x v="4"/>
    <n v="32"/>
    <n v="14"/>
    <n v="8.0424771931898703E-2"/>
    <n v="0.26808257310632905"/>
    <n v="0.77494693000000014"/>
    <n v="2.5831564333333339"/>
    <n v="3.3333333333333335"/>
  </r>
  <r>
    <x v="5"/>
    <x v="15"/>
    <n v="1"/>
    <s v="Taaj"/>
    <x v="1"/>
    <x v="4"/>
    <n v="34"/>
    <n v="12"/>
    <n v="9.0792027688745044E-2"/>
    <n v="0.30264009229581684"/>
    <n v="0.75337139400000008"/>
    <n v="2.5112379800000002"/>
    <n v="3.3333333333333335"/>
  </r>
  <r>
    <x v="5"/>
    <x v="15"/>
    <n v="4"/>
    <s v="Taaj"/>
    <x v="0"/>
    <x v="6"/>
    <n v="35"/>
    <n v="16"/>
    <n v="9.6211275016187398E-2"/>
    <n v="0.32070425005395803"/>
    <n v="0.5657430967999999"/>
    <n v="1.8858103226666665"/>
    <n v="3.3333333333333335"/>
  </r>
  <r>
    <x v="5"/>
    <x v="15"/>
    <n v="8"/>
    <s v="Taaj"/>
    <x v="0"/>
    <x v="5"/>
    <n v="40"/>
    <n v="21"/>
    <n v="0.12566370614359174"/>
    <n v="0.41887902047863912"/>
    <n v="0.96621589679999986"/>
    <n v="3.2207196559999995"/>
    <n v="3.3333333333333335"/>
  </r>
  <r>
    <x v="5"/>
    <x v="15"/>
    <n v="15"/>
    <s v="Taaj"/>
    <x v="0"/>
    <x v="7"/>
    <n v="45"/>
    <n v="20"/>
    <n v="0.15904312808798329"/>
    <n v="0.5301437602932777"/>
    <n v="1.1635917767999999"/>
    <n v="3.878639256"/>
    <n v="3.33333333333333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7">
  <r>
    <n v="1"/>
    <x v="0"/>
    <n v="13"/>
    <s v="Yalanculuz"/>
    <s v="Pinus pseudostrobus"/>
    <s v="10-14.99"/>
    <n v="12"/>
    <n v="6"/>
    <n v="1.1309733552923255E-2"/>
    <n v="3.7699111843077518E-2"/>
    <n v="2.9796069599999999E-2"/>
    <n v="9.9320231999999994E-2"/>
    <n v="3.3333333333333335"/>
  </r>
  <r>
    <n v="1"/>
    <x v="0"/>
    <n v="18"/>
    <s v="Yalanculuz"/>
    <s v="Pinus pseudostrobus"/>
    <s v="10-14.99"/>
    <n v="12"/>
    <n v="7"/>
    <n v="1.1309733552923255E-2"/>
    <n v="3.7699111843077518E-2"/>
    <n v="3.3915218400000002E-2"/>
    <n v="0.11305072800000002"/>
    <n v="3.3333333333333335"/>
  </r>
  <r>
    <n v="1"/>
    <x v="0"/>
    <n v="5"/>
    <s v="Yalanculuz"/>
    <s v="Quercus sp"/>
    <s v="15-19.99"/>
    <n v="16"/>
    <n v="9"/>
    <n v="2.0106192982974676E-2"/>
    <n v="6.7020643276582262E-2"/>
    <n v="0.21547096199999999"/>
    <n v="0.71823654000000003"/>
    <n v="3.3333333333333335"/>
  </r>
  <r>
    <n v="1"/>
    <x v="0"/>
    <n v="8"/>
    <s v="Yalanculuz"/>
    <s v="Quercus sp"/>
    <s v="15-19.99"/>
    <n v="16"/>
    <n v="12"/>
    <n v="2.0106192982974676E-2"/>
    <n v="6.7020643276582262E-2"/>
    <n v="0.25118219400000003"/>
    <n v="0.83727398000000008"/>
    <n v="3.3333333333333335"/>
  </r>
  <r>
    <n v="1"/>
    <x v="0"/>
    <n v="12"/>
    <s v="Yalanculuz"/>
    <s v="Pinus pseudostrobus"/>
    <s v="20-24.99"/>
    <n v="20"/>
    <n v="11"/>
    <n v="3.1415926535897934E-2"/>
    <n v="0.10471975511965978"/>
    <n v="0.13094405679999999"/>
    <n v="0.43648018933333332"/>
    <n v="3.3333333333333335"/>
  </r>
  <r>
    <n v="1"/>
    <x v="0"/>
    <n v="17"/>
    <s v="Yalanculuz"/>
    <s v="Pinus pseudostrobus"/>
    <s v="20-24.99"/>
    <n v="20"/>
    <n v="10"/>
    <n v="3.1415926535897934E-2"/>
    <n v="0.10471975511965978"/>
    <n v="0.11950197679999999"/>
    <n v="0.39833992266666668"/>
    <n v="3.3333333333333335"/>
  </r>
  <r>
    <n v="1"/>
    <x v="0"/>
    <n v="6"/>
    <s v="Yalanculuz"/>
    <s v="Pinus pseudostrobus"/>
    <s v="20-24.99"/>
    <n v="23"/>
    <n v="12"/>
    <n v="4.1547562843725017E-2"/>
    <n v="0.13849187614575006"/>
    <n v="0.18666698639999998"/>
    <n v="0.62222328799999993"/>
    <n v="3.3333333333333335"/>
  </r>
  <r>
    <n v="1"/>
    <x v="0"/>
    <n v="7"/>
    <s v="Yalanculuz"/>
    <s v="Pinus pseudostrobus"/>
    <s v="20-24.99"/>
    <n v="24"/>
    <n v="12"/>
    <n v="4.5238934211693019E-2"/>
    <n v="0.15079644737231007"/>
    <n v="0.2028003192"/>
    <n v="0.67600106400000004"/>
    <n v="3.3333333333333335"/>
  </r>
  <r>
    <n v="1"/>
    <x v="0"/>
    <n v="9"/>
    <s v="Yalanculuz"/>
    <s v="Pinus pseudostrobus"/>
    <s v="20-24.99"/>
    <n v="24"/>
    <n v="11"/>
    <n v="4.5238934211693019E-2"/>
    <n v="0.15079644737231007"/>
    <n v="0.186323724"/>
    <n v="0.62107908000000001"/>
    <n v="3.3333333333333335"/>
  </r>
  <r>
    <n v="1"/>
    <x v="0"/>
    <n v="14"/>
    <s v="Yalanculuz"/>
    <s v="Quercus sp"/>
    <s v="20-24.99"/>
    <n v="24"/>
    <n v="11"/>
    <n v="4.5238934211693019E-2"/>
    <n v="0.15079644737231007"/>
    <n v="0.40295492999999999"/>
    <n v="1.3431831000000001"/>
    <n v="3.3333333333333335"/>
  </r>
  <r>
    <n v="1"/>
    <x v="0"/>
    <n v="4"/>
    <s v="Yalanculuz"/>
    <s v="Pinus pseudostrobus"/>
    <s v="25-29.99"/>
    <n v="21"/>
    <n v="14"/>
    <n v="3.4636059005827467E-2"/>
    <n v="0.11545353001942489"/>
    <n v="0.18168968159999999"/>
    <n v="0.60563227200000003"/>
    <n v="3.3333333333333335"/>
  </r>
  <r>
    <n v="1"/>
    <x v="0"/>
    <n v="11"/>
    <s v="Yalanculuz"/>
    <s v="Quercus sp"/>
    <s v="25-29.99"/>
    <n v="26"/>
    <n v="14"/>
    <n v="5.3092915845667513E-2"/>
    <n v="0.17697638615222505"/>
    <n v="0.54840380200000005"/>
    <n v="1.8280126733333335"/>
    <n v="3.3333333333333335"/>
  </r>
  <r>
    <n v="1"/>
    <x v="0"/>
    <n v="16"/>
    <s v="Yalanculuz"/>
    <s v="Quercus sp"/>
    <s v="25-29.99"/>
    <n v="26"/>
    <n v="13"/>
    <n v="5.3092915845667513E-2"/>
    <n v="0.17697638615222505"/>
    <n v="0.51697047800000007"/>
    <n v="1.7232349266666669"/>
    <n v="3.3333333333333335"/>
  </r>
  <r>
    <n v="1"/>
    <x v="0"/>
    <n v="2"/>
    <s v="Yalanculuz"/>
    <s v="Quercus sp"/>
    <s v="25-29.99"/>
    <n v="29"/>
    <n v="14"/>
    <n v="6.6051985541725394E-2"/>
    <n v="0.22017328513908466"/>
    <n v="0.65581649200000003"/>
    <n v="2.1860549733333334"/>
    <n v="3.3333333333333335"/>
  </r>
  <r>
    <n v="1"/>
    <x v="0"/>
    <n v="19"/>
    <s v="Yalanculuz"/>
    <s v="Quercus sp"/>
    <s v="25-29.99"/>
    <n v="29"/>
    <n v="14"/>
    <n v="6.6051985541725394E-2"/>
    <n v="0.22017328513908466"/>
    <n v="0.65581649200000003"/>
    <n v="2.1860549733333334"/>
    <n v="3.3333333333333335"/>
  </r>
  <r>
    <n v="1"/>
    <x v="0"/>
    <n v="10"/>
    <s v="Yalanculuz"/>
    <s v="Quercus sp"/>
    <s v="30-34.99"/>
    <n v="30"/>
    <n v="16"/>
    <n v="7.0685834705770348E-2"/>
    <n v="0.23561944901923451"/>
    <n v="0.77792286600000005"/>
    <n v="2.5930762200000004"/>
    <n v="3.3333333333333335"/>
  </r>
  <r>
    <n v="1"/>
    <x v="0"/>
    <n v="15"/>
    <s v="Yalanculuz"/>
    <s v="Pinus pseudostrobus"/>
    <s v="30-34.99"/>
    <n v="30"/>
    <n v="16"/>
    <n v="7.0685834705770348E-2"/>
    <n v="0.23561944901923451"/>
    <n v="0.41699605679999996"/>
    <n v="1.3899868559999999"/>
    <n v="3.3333333333333335"/>
  </r>
  <r>
    <n v="1"/>
    <x v="0"/>
    <n v="1"/>
    <s v="Yalanculuz"/>
    <s v="Quercus sp"/>
    <s v="30-34.99"/>
    <n v="32"/>
    <n v="15"/>
    <n v="8.0424771931898703E-2"/>
    <n v="0.26808257310632905"/>
    <n v="0.82256190600000012"/>
    <n v="2.7418730200000003"/>
    <n v="3.3333333333333335"/>
  </r>
  <r>
    <n v="1"/>
    <x v="0"/>
    <n v="3"/>
    <s v="Yalanculuz"/>
    <s v="Pinus pseudostrobus"/>
    <s v="40-44.99"/>
    <n v="40"/>
    <n v="20"/>
    <n v="0.12566370614359174"/>
    <n v="0.41887902047863912"/>
    <n v="0.92044757679999989"/>
    <n v="3.0681585893333332"/>
    <n v="3.3333333333333335"/>
  </r>
  <r>
    <n v="1"/>
    <x v="0"/>
    <n v="20"/>
    <s v="Yalanculuz"/>
    <s v="Pinus pseudostrobus"/>
    <s v="40-44.99"/>
    <n v="40"/>
    <n v="20"/>
    <n v="0.12566370614359174"/>
    <n v="0.41887902047863912"/>
    <n v="0.92044757679999989"/>
    <n v="3.0681585893333332"/>
    <n v="3.3333333333333335"/>
  </r>
  <r>
    <n v="2"/>
    <x v="0"/>
    <n v="5"/>
    <s v="Yalanculuz"/>
    <s v="Pinus pseudostrobus"/>
    <s v="10-14.99"/>
    <n v="12"/>
    <n v="10"/>
    <n v="1.1309733552923255E-2"/>
    <n v="3.7699111843077518E-2"/>
    <n v="4.6272664800000002E-2"/>
    <n v="0.15424221600000002"/>
    <n v="3.3333333333333335"/>
  </r>
  <r>
    <n v="2"/>
    <x v="0"/>
    <n v="9"/>
    <s v="Yalanculuz"/>
    <s v="Quercus sp"/>
    <s v="10-14.99"/>
    <n v="13"/>
    <n v="9"/>
    <n v="1.3273228961416878E-2"/>
    <n v="4.4244096538056263E-2"/>
    <n v="0.17906224500000001"/>
    <n v="0.5968741500000001"/>
    <n v="3.3333333333333335"/>
  </r>
  <r>
    <n v="2"/>
    <x v="0"/>
    <n v="15"/>
    <s v="Yalanculuz"/>
    <s v="Pinus pseudostrobus"/>
    <s v="10-14.99"/>
    <n v="13"/>
    <n v="9"/>
    <n v="1.3273228961416878E-2"/>
    <n v="4.4244096538056263E-2"/>
    <n v="4.8589685999999993E-2"/>
    <n v="0.16196561999999998"/>
    <n v="3.3333333333333335"/>
  </r>
  <r>
    <n v="2"/>
    <x v="0"/>
    <n v="1"/>
    <s v="Yalanculuz"/>
    <s v="Quercus sp"/>
    <s v="10-14.99"/>
    <n v="14"/>
    <n v="10"/>
    <n v="1.5393804002589988E-2"/>
    <n v="5.1312680008633295E-2"/>
    <n v="0.19947530600000002"/>
    <n v="0.66491768666666673"/>
    <n v="3.3333333333333335"/>
  </r>
  <r>
    <n v="2"/>
    <x v="0"/>
    <n v="11"/>
    <s v="Yalanculuz"/>
    <s v="Quercus sp"/>
    <s v="10-14.99"/>
    <n v="14"/>
    <n v="15"/>
    <n v="1.5393804002589988E-2"/>
    <n v="5.1312680008633295E-2"/>
    <n v="0.24504432600000003"/>
    <n v="0.81681442000000015"/>
    <n v="3.3333333333333335"/>
  </r>
  <r>
    <n v="2"/>
    <x v="0"/>
    <n v="17"/>
    <s v="Yalanculuz"/>
    <s v="Pinus pseudostrobus"/>
    <s v="10-14.99"/>
    <n v="14"/>
    <n v="15"/>
    <n v="1.5393804002589988E-2"/>
    <n v="5.1312680008633295E-2"/>
    <n v="8.9180464799999998E-2"/>
    <n v="0.29726821600000003"/>
    <n v="3.3333333333333335"/>
  </r>
  <r>
    <n v="2"/>
    <x v="0"/>
    <n v="2"/>
    <s v="Yalanculuz"/>
    <s v="Quercus sp"/>
    <s v="15-19.99"/>
    <n v="17"/>
    <n v="14"/>
    <n v="2.2698006922186261E-2"/>
    <n v="7.5660023073954211E-2"/>
    <n v="0.29647222000000001"/>
    <n v="0.9882407333333334"/>
    <n v="3.3333333333333335"/>
  </r>
  <r>
    <n v="2"/>
    <x v="0"/>
    <n v="3"/>
    <s v="Yalanculuz"/>
    <s v="Pinus pseudostrobus"/>
    <s v="15-19.99"/>
    <n v="19"/>
    <n v="18"/>
    <n v="2.8352873698647883E-2"/>
    <n v="9.4509578995492949E-2"/>
    <n v="0.19095776640000001"/>
    <n v="0.6365258880000001"/>
    <n v="3.3333333333333335"/>
  </r>
  <r>
    <n v="2"/>
    <x v="0"/>
    <n v="19"/>
    <s v="Yalanculuz"/>
    <s v="Pinus pseudostrobus"/>
    <s v="15-19.99"/>
    <n v="19"/>
    <n v="18"/>
    <n v="2.8352873698647883E-2"/>
    <n v="9.4509578995492949E-2"/>
    <n v="0.19095776640000001"/>
    <n v="0.6365258880000001"/>
    <n v="3.3333333333333335"/>
  </r>
  <r>
    <n v="2"/>
    <x v="0"/>
    <n v="10"/>
    <s v="Yalanculuz"/>
    <s v="Pinus pseudostrobus"/>
    <s v="20-24.99"/>
    <n v="24"/>
    <n v="18"/>
    <n v="4.5238934211693019E-2"/>
    <n v="0.15079644737231007"/>
    <n v="0.30165989039999996"/>
    <n v="1.005532968"/>
    <n v="3.3333333333333335"/>
  </r>
  <r>
    <n v="2"/>
    <x v="0"/>
    <n v="12"/>
    <s v="Yalanculuz"/>
    <s v="Pinus pseudostrobus"/>
    <s v="20-24.99"/>
    <n v="24"/>
    <n v="24"/>
    <n v="4.5238934211693019E-2"/>
    <n v="0.15079644737231007"/>
    <n v="0.40051946159999996"/>
    <n v="1.335064872"/>
    <n v="3.3333333333333335"/>
  </r>
  <r>
    <n v="2"/>
    <x v="0"/>
    <n v="16"/>
    <s v="Yalanculuz"/>
    <s v="Quercus sp"/>
    <s v="20-24.99"/>
    <n v="24"/>
    <n v="18"/>
    <n v="4.5238934211693019E-2"/>
    <n v="0.15079644737231007"/>
    <n v="0.59043889800000005"/>
    <n v="1.9681296600000002"/>
    <n v="3.3333333333333335"/>
  </r>
  <r>
    <n v="2"/>
    <x v="0"/>
    <n v="18"/>
    <s v="Yalanculuz"/>
    <s v="Quercus sp"/>
    <s v="20-24.99"/>
    <n v="24"/>
    <n v="24"/>
    <n v="4.5238934211693019E-2"/>
    <n v="0.15079644737231007"/>
    <n v="0.75113944200000005"/>
    <n v="2.5037981400000002"/>
    <n v="3.3333333333333335"/>
  </r>
  <r>
    <n v="2"/>
    <x v="0"/>
    <n v="4"/>
    <s v="Yalanculuz"/>
    <s v="Pinus pseudostrobus"/>
    <s v="25-29.99"/>
    <n v="26"/>
    <n v="25"/>
    <n v="5.3092915845667513E-2"/>
    <n v="0.17697638615222505"/>
    <n v="0.4885090567999999"/>
    <n v="1.6283635226666664"/>
    <n v="3.3333333333333335"/>
  </r>
  <r>
    <n v="2"/>
    <x v="0"/>
    <n v="6"/>
    <s v="Yalanculuz"/>
    <s v="Quercus sp"/>
    <s v="25-29.99"/>
    <n v="29"/>
    <n v="25"/>
    <n v="6.6051985541725394E-2"/>
    <n v="0.22017328513908466"/>
    <n v="1.0859787410000001"/>
    <n v="3.6199291366666673"/>
    <n v="3.3333333333333335"/>
  </r>
  <r>
    <n v="2"/>
    <x v="0"/>
    <n v="8"/>
    <s v="Yalanculuz"/>
    <s v="Pinus pseudostrobus"/>
    <s v="30-34.99"/>
    <n v="33"/>
    <n v="20"/>
    <n v="8.5529859993982132E-2"/>
    <n v="0.28509953331327381"/>
    <n v="0.62810243279999989"/>
    <n v="2.0936747759999998"/>
    <n v="3.3333333333333335"/>
  </r>
  <r>
    <n v="2"/>
    <x v="0"/>
    <n v="14"/>
    <s v="Yalanculuz"/>
    <s v="Pinus pseudostrobus"/>
    <s v="30-34.99"/>
    <n v="33"/>
    <n v="20"/>
    <n v="8.5529859993982132E-2"/>
    <n v="0.28509953331327381"/>
    <n v="0.62810243279999989"/>
    <n v="2.0936747759999998"/>
    <n v="3.3333333333333335"/>
  </r>
  <r>
    <n v="2"/>
    <x v="0"/>
    <n v="7"/>
    <s v="Yalanculuz"/>
    <s v="Pinus pseudostrobus"/>
    <s v="30-34.99"/>
    <n v="34"/>
    <n v="29"/>
    <n v="9.0792027688745044E-2"/>
    <n v="0.30264009229581684"/>
    <n v="0.96404190159999992"/>
    <n v="3.2134730053333334"/>
    <n v="3.3333333333333335"/>
  </r>
  <r>
    <n v="2"/>
    <x v="0"/>
    <n v="13"/>
    <s v="Yalanculuz"/>
    <s v="Quercus sp"/>
    <s v="30-34.99"/>
    <n v="34"/>
    <n v="29"/>
    <n v="9.0792027688745044E-2"/>
    <n v="0.30264009229581684"/>
    <n v="1.667169742"/>
    <n v="5.5572324733333334"/>
    <n v="3.3333333333333335"/>
  </r>
  <r>
    <n v="3"/>
    <x v="0"/>
    <n v="6"/>
    <s v="Yalanculuz"/>
    <s v="Quercus sp"/>
    <s v="10-14.99"/>
    <n v="10"/>
    <n v="11"/>
    <n v="7.8539816339744835E-3"/>
    <n v="2.6179938779914945E-2"/>
    <n v="0.15948616600000001"/>
    <n v="0.53162055333333336"/>
    <n v="3.3333333333333335"/>
  </r>
  <r>
    <n v="3"/>
    <x v="0"/>
    <n v="7"/>
    <s v="Yalanculuz"/>
    <s v="Quercus sp"/>
    <s v="10-14.99"/>
    <n v="10"/>
    <n v="6"/>
    <n v="7.8539816339744835E-3"/>
    <n v="2.6179938779914945E-2"/>
    <n v="0.13623666600000001"/>
    <n v="0.45412222000000002"/>
    <n v="3.3333333333333335"/>
  </r>
  <r>
    <n v="3"/>
    <x v="0"/>
    <n v="11"/>
    <s v="Yalanculuz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3"/>
    <x v="0"/>
    <n v="14"/>
    <s v="Yalanculuz"/>
    <s v="Pinus pseudostrobus"/>
    <s v="10-14.99"/>
    <n v="10"/>
    <n v="11"/>
    <n v="7.8539816339744835E-3"/>
    <n v="2.6179938779914945E-2"/>
    <n v="3.6546896799999992E-2"/>
    <n v="0.12182298933333331"/>
    <n v="3.3333333333333335"/>
  </r>
  <r>
    <n v="3"/>
    <x v="0"/>
    <n v="15"/>
    <s v="Yalanculuz"/>
    <s v="Quercus sp"/>
    <s v="10-14.99"/>
    <n v="10"/>
    <n v="6"/>
    <n v="7.8539816339744835E-3"/>
    <n v="2.6179938779914945E-2"/>
    <n v="0.13623666600000001"/>
    <n v="0.45412222000000002"/>
    <n v="3.3333333333333335"/>
  </r>
  <r>
    <n v="3"/>
    <x v="0"/>
    <n v="19"/>
    <s v="Yalanculuz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3"/>
    <x v="0"/>
    <n v="4"/>
    <s v="Yalanculuz"/>
    <s v="Quercus sp"/>
    <s v="10-14.99"/>
    <n v="12"/>
    <n v="8"/>
    <n v="1.1309733552923255E-2"/>
    <n v="3.7699111843077518E-2"/>
    <n v="0.16190411399999999"/>
    <n v="0.53968037999999996"/>
    <n v="3.3333333333333335"/>
  </r>
  <r>
    <n v="3"/>
    <x v="0"/>
    <n v="12"/>
    <s v="Yalanculuz"/>
    <s v="Quercus sp"/>
    <s v="10-14.99"/>
    <n v="13"/>
    <n v="8"/>
    <n v="1.3273228961416878E-2"/>
    <n v="4.4244096538056263E-2"/>
    <n v="0.17120391400000001"/>
    <n v="0.57067971333333345"/>
    <n v="3.3333333333333335"/>
  </r>
  <r>
    <n v="3"/>
    <x v="0"/>
    <n v="20"/>
    <s v="Yalanculuz"/>
    <s v="Pinus pseudostrobus"/>
    <s v="10-14.99"/>
    <n v="13"/>
    <n v="8"/>
    <n v="1.3273228961416878E-2"/>
    <n v="4.4244096538056263E-2"/>
    <n v="4.3755407199999999E-2"/>
    <n v="0.14585135733333335"/>
    <n v="3.3333333333333335"/>
  </r>
  <r>
    <n v="3"/>
    <x v="0"/>
    <n v="22"/>
    <s v="Yalanculuz"/>
    <s v="Quercus sp"/>
    <s v="10-14.99"/>
    <n v="13"/>
    <n v="8"/>
    <n v="1.3273228961416878E-2"/>
    <n v="4.4244096538056263E-2"/>
    <n v="0.17120391400000001"/>
    <n v="0.57067971333333345"/>
    <n v="3.3333333333333335"/>
  </r>
  <r>
    <n v="3"/>
    <x v="0"/>
    <n v="13"/>
    <s v="Yalanculuz"/>
    <s v="Quercus sp"/>
    <s v="10-14.99"/>
    <n v="14"/>
    <n v="12"/>
    <n v="1.5393804002589988E-2"/>
    <n v="5.1312680008633295E-2"/>
    <n v="0.21770291400000003"/>
    <n v="0.72567638000000012"/>
    <n v="3.3333333333333335"/>
  </r>
  <r>
    <n v="3"/>
    <x v="0"/>
    <n v="21"/>
    <s v="Yalanculuz"/>
    <s v="Quercus sp"/>
    <s v="10-14.99"/>
    <n v="14"/>
    <n v="12"/>
    <n v="1.5393804002589988E-2"/>
    <n v="5.1312680008633295E-2"/>
    <n v="0.21770291400000003"/>
    <n v="0.72567638000000012"/>
    <n v="3.3333333333333335"/>
  </r>
  <r>
    <n v="3"/>
    <x v="0"/>
    <n v="5"/>
    <s v="Yalanculuz"/>
    <s v="Pinus pseudostrobus"/>
    <s v="15-19.99"/>
    <n v="16"/>
    <n v="14"/>
    <n v="2.0106192982974676E-2"/>
    <n v="6.7020643276582262E-2"/>
    <n v="0.1076022136"/>
    <n v="0.35867404533333336"/>
    <n v="3.3333333333333335"/>
  </r>
  <r>
    <n v="3"/>
    <x v="0"/>
    <n v="2"/>
    <s v="Yalanculuz"/>
    <s v="Pinus pseudostrobus"/>
    <s v="15-19.99"/>
    <n v="19"/>
    <n v="17"/>
    <n v="2.8352873698647883E-2"/>
    <n v="9.4509578995492949E-2"/>
    <n v="0.18063128919999999"/>
    <n v="0.60210429733333337"/>
    <n v="3.3333333333333335"/>
  </r>
  <r>
    <n v="3"/>
    <x v="0"/>
    <n v="1"/>
    <s v="Yalanculuz"/>
    <s v="Pinus pseudostrobus"/>
    <s v="20-24.99"/>
    <n v="20"/>
    <n v="18"/>
    <n v="3.1415926535897934E-2"/>
    <n v="0.10471975511965978"/>
    <n v="0.21103861679999997"/>
    <n v="0.70346205599999989"/>
    <n v="3.3333333333333335"/>
  </r>
  <r>
    <n v="3"/>
    <x v="0"/>
    <n v="3"/>
    <s v="Yalanculuz"/>
    <s v="Quercus sp"/>
    <s v="20-24.99"/>
    <n v="20"/>
    <n v="15"/>
    <n v="3.1415926535897934E-2"/>
    <n v="0.10471975511965978"/>
    <n v="0.38733126600000001"/>
    <n v="1.29110422"/>
    <n v="3.3333333333333335"/>
  </r>
  <r>
    <n v="3"/>
    <x v="0"/>
    <n v="9"/>
    <s v="Yalanculuz"/>
    <s v="Pinus pseudostrobus"/>
    <s v="20-24.99"/>
    <n v="23"/>
    <n v="18"/>
    <n v="4.1547562843725017E-2"/>
    <n v="0.13849187614575006"/>
    <n v="0.27745989119999998"/>
    <n v="0.92486630399999992"/>
    <n v="3.3333333333333335"/>
  </r>
  <r>
    <n v="3"/>
    <x v="0"/>
    <n v="17"/>
    <s v="Yalanculuz"/>
    <s v="Pinus pseudostrobus"/>
    <s v="20-24.99"/>
    <n v="23"/>
    <n v="18"/>
    <n v="4.1547562843725017E-2"/>
    <n v="0.13849187614575006"/>
    <n v="0.27745989119999998"/>
    <n v="0.92486630399999992"/>
    <n v="3.3333333333333335"/>
  </r>
  <r>
    <n v="3"/>
    <x v="0"/>
    <n v="8"/>
    <s v="Yalanculuz"/>
    <s v="Pinus pseudostrobus"/>
    <s v="25-29.99"/>
    <n v="29"/>
    <n v="25"/>
    <n v="6.6051985541725394E-2"/>
    <n v="0.22017328513908466"/>
    <n v="0.60650550679999993"/>
    <n v="2.0216850226666665"/>
    <n v="3.3333333333333335"/>
  </r>
  <r>
    <n v="3"/>
    <x v="0"/>
    <n v="16"/>
    <s v="Yalanculuz"/>
    <s v="Quercus sp"/>
    <s v="25-29.99"/>
    <n v="29"/>
    <n v="25"/>
    <n v="6.6051985541725394E-2"/>
    <n v="0.22017328513908466"/>
    <n v="1.0859787410000001"/>
    <n v="3.6199291366666673"/>
    <n v="3.3333333333333335"/>
  </r>
  <r>
    <n v="3"/>
    <x v="0"/>
    <n v="10"/>
    <s v="Yalanculuz"/>
    <s v="Pinus pseudostrobus"/>
    <s v="30-34.99"/>
    <n v="31"/>
    <n v="20"/>
    <n v="7.5476763502494784E-2"/>
    <n v="0.2515892116749826"/>
    <n v="0.55487312079999995"/>
    <n v="1.8495770693333333"/>
    <n v="3.3333333333333335"/>
  </r>
  <r>
    <n v="3"/>
    <x v="0"/>
    <n v="18"/>
    <s v="Yalanculuz"/>
    <s v="Pinus pseudostrobus"/>
    <s v="30-34.99"/>
    <n v="31"/>
    <n v="20"/>
    <n v="7.5476763502494784E-2"/>
    <n v="0.2515892116749826"/>
    <n v="0.55487312079999995"/>
    <n v="1.8495770693333333"/>
    <n v="3.3333333333333335"/>
  </r>
  <r>
    <n v="4"/>
    <x v="0"/>
    <n v="6"/>
    <s v="Yalanculuz"/>
    <s v="Quercus sp"/>
    <s v="15-19.99"/>
    <n v="16"/>
    <n v="9"/>
    <n v="2.0106192982974676E-2"/>
    <n v="6.7020643276582262E-2"/>
    <n v="0.21547096199999999"/>
    <n v="0.71823654000000003"/>
    <n v="3.3333333333333335"/>
  </r>
  <r>
    <n v="4"/>
    <x v="0"/>
    <n v="9"/>
    <s v="Yalanculuz"/>
    <s v="Quercus sp"/>
    <s v="15-19.99"/>
    <n v="16"/>
    <n v="9"/>
    <n v="2.0106192982974676E-2"/>
    <n v="6.7020643276582262E-2"/>
    <n v="0.21547096199999999"/>
    <n v="0.71823654000000003"/>
    <n v="3.3333333333333335"/>
  </r>
  <r>
    <n v="4"/>
    <x v="0"/>
    <n v="13"/>
    <s v="Yalanculuz"/>
    <s v="Pinus pseudostrobus"/>
    <s v="20-24.99"/>
    <n v="20"/>
    <n v="11"/>
    <n v="3.1415926535897934E-2"/>
    <n v="0.10471975511965978"/>
    <n v="0.13094405679999999"/>
    <n v="0.43648018933333332"/>
    <n v="3.3333333333333335"/>
  </r>
  <r>
    <n v="4"/>
    <x v="0"/>
    <n v="18"/>
    <s v="Yalanculuz"/>
    <s v="Pinus pseudostrobus"/>
    <s v="20-24.99"/>
    <n v="20"/>
    <n v="12"/>
    <n v="3.1415926535897934E-2"/>
    <n v="0.10471975511965978"/>
    <n v="0.14238613679999998"/>
    <n v="0.47462045599999997"/>
    <n v="3.3333333333333335"/>
  </r>
  <r>
    <n v="4"/>
    <x v="0"/>
    <n v="7"/>
    <s v="Yalanculuz"/>
    <s v="Pinus pseudostrobus"/>
    <s v="20-24.99"/>
    <n v="23"/>
    <n v="14"/>
    <n v="4.1547562843725017E-2"/>
    <n v="0.13849187614575006"/>
    <n v="0.216931288"/>
    <n v="0.72310429333333337"/>
    <n v="3.3333333333333335"/>
  </r>
  <r>
    <n v="4"/>
    <x v="0"/>
    <n v="10"/>
    <s v="Yalanculuz"/>
    <s v="Pinus pseudostrobus"/>
    <s v="20-24.99"/>
    <n v="24"/>
    <n v="12"/>
    <n v="4.5238934211693019E-2"/>
    <n v="0.15079644737231007"/>
    <n v="0.2028003192"/>
    <n v="0.67600106400000004"/>
    <n v="3.3333333333333335"/>
  </r>
  <r>
    <n v="4"/>
    <x v="0"/>
    <n v="15"/>
    <s v="Yalanculuz"/>
    <s v="Quercus sp"/>
    <s v="20-24.99"/>
    <n v="24"/>
    <n v="12"/>
    <n v="4.5238934211693019E-2"/>
    <n v="0.15079644737231007"/>
    <n v="0.42973835399999999"/>
    <n v="1.43246118"/>
    <n v="3.3333333333333335"/>
  </r>
  <r>
    <n v="4"/>
    <x v="0"/>
    <n v="5"/>
    <s v="Yalanculuz"/>
    <s v="Pinus pseudostrobus"/>
    <s v="25-29.99"/>
    <n v="26"/>
    <n v="13"/>
    <n v="5.3092915845667513E-2"/>
    <n v="0.17697638615222505"/>
    <n v="0.25646367439999995"/>
    <n v="0.85487891466666655"/>
    <n v="3.3333333333333335"/>
  </r>
  <r>
    <n v="4"/>
    <x v="0"/>
    <n v="12"/>
    <s v="Yalanculuz"/>
    <s v="Quercus sp"/>
    <s v="25-29.99"/>
    <n v="26"/>
    <n v="14"/>
    <n v="5.3092915845667513E-2"/>
    <n v="0.17697638615222505"/>
    <n v="0.54840380200000005"/>
    <n v="1.8280126733333335"/>
    <n v="3.3333333333333335"/>
  </r>
  <r>
    <n v="4"/>
    <x v="0"/>
    <n v="17"/>
    <s v="Yalanculuz"/>
    <s v="Quercus sp"/>
    <s v="25-29.99"/>
    <n v="26"/>
    <n v="15"/>
    <n v="5.3092915845667513E-2"/>
    <n v="0.17697638615222505"/>
    <n v="0.57983712600000004"/>
    <n v="1.9327904200000001"/>
    <n v="3.3333333333333335"/>
  </r>
  <r>
    <n v="4"/>
    <x v="0"/>
    <n v="11"/>
    <s v="Yalanculuz"/>
    <s v="Quercus sp"/>
    <s v="30-34.99"/>
    <n v="30"/>
    <n v="15"/>
    <n v="7.0685834705770348E-2"/>
    <n v="0.23561944901923451"/>
    <n v="0.73607376600000007"/>
    <n v="2.4535792200000004"/>
    <n v="3.3333333333333335"/>
  </r>
  <r>
    <n v="4"/>
    <x v="0"/>
    <n v="16"/>
    <s v="Yalanculuz"/>
    <s v="Pinus pseudostrobus"/>
    <s v="30-34.99"/>
    <n v="30"/>
    <n v="15"/>
    <n v="7.0685834705770348E-2"/>
    <n v="0.23561944901923451"/>
    <n v="0.39125137679999994"/>
    <n v="1.3041712559999998"/>
    <n v="3.3333333333333335"/>
  </r>
  <r>
    <n v="4"/>
    <x v="0"/>
    <n v="19"/>
    <s v="Yalanculuz"/>
    <s v="Pinus pseudostrobus"/>
    <s v="30-34.99"/>
    <n v="32"/>
    <n v="14"/>
    <n v="8.0424771931898703E-2"/>
    <n v="0.26808257310632905"/>
    <n v="0.41516532399999995"/>
    <n v="1.3838844133333332"/>
    <n v="3.3333333333333335"/>
  </r>
  <r>
    <n v="4"/>
    <x v="0"/>
    <n v="3"/>
    <s v="Yalanculuz"/>
    <s v="Quercus sp"/>
    <s v="35-39.99"/>
    <n v="35"/>
    <n v="16"/>
    <n v="9.6211275016187398E-2"/>
    <n v="0.32070425005395803"/>
    <n v="1.019717666"/>
    <n v="3.3990588866666669"/>
    <n v="3.3333333333333335"/>
  </r>
  <r>
    <n v="4"/>
    <x v="0"/>
    <n v="14"/>
    <s v="Yalanculuz"/>
    <s v="Pinus pseudostrobus"/>
    <s v="35-39.99"/>
    <n v="36"/>
    <n v="16"/>
    <n v="0.10178760197630929"/>
    <n v="0.33929200658769765"/>
    <n v="0.59823860399999995"/>
    <n v="1.99412868"/>
    <n v="3.3333333333333335"/>
  </r>
  <r>
    <n v="4"/>
    <x v="0"/>
    <n v="4"/>
    <s v="Yalanculuz"/>
    <s v="Pinus pseudostrobus"/>
    <s v="40-44.99"/>
    <n v="40"/>
    <n v="23"/>
    <n v="0.12566370614359174"/>
    <n v="0.41887902047863912"/>
    <n v="1.0577525368"/>
    <n v="3.5258417893333336"/>
    <n v="3.3333333333333335"/>
  </r>
  <r>
    <n v="4"/>
    <x v="0"/>
    <n v="1"/>
    <s v="Yalanculuz"/>
    <s v="Quercus sp"/>
    <s v="20-24.99"/>
    <n v="29"/>
    <n v="16"/>
    <n v="6.6051985541725394E-2"/>
    <n v="0.22017328513908466"/>
    <n v="0.73402781000000006"/>
    <n v="2.4467593666666669"/>
    <n v="3.3333333333333335"/>
  </r>
  <r>
    <n v="4"/>
    <x v="0"/>
    <n v="8"/>
    <s v="Yalanculuz"/>
    <s v="Pinus pseudostrobus"/>
    <s v="20-24.99"/>
    <n v="25"/>
    <n v="15"/>
    <n v="4.9087385212340517E-2"/>
    <n v="0.1636246173744684"/>
    <n v="0.27325492679999996"/>
    <n v="0.91084975599999995"/>
    <n v="3.3333333333333335"/>
  </r>
  <r>
    <n v="5"/>
    <x v="0"/>
    <n v="5"/>
    <s v="Yalanculuz"/>
    <s v="Pinus pseudostrobus"/>
    <s v="10-14.99"/>
    <n v="12"/>
    <n v="7"/>
    <n v="1.1309733552923255E-2"/>
    <n v="3.7699111843077518E-2"/>
    <n v="3.3915218400000002E-2"/>
    <n v="0.11305072800000002"/>
    <n v="3.3333333333333335"/>
  </r>
  <r>
    <n v="5"/>
    <x v="0"/>
    <n v="9"/>
    <s v="Yalanculuz"/>
    <s v="Quercus sp"/>
    <s v="10-14.99"/>
    <n v="13"/>
    <n v="9"/>
    <n v="1.3273228961416878E-2"/>
    <n v="4.4244096538056263E-2"/>
    <n v="0.17906224500000001"/>
    <n v="0.5968741500000001"/>
    <n v="3.3333333333333335"/>
  </r>
  <r>
    <n v="5"/>
    <x v="0"/>
    <n v="15"/>
    <s v="Yalanculuz"/>
    <s v="Pinus pseudostrobus"/>
    <s v="10-14.99"/>
    <n v="13"/>
    <n v="9"/>
    <n v="1.3273228961416878E-2"/>
    <n v="4.4244096538056263E-2"/>
    <n v="4.8589685999999993E-2"/>
    <n v="0.16196561999999998"/>
    <n v="3.3333333333333335"/>
  </r>
  <r>
    <n v="5"/>
    <x v="0"/>
    <n v="1"/>
    <s v="Yalanculuz"/>
    <s v="Quercus sp"/>
    <s v="10-14.99"/>
    <n v="14"/>
    <n v="10"/>
    <n v="1.5393804002589988E-2"/>
    <n v="5.1312680008633295E-2"/>
    <n v="0.19947530600000002"/>
    <n v="0.66491768666666673"/>
    <n v="3.3333333333333335"/>
  </r>
  <r>
    <n v="5"/>
    <x v="0"/>
    <n v="2"/>
    <s v="Yalanculuz"/>
    <s v="Quercus sp"/>
    <s v="15-19.99"/>
    <n v="17"/>
    <n v="9"/>
    <n v="2.2698006922186261E-2"/>
    <n v="7.5660023073954211E-2"/>
    <n v="0.22928116500000001"/>
    <n v="0.7642705500000001"/>
    <n v="3.3333333333333335"/>
  </r>
  <r>
    <n v="5"/>
    <x v="0"/>
    <n v="20"/>
    <s v="Yalanculuz"/>
    <s v="Pinus pseudostrobus"/>
    <s v="20-24.99"/>
    <n v="20"/>
    <n v="12"/>
    <n v="3.1415926535897934E-2"/>
    <n v="0.10471975511965978"/>
    <n v="0.14238613679999998"/>
    <n v="0.47462045599999997"/>
    <n v="3.3333333333333335"/>
  </r>
  <r>
    <n v="5"/>
    <x v="0"/>
    <n v="10"/>
    <s v="Yalanculuz"/>
    <s v="Pinus pseudostrobus"/>
    <s v="20-24.99"/>
    <n v="24"/>
    <n v="14"/>
    <n v="4.5238934211693019E-2"/>
    <n v="0.15079644737231007"/>
    <n v="0.23575350959999999"/>
    <n v="0.785845032"/>
    <n v="3.3333333333333335"/>
  </r>
  <r>
    <n v="5"/>
    <x v="0"/>
    <n v="11"/>
    <s v="Yalanculuz"/>
    <s v="Quercus sp"/>
    <s v="20-24.99"/>
    <n v="24"/>
    <n v="15"/>
    <n v="4.5238934211693019E-2"/>
    <n v="0.15079644737231007"/>
    <n v="0.51008862600000004"/>
    <n v="1.7002954200000002"/>
    <n v="3.3333333333333335"/>
  </r>
  <r>
    <n v="5"/>
    <x v="0"/>
    <n v="12"/>
    <s v="Yalanculuz"/>
    <s v="Pinus pseudostrobus"/>
    <s v="20-24.99"/>
    <n v="24"/>
    <n v="16"/>
    <n v="4.5238934211693019E-2"/>
    <n v="0.15079644737231007"/>
    <n v="0.26870669999999997"/>
    <n v="0.89568899999999996"/>
    <n v="3.3333333333333335"/>
  </r>
  <r>
    <n v="5"/>
    <x v="0"/>
    <n v="17"/>
    <s v="Yalanculuz"/>
    <s v="Pinus pseudostrobus"/>
    <s v="20-24.99"/>
    <n v="24"/>
    <n v="15"/>
    <n v="4.5238934211693019E-2"/>
    <n v="0.15079644737231007"/>
    <n v="0.25223010479999997"/>
    <n v="0.84076701599999992"/>
    <n v="3.3333333333333335"/>
  </r>
  <r>
    <n v="5"/>
    <x v="0"/>
    <n v="6"/>
    <s v="Yalanculuz"/>
    <s v="Quercus sp"/>
    <s v="25-29.99"/>
    <n v="29"/>
    <n v="15"/>
    <n v="6.6051985541725394E-2"/>
    <n v="0.22017328513908466"/>
    <n v="0.6949221510000001"/>
    <n v="2.3164071700000006"/>
    <n v="3.3333333333333335"/>
  </r>
  <r>
    <n v="5"/>
    <x v="0"/>
    <n v="19"/>
    <s v="Yalanculuz"/>
    <s v="Pinus pseudostrobus"/>
    <s v="25-29.99"/>
    <n v="29"/>
    <n v="16"/>
    <n v="6.6051985541725394E-2"/>
    <n v="0.22017328513908466"/>
    <n v="0.38999274799999994"/>
    <n v="1.2999758266666666"/>
    <n v="3.3333333333333335"/>
  </r>
  <r>
    <n v="5"/>
    <x v="0"/>
    <n v="3"/>
    <s v="Yalanculuz"/>
    <s v="Pinus pseudostrobus"/>
    <s v="30-34.99"/>
    <n v="32"/>
    <n v="18"/>
    <n v="8.0424771931898703E-2"/>
    <n v="0.26808257310632905"/>
    <n v="0.53233222319999995"/>
    <n v="1.7744407439999998"/>
    <n v="3.3333333333333335"/>
  </r>
  <r>
    <n v="5"/>
    <x v="0"/>
    <n v="8"/>
    <s v="Yalanculuz"/>
    <s v="Pinus pseudostrobus"/>
    <s v="30-34.99"/>
    <n v="33"/>
    <n v="16"/>
    <n v="8.5529859993982132E-2"/>
    <n v="0.28509953331327381"/>
    <n v="0.50349818159999993"/>
    <n v="1.6783272719999998"/>
    <n v="3.3333333333333335"/>
  </r>
  <r>
    <n v="5"/>
    <x v="0"/>
    <n v="14"/>
    <s v="Yalanculuz"/>
    <s v="Pinus pseudostrobus"/>
    <s v="30-34.99"/>
    <n v="33"/>
    <n v="20"/>
    <n v="8.5529859993982132E-2"/>
    <n v="0.28509953331327381"/>
    <n v="0.62810243279999989"/>
    <n v="2.0936747759999998"/>
    <n v="3.3333333333333335"/>
  </r>
  <r>
    <n v="5"/>
    <x v="0"/>
    <n v="7"/>
    <s v="Yalanculuz"/>
    <s v="Pinus pseudostrobus"/>
    <s v="30-34.99"/>
    <n v="32"/>
    <n v="19"/>
    <n v="8.0424771931898703E-2"/>
    <n v="0.26808257310632905"/>
    <n v="0.56162394799999993"/>
    <n v="1.8720798266666665"/>
    <n v="3.3333333333333335"/>
  </r>
  <r>
    <n v="5"/>
    <x v="0"/>
    <n v="13"/>
    <s v="Yalanculuz"/>
    <s v="Quercus sp"/>
    <s v="30-34.99"/>
    <n v="31"/>
    <n v="14"/>
    <n v="7.5476763502494784E-2"/>
    <n v="0.2515892116749826"/>
    <n v="0.7339348120000001"/>
    <n v="2.4464493733333339"/>
    <n v="3.3333333333333335"/>
  </r>
  <r>
    <n v="5"/>
    <x v="0"/>
    <n v="16"/>
    <s v="Yalanculuz"/>
    <s v="Quercus sp"/>
    <s v="30-34.99"/>
    <n v="34"/>
    <n v="15"/>
    <n v="9.0792027688745044E-2"/>
    <n v="0.30264009229581684"/>
    <n v="0.91462992600000015"/>
    <n v="3.0487664200000006"/>
    <n v="3.3333333333333335"/>
  </r>
  <r>
    <n v="5"/>
    <x v="0"/>
    <n v="18"/>
    <s v="Yalanculuz"/>
    <s v="Quercus sp"/>
    <s v="30-34.99"/>
    <n v="34"/>
    <n v="16"/>
    <n v="9.0792027688745044E-2"/>
    <n v="0.30264009229581684"/>
    <n v="0.96838277000000006"/>
    <n v="3.227942566666667"/>
    <n v="3.3333333333333335"/>
  </r>
  <r>
    <n v="5"/>
    <x v="0"/>
    <n v="4"/>
    <s v="Yalanculuz"/>
    <s v="Pinus pseudostrobus"/>
    <s v="25-29.99"/>
    <n v="25"/>
    <n v="15"/>
    <n v="4.9087385212340517E-2"/>
    <n v="0.1636246173744684"/>
    <n v="0.27325492679999996"/>
    <n v="0.91084975599999995"/>
    <n v="3.3333333333333335"/>
  </r>
  <r>
    <n v="6"/>
    <x v="0"/>
    <n v="6"/>
    <s v="Yalanculuz"/>
    <s v="Quercus sp"/>
    <s v="10-14.99"/>
    <n v="10"/>
    <n v="11"/>
    <n v="7.8539816339744835E-3"/>
    <n v="2.6179938779914945E-2"/>
    <n v="0.15948616600000001"/>
    <n v="0.53162055333333336"/>
    <n v="3.3333333333333335"/>
  </r>
  <r>
    <n v="6"/>
    <x v="0"/>
    <n v="7"/>
    <s v="Yalanculuz"/>
    <s v="Quercus sp"/>
    <s v="10-14.99"/>
    <n v="10"/>
    <n v="6"/>
    <n v="7.8539816339744835E-3"/>
    <n v="2.6179938779914945E-2"/>
    <n v="0.13623666600000001"/>
    <n v="0.45412222000000002"/>
    <n v="3.3333333333333335"/>
  </r>
  <r>
    <n v="6"/>
    <x v="0"/>
    <n v="11"/>
    <s v="Yalanculuz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6"/>
    <x v="0"/>
    <n v="14"/>
    <s v="Yalanculuz"/>
    <s v="Pinus pseudostrobus"/>
    <s v="10-14.99"/>
    <n v="10"/>
    <n v="11"/>
    <n v="7.8539816339744835E-3"/>
    <n v="2.6179938779914945E-2"/>
    <n v="3.6546896799999992E-2"/>
    <n v="0.12182298933333331"/>
    <n v="3.3333333333333335"/>
  </r>
  <r>
    <n v="6"/>
    <x v="0"/>
    <n v="15"/>
    <s v="Yalanculuz"/>
    <s v="Quercus sp"/>
    <s v="10-14.99"/>
    <n v="10"/>
    <n v="6"/>
    <n v="7.8539816339744835E-3"/>
    <n v="2.6179938779914945E-2"/>
    <n v="0.13623666600000001"/>
    <n v="0.45412222000000002"/>
    <n v="3.3333333333333335"/>
  </r>
  <r>
    <n v="6"/>
    <x v="0"/>
    <n v="19"/>
    <s v="Yalanculuz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6"/>
    <x v="0"/>
    <n v="4"/>
    <s v="Yalanculuz"/>
    <s v="Quercus sp"/>
    <s v="10-14.99"/>
    <n v="12"/>
    <n v="8"/>
    <n v="1.1309733552923255E-2"/>
    <n v="3.7699111843077518E-2"/>
    <n v="0.16190411399999999"/>
    <n v="0.53968037999999996"/>
    <n v="3.3333333333333335"/>
  </r>
  <r>
    <n v="6"/>
    <x v="0"/>
    <n v="12"/>
    <s v="Yalanculuz"/>
    <s v="Quercus sp"/>
    <s v="10-14.99"/>
    <n v="13"/>
    <n v="8"/>
    <n v="1.3273228961416878E-2"/>
    <n v="4.4244096538056263E-2"/>
    <n v="0.17120391400000001"/>
    <n v="0.57067971333333345"/>
    <n v="3.3333333333333335"/>
  </r>
  <r>
    <n v="6"/>
    <x v="0"/>
    <n v="20"/>
    <s v="Yalanculuz"/>
    <s v="Pinus pseudostrobus"/>
    <s v="10-14.99"/>
    <n v="13"/>
    <n v="8"/>
    <n v="1.3273228961416878E-2"/>
    <n v="4.4244096538056263E-2"/>
    <n v="4.3755407199999999E-2"/>
    <n v="0.14585135733333335"/>
    <n v="3.3333333333333335"/>
  </r>
  <r>
    <n v="6"/>
    <x v="0"/>
    <n v="13"/>
    <s v="Yalanculuz"/>
    <s v="Quercus sp"/>
    <s v="10-14.99"/>
    <n v="14"/>
    <n v="12"/>
    <n v="1.5393804002589988E-2"/>
    <n v="5.1312680008633295E-2"/>
    <n v="0.21770291400000003"/>
    <n v="0.72567638000000012"/>
    <n v="3.3333333333333335"/>
  </r>
  <r>
    <n v="6"/>
    <x v="0"/>
    <n v="21"/>
    <s v="Yalanculuz"/>
    <s v="Quercus sp"/>
    <s v="10-14.99"/>
    <n v="14"/>
    <n v="12"/>
    <n v="1.5393804002589988E-2"/>
    <n v="5.1312680008633295E-2"/>
    <n v="0.21770291400000003"/>
    <n v="0.72567638000000012"/>
    <n v="3.3333333333333335"/>
  </r>
  <r>
    <n v="6"/>
    <x v="0"/>
    <n v="5"/>
    <s v="Yalanculuz"/>
    <s v="Pinus pseudostrobus"/>
    <s v="15-19.99"/>
    <n v="16"/>
    <n v="14"/>
    <n v="2.0106192982974676E-2"/>
    <n v="6.7020643276582262E-2"/>
    <n v="0.1076022136"/>
    <n v="0.35867404533333336"/>
    <n v="3.3333333333333335"/>
  </r>
  <r>
    <n v="6"/>
    <x v="0"/>
    <n v="2"/>
    <s v="Yalanculuz"/>
    <s v="Pinus pseudostrobus"/>
    <s v="15-19.99"/>
    <n v="19"/>
    <n v="17"/>
    <n v="2.8352873698647883E-2"/>
    <n v="9.4509578995492949E-2"/>
    <n v="0.18063128919999999"/>
    <n v="0.60210429733333337"/>
    <n v="3.3333333333333335"/>
  </r>
  <r>
    <n v="6"/>
    <x v="0"/>
    <n v="1"/>
    <s v="Yalanculuz"/>
    <s v="Pinus pseudostrobus"/>
    <s v="20-24.99"/>
    <n v="20"/>
    <n v="18"/>
    <n v="3.1415926535897934E-2"/>
    <n v="0.10471975511965978"/>
    <n v="0.21103861679999997"/>
    <n v="0.70346205599999989"/>
    <n v="3.3333333333333335"/>
  </r>
  <r>
    <n v="6"/>
    <x v="0"/>
    <n v="3"/>
    <s v="Yalanculuz"/>
    <s v="Quercus sp"/>
    <s v="20-24.99"/>
    <n v="20"/>
    <n v="15"/>
    <n v="3.1415926535897934E-2"/>
    <n v="0.10471975511965978"/>
    <n v="0.38733126600000001"/>
    <n v="1.29110422"/>
    <n v="3.3333333333333335"/>
  </r>
  <r>
    <n v="6"/>
    <x v="0"/>
    <n v="9"/>
    <s v="Yalanculuz"/>
    <s v="Pinus pseudostrobus"/>
    <s v="20-24.99"/>
    <n v="23"/>
    <n v="18"/>
    <n v="4.1547562843725017E-2"/>
    <n v="0.13849187614575006"/>
    <n v="0.27745989119999998"/>
    <n v="0.92486630399999992"/>
    <n v="3.3333333333333335"/>
  </r>
  <r>
    <n v="6"/>
    <x v="0"/>
    <n v="17"/>
    <s v="Yalanculuz"/>
    <s v="Pinus pseudostrobus"/>
    <s v="20-24.99"/>
    <n v="23"/>
    <n v="18"/>
    <n v="4.1547562843725017E-2"/>
    <n v="0.13849187614575006"/>
    <n v="0.27745989119999998"/>
    <n v="0.92486630399999992"/>
    <n v="3.3333333333333335"/>
  </r>
  <r>
    <n v="6"/>
    <x v="0"/>
    <n v="8"/>
    <s v="Yalanculuz"/>
    <s v="Pinus pseudostrobus"/>
    <s v="25-29.99"/>
    <n v="29"/>
    <n v="25"/>
    <n v="6.6051985541725394E-2"/>
    <n v="0.22017328513908466"/>
    <n v="0.60650550679999993"/>
    <n v="2.0216850226666665"/>
    <n v="3.3333333333333335"/>
  </r>
  <r>
    <n v="6"/>
    <x v="0"/>
    <n v="16"/>
    <s v="Yalanculuz"/>
    <s v="Quercus sp"/>
    <s v="25-29.99"/>
    <n v="29"/>
    <n v="25"/>
    <n v="6.6051985541725394E-2"/>
    <n v="0.22017328513908466"/>
    <n v="1.0859787410000001"/>
    <n v="3.6199291366666673"/>
    <n v="3.3333333333333335"/>
  </r>
  <r>
    <n v="6"/>
    <x v="0"/>
    <n v="10"/>
    <s v="Yalanculuz"/>
    <s v="Pinus pseudostrobus"/>
    <s v="30-34.99"/>
    <n v="31"/>
    <n v="20"/>
    <n v="7.5476763502494784E-2"/>
    <n v="0.2515892116749826"/>
    <n v="0.55487312079999995"/>
    <n v="1.8495770693333333"/>
    <n v="3.3333333333333335"/>
  </r>
  <r>
    <n v="6"/>
    <x v="0"/>
    <n v="18"/>
    <s v="Yalanculuz"/>
    <s v="Pinus pseudostrobus"/>
    <s v="30-34.99"/>
    <n v="31"/>
    <n v="20"/>
    <n v="7.5476763502494784E-2"/>
    <n v="0.2515892116749826"/>
    <n v="0.55487312079999995"/>
    <n v="1.8495770693333333"/>
    <n v="3.3333333333333335"/>
  </r>
  <r>
    <n v="1"/>
    <x v="1"/>
    <n v="3"/>
    <s v="Tzapla Yolaquisis"/>
    <s v="Quercus sp"/>
    <s v="40-44.99"/>
    <n v="42"/>
    <n v="19"/>
    <n v="0.13854423602330987"/>
    <n v="0.92362824015539913"/>
    <n v="1.66679775"/>
    <n v="11.111985000000001"/>
    <n v="6.666666666666667"/>
  </r>
  <r>
    <n v="1"/>
    <x v="1"/>
    <n v="4"/>
    <s v="Tzapla Yolaquisis"/>
    <s v="Pinus pseudostrobus"/>
    <s v="40-44.99"/>
    <n v="44"/>
    <n v="22"/>
    <n v="0.15205308443374599"/>
    <n v="1.0136872295583066"/>
    <n v="1.2234338551999999"/>
    <n v="8.1562257013333337"/>
    <n v="6.666666666666667"/>
  </r>
  <r>
    <n v="1"/>
    <x v="1"/>
    <n v="10"/>
    <s v="Tzapla Yolaquisis"/>
    <s v="Quercus sp"/>
    <s v="10-14.99"/>
    <n v="14"/>
    <n v="7"/>
    <n v="1.5393804002589988E-2"/>
    <n v="0.10262536001726659"/>
    <n v="0.17213389400000001"/>
    <n v="1.1475592933333334"/>
    <n v="6.666666666666667"/>
  </r>
  <r>
    <n v="1"/>
    <x v="1"/>
    <n v="2"/>
    <s v="Tzapla Yolaquisis"/>
    <s v="Quercus sp"/>
    <s v="15-19.99"/>
    <n v="19"/>
    <n v="8"/>
    <n v="2.8352873698647883E-2"/>
    <n v="0.1890191579909859"/>
    <n v="0.24262637800000003"/>
    <n v="1.6175091866666669"/>
    <n v="6.666666666666667"/>
  </r>
  <r>
    <n v="1"/>
    <x v="1"/>
    <n v="5"/>
    <s v="Tzapla Yolaquisis"/>
    <s v="Quercus sp"/>
    <s v="15-19.99"/>
    <n v="18"/>
    <n v="8"/>
    <n v="2.5446900494077322E-2"/>
    <n v="0.16964600329384882"/>
    <n v="0.22886267400000002"/>
    <n v="1.5257511600000002"/>
    <n v="6.666666666666667"/>
  </r>
  <r>
    <n v="1"/>
    <x v="1"/>
    <n v="1"/>
    <s v="Tzapla Yolaquisis"/>
    <s v="Quercus sp"/>
    <s v="15-19.99"/>
    <n v="19"/>
    <n v="10"/>
    <n v="2.8352873698647883E-2"/>
    <n v="0.1890191579909859"/>
    <n v="0.27619865599999999"/>
    <n v="1.8413243733333333"/>
    <n v="6.666666666666667"/>
  </r>
  <r>
    <n v="1"/>
    <x v="1"/>
    <n v="7"/>
    <s v="Tzapla Yolaquisis"/>
    <s v="Quercus sp"/>
    <s v="15-19.99"/>
    <n v="18"/>
    <n v="11"/>
    <n v="2.5446900494077322E-2"/>
    <n v="0.16964600329384882"/>
    <n v="0.27405970200000002"/>
    <n v="1.8270646800000001"/>
    <n v="6.666666666666667"/>
  </r>
  <r>
    <n v="1"/>
    <x v="1"/>
    <n v="11"/>
    <s v="Tzapla Yolaquisis"/>
    <s v="Quercus sp"/>
    <s v="15-19.99"/>
    <n v="18"/>
    <n v="9"/>
    <n v="2.5446900494077322E-2"/>
    <n v="0.16964600329384882"/>
    <n v="0.24392835000000002"/>
    <n v="1.6261890000000001"/>
    <n v="6.666666666666667"/>
  </r>
  <r>
    <n v="1"/>
    <x v="1"/>
    <n v="6"/>
    <s v="Tzapla Yolaquisis"/>
    <s v="Quercus sp"/>
    <s v="20-24.99"/>
    <n v="24"/>
    <n v="11"/>
    <n v="4.5238934211693019E-2"/>
    <n v="0.30159289474462014"/>
    <n v="0.40295492999999999"/>
    <n v="2.6863662000000001"/>
    <n v="6.666666666666667"/>
  </r>
  <r>
    <n v="1"/>
    <x v="1"/>
    <n v="9"/>
    <s v="Tzapla Yolaquisis"/>
    <s v="Quercus sp"/>
    <s v="20-24.99"/>
    <n v="22"/>
    <n v="10"/>
    <n v="3.8013271108436497E-2"/>
    <n v="0.25342180738957665"/>
    <n v="0.33339242600000002"/>
    <n v="2.2226161733333334"/>
    <n v="6.666666666666667"/>
  </r>
  <r>
    <n v="1"/>
    <x v="1"/>
    <n v="15"/>
    <s v="Tzapla Yolaquisis"/>
    <s v="Quercus sp"/>
    <s v="20-24.99"/>
    <n v="24"/>
    <n v="12"/>
    <n v="4.5238934211693019E-2"/>
    <n v="0.30159289474462014"/>
    <n v="0.42973835399999999"/>
    <n v="2.86492236"/>
    <n v="6.666666666666667"/>
  </r>
  <r>
    <n v="1"/>
    <x v="1"/>
    <n v="13"/>
    <s v="Tzapla Yolaquisis"/>
    <s v="Quercus sp"/>
    <s v="20-24.99"/>
    <n v="23"/>
    <n v="11"/>
    <n v="4.1547562843725017E-2"/>
    <n v="0.27698375229150013"/>
    <n v="0.378914947"/>
    <n v="2.5260996466666668"/>
    <n v="6.666666666666667"/>
  </r>
  <r>
    <n v="1"/>
    <x v="1"/>
    <n v="8"/>
    <s v="Tzapla Yolaquisis"/>
    <s v="Pinus pseudostrobus"/>
    <s v="25-29.99"/>
    <n v="29"/>
    <n v="16"/>
    <n v="6.6051985541725394E-2"/>
    <n v="0.44034657027816931"/>
    <n v="0.38999274799999994"/>
    <n v="2.5999516533333331"/>
    <n v="6.666666666666667"/>
  </r>
  <r>
    <n v="1"/>
    <x v="1"/>
    <n v="12"/>
    <s v="Tzapla Yolaquisis"/>
    <s v="Quercus sp"/>
    <s v="25-29.99"/>
    <n v="29"/>
    <n v="12"/>
    <n v="6.6051985541725394E-2"/>
    <n v="0.44034657027816931"/>
    <n v="0.577605174"/>
    <n v="3.8507011600000003"/>
    <n v="6.666666666666667"/>
  </r>
  <r>
    <n v="1"/>
    <x v="1"/>
    <n v="14"/>
    <s v="Tzapla Yolaquisis"/>
    <s v="Pinus pseudostrobus"/>
    <s v="25-29.99"/>
    <n v="28"/>
    <n v="18"/>
    <n v="6.1575216010359951E-2"/>
    <n v="0.41050144006906636"/>
    <n v="0.4087577591999999"/>
    <n v="2.7250517279999995"/>
    <n v="6.666666666666667"/>
  </r>
  <r>
    <n v="1"/>
    <x v="1"/>
    <n v="16"/>
    <s v="Tzapla Yolaquisis"/>
    <s v="Quercus sp"/>
    <s v="30-34.99"/>
    <n v="31"/>
    <n v="16"/>
    <n v="7.5476763502494784E-2"/>
    <n v="0.50317842334996521"/>
    <n v="0.8233058900000001"/>
    <n v="5.4887059333333346"/>
    <n v="6.666666666666667"/>
  </r>
  <r>
    <n v="2"/>
    <x v="1"/>
    <n v="12"/>
    <s v="Tzapla Yolaquisis"/>
    <s v="Pinus pseudostrobus"/>
    <s v="10-14.99"/>
    <n v="14"/>
    <n v="10"/>
    <n v="1.5393804002589988E-2"/>
    <n v="0.10262536001726659"/>
    <n v="6.114736879999999E-2"/>
    <n v="0.40764912533333331"/>
    <n v="6.666666666666667"/>
  </r>
  <r>
    <n v="2"/>
    <x v="1"/>
    <n v="6"/>
    <s v="Tzapla Yolaquisis"/>
    <s v="Quercus sp"/>
    <s v="15-19.99"/>
    <n v="17"/>
    <n v="12"/>
    <n v="2.2698006922186261E-2"/>
    <n v="0.15132004614790842"/>
    <n v="0.269595798"/>
    <n v="1.79730532"/>
    <n v="6.666666666666667"/>
  </r>
  <r>
    <n v="2"/>
    <x v="1"/>
    <n v="7"/>
    <s v="Tzapla Yolaquisis"/>
    <s v="Pinus pseudostrobus"/>
    <s v="15-19.99"/>
    <n v="19"/>
    <n v="21"/>
    <n v="2.8352873698647883E-2"/>
    <n v="0.1890191579909859"/>
    <n v="0.221937198"/>
    <n v="1.4795813200000001"/>
    <n v="6.666666666666667"/>
  </r>
  <r>
    <n v="2"/>
    <x v="1"/>
    <n v="8"/>
    <s v="Tzapla Yolaquisis"/>
    <s v="Pinus pseudostrobus"/>
    <s v="20-24.99"/>
    <n v="20"/>
    <n v="21"/>
    <n v="3.1415926535897934E-2"/>
    <n v="0.20943951023931956"/>
    <n v="0.24536485679999998"/>
    <n v="1.635765712"/>
    <n v="6.666666666666667"/>
  </r>
  <r>
    <n v="2"/>
    <x v="1"/>
    <n v="11"/>
    <s v="Tzapla Yolaquisis"/>
    <s v="Pinus pseudostrobus"/>
    <s v="20-24.99"/>
    <n v="21"/>
    <n v="17"/>
    <n v="3.4636059005827467E-2"/>
    <n v="0.23090706003884978"/>
    <n v="0.2195343612"/>
    <n v="1.463562408"/>
    <n v="6.666666666666667"/>
  </r>
  <r>
    <n v="2"/>
    <x v="1"/>
    <n v="2"/>
    <s v="Tzapla Yolaquisis"/>
    <s v="Quercus sp"/>
    <s v="20-24.99"/>
    <n v="22"/>
    <n v="19"/>
    <n v="3.8013271108436497E-2"/>
    <n v="0.25342180738957665"/>
    <n v="0.53594207000000005"/>
    <n v="3.5729471333333338"/>
    <n v="6.666666666666667"/>
  </r>
  <r>
    <n v="2"/>
    <x v="1"/>
    <n v="9"/>
    <s v="Tzapla Yolaquisis"/>
    <s v="Quercus sp"/>
    <s v="20-24.99"/>
    <n v="22"/>
    <n v="18"/>
    <n v="3.8013271108436497E-2"/>
    <n v="0.25342180738957665"/>
    <n v="0.51343655399999999"/>
    <n v="3.4229103599999999"/>
    <n v="6.666666666666667"/>
  </r>
  <r>
    <n v="2"/>
    <x v="1"/>
    <n v="15"/>
    <s v="Tzapla Yolaquisis"/>
    <s v="Quercus sp"/>
    <s v="20-24.99"/>
    <n v="22"/>
    <n v="12"/>
    <n v="3.8013271108436497E-2"/>
    <n v="0.25342180738957665"/>
    <n v="0.37840345800000003"/>
    <n v="2.5226897200000002"/>
    <n v="6.666666666666667"/>
  </r>
  <r>
    <n v="2"/>
    <x v="1"/>
    <n v="18"/>
    <s v="Tzapla Yolaquisis"/>
    <s v="Quercus sp"/>
    <s v="20-24.99"/>
    <n v="22"/>
    <n v="18"/>
    <n v="3.8013271108436497E-2"/>
    <n v="0.25342180738957665"/>
    <n v="0.51343655399999999"/>
    <n v="3.4229103599999999"/>
    <n v="6.666666666666667"/>
  </r>
  <r>
    <n v="2"/>
    <x v="1"/>
    <n v="1"/>
    <s v="Tzapla Yolaquisis"/>
    <s v="Pinus pseudostrobus"/>
    <s v="20-24.99"/>
    <n v="23"/>
    <n v="20"/>
    <n v="4.1547562843725017E-2"/>
    <n v="0.27698375229150013"/>
    <n v="0.30772419279999996"/>
    <n v="2.0514946186666667"/>
    <n v="6.666666666666667"/>
  </r>
  <r>
    <n v="2"/>
    <x v="1"/>
    <n v="3"/>
    <s v="Tzapla Yolaquisis"/>
    <s v="Quercus sp"/>
    <s v="20-24.99"/>
    <n v="23"/>
    <n v="18"/>
    <n v="4.1547562843725017E-2"/>
    <n v="0.27698375229150013"/>
    <n v="0.55110074400000009"/>
    <n v="3.6740049600000009"/>
    <n v="6.666666666666667"/>
  </r>
  <r>
    <n v="2"/>
    <x v="1"/>
    <n v="5"/>
    <s v="Tzapla Yolaquisis"/>
    <s v="Quercus sp"/>
    <s v="25-29.99"/>
    <n v="29"/>
    <n v="23"/>
    <n v="6.6051985541725394E-2"/>
    <n v="0.44034657027816931"/>
    <n v="1.007767423"/>
    <n v="6.7184494866666666"/>
    <n v="6.666666666666667"/>
  </r>
  <r>
    <n v="2"/>
    <x v="1"/>
    <n v="13"/>
    <s v="Tzapla Yolaquisis"/>
    <s v="Quercus sp"/>
    <s v="25-29.99"/>
    <n v="29"/>
    <n v="14"/>
    <n v="6.6051985541725394E-2"/>
    <n v="0.44034657027816931"/>
    <n v="0.65581649200000003"/>
    <n v="4.3721099466666669"/>
    <n v="6.666666666666667"/>
  </r>
  <r>
    <n v="2"/>
    <x v="1"/>
    <n v="14"/>
    <s v="Tzapla Yolaquisis"/>
    <s v="Quercus sp"/>
    <s v="25-29.99"/>
    <n v="29"/>
    <n v="15"/>
    <n v="6.6051985541725394E-2"/>
    <n v="0.44034657027816931"/>
    <n v="0.6949221510000001"/>
    <n v="4.6328143400000013"/>
    <n v="6.666666666666667"/>
  </r>
  <r>
    <n v="2"/>
    <x v="1"/>
    <n v="4"/>
    <s v="Tzapla Yolaquisis"/>
    <s v="Quercus sp"/>
    <s v="30-34.99"/>
    <n v="30"/>
    <n v="22"/>
    <n v="7.0685834705770348E-2"/>
    <n v="0.47123889803846902"/>
    <n v="1.029017466"/>
    <n v="6.8601164400000005"/>
    <n v="6.666666666666667"/>
  </r>
  <r>
    <n v="2"/>
    <x v="1"/>
    <n v="10"/>
    <s v="Tzapla Yolaquisis"/>
    <s v="Pinus pseudostrobus"/>
    <s v="30-34.99"/>
    <n v="32"/>
    <n v="24"/>
    <n v="8.0424771931898703E-2"/>
    <n v="0.53616514621265809"/>
    <n v="0.70808257199999991"/>
    <n v="4.72055048"/>
    <n v="6.666666666666667"/>
  </r>
  <r>
    <n v="2"/>
    <x v="1"/>
    <n v="19"/>
    <s v="Tzapla Yolaquisis"/>
    <s v="Pinus pseudostrobus"/>
    <s v="30-34.99"/>
    <n v="30"/>
    <n v="16"/>
    <n v="7.0685834705770348E-2"/>
    <n v="0.47123889803846902"/>
    <n v="0.41699605679999996"/>
    <n v="2.7799737119999999"/>
    <n v="6.666666666666667"/>
  </r>
  <r>
    <n v="2"/>
    <x v="1"/>
    <n v="17"/>
    <s v="Tzapla Yolaquisis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1"/>
    <n v="16"/>
    <s v="Tzapla Yolaquisis"/>
    <s v="Pinus pseudostrobus"/>
    <s v="35-39.99"/>
    <n v="35"/>
    <n v="19"/>
    <n v="9.6211275016187398E-2"/>
    <n v="0.64140850010791606"/>
    <n v="0.67086720679999989"/>
    <n v="4.4724480453333326"/>
    <n v="6.666666666666667"/>
  </r>
  <r>
    <n v="3"/>
    <x v="1"/>
    <n v="3"/>
    <s v="Tzapla Yolaquisis"/>
    <s v="Quercus sp"/>
    <s v="15-19.99"/>
    <n v="17"/>
    <n v="14"/>
    <n v="2.2698006922186261E-2"/>
    <n v="0.15132004614790842"/>
    <n v="0.29647222000000001"/>
    <n v="1.9764814666666668"/>
    <n v="6.666666666666667"/>
  </r>
  <r>
    <n v="3"/>
    <x v="1"/>
    <n v="5"/>
    <s v="Tzapla Yolaquisis"/>
    <s v="Pinus pseudostrobus"/>
    <s v="15-19.99"/>
    <n v="18"/>
    <n v="14"/>
    <n v="2.5446900494077322E-2"/>
    <n v="0.16964600329384882"/>
    <n v="0.13483436400000001"/>
    <n v="0.89889576000000015"/>
    <n v="6.666666666666667"/>
  </r>
  <r>
    <n v="3"/>
    <x v="1"/>
    <n v="1"/>
    <s v="Tzapla Yolaquisis"/>
    <s v="Pinus pseudostrobus"/>
    <s v="20-24.99"/>
    <n v="20"/>
    <n v="8"/>
    <n v="3.1415926535897934E-2"/>
    <n v="0.20943951023931956"/>
    <n v="9.6617816799999992E-2"/>
    <n v="0.64411877866666667"/>
    <n v="6.666666666666667"/>
  </r>
  <r>
    <n v="3"/>
    <x v="1"/>
    <n v="9"/>
    <s v="Tzapla Yolaquisis"/>
    <s v="Pinus pseudostrobus"/>
    <s v="20-24.99"/>
    <n v="20"/>
    <n v="16"/>
    <n v="3.1415926535897934E-2"/>
    <n v="0.20943951023931956"/>
    <n v="0.18815445679999998"/>
    <n v="1.2543630453333332"/>
    <n v="6.666666666666667"/>
  </r>
  <r>
    <n v="3"/>
    <x v="1"/>
    <n v="2"/>
    <s v="Tzapla Yolaquisis"/>
    <s v="Pinus pseudostrobus"/>
    <s v="20-24.99"/>
    <n v="24"/>
    <n v="17"/>
    <n v="4.5238934211693019E-2"/>
    <n v="0.30159289474462014"/>
    <n v="0.28518329519999996"/>
    <n v="1.9012219679999998"/>
    <n v="6.666666666666667"/>
  </r>
  <r>
    <n v="3"/>
    <x v="1"/>
    <n v="12"/>
    <s v="Tzapla Yolaquisis"/>
    <s v="Pinus pseudostrobus"/>
    <s v="20-24.99"/>
    <n v="24"/>
    <n v="17"/>
    <n v="4.5238934211693019E-2"/>
    <n v="0.30159289474462014"/>
    <n v="0.28518329519999996"/>
    <n v="1.9012219679999998"/>
    <n v="6.666666666666667"/>
  </r>
  <r>
    <n v="3"/>
    <x v="1"/>
    <n v="11"/>
    <s v="Tzapla Yolaquisis"/>
    <s v="Pinus pseudostrobus"/>
    <s v="25-29.99"/>
    <n v="25"/>
    <n v="9"/>
    <n v="4.9087385212340517E-2"/>
    <n v="0.3272492347489368"/>
    <n v="0.16598542679999997"/>
    <n v="1.1065695119999999"/>
    <n v="6.666666666666667"/>
  </r>
  <r>
    <n v="3"/>
    <x v="1"/>
    <n v="4"/>
    <s v="Tzapla Yolaquisis"/>
    <s v="Quercus sp"/>
    <s v="25-29.99"/>
    <n v="26"/>
    <n v="18"/>
    <n v="5.3092915845667513E-2"/>
    <n v="0.3539527723044501"/>
    <n v="0.6741370980000001"/>
    <n v="4.4942473200000013"/>
    <n v="6.666666666666667"/>
  </r>
  <r>
    <n v="3"/>
    <x v="1"/>
    <n v="13"/>
    <s v="Tzapla Yolaquisis"/>
    <s v="Quercus sp"/>
    <s v="25-29.99"/>
    <n v="26"/>
    <n v="14"/>
    <n v="5.3092915845667513E-2"/>
    <n v="0.3539527723044501"/>
    <n v="0.54840380200000005"/>
    <n v="3.656025346666667"/>
    <n v="6.666666666666667"/>
  </r>
  <r>
    <n v="3"/>
    <x v="1"/>
    <n v="14"/>
    <s v="Tzapla Yolaquisis"/>
    <s v="Quercus sp"/>
    <s v="25-29.99"/>
    <n v="26"/>
    <n v="18"/>
    <n v="5.3092915845667513E-2"/>
    <n v="0.3539527723044501"/>
    <n v="0.6741370980000001"/>
    <n v="4.4942473200000013"/>
    <n v="6.666666666666667"/>
  </r>
  <r>
    <n v="3"/>
    <x v="1"/>
    <n v="8"/>
    <s v="Tzapla Yolaquisis"/>
    <s v="Quercus sp"/>
    <s v="25-29.99"/>
    <n v="29"/>
    <n v="25"/>
    <n v="6.6051985541725394E-2"/>
    <n v="0.44034657027816931"/>
    <n v="1.0859787410000001"/>
    <n v="7.2398582733333345"/>
    <n v="6.666666666666667"/>
  </r>
  <r>
    <n v="3"/>
    <x v="1"/>
    <n v="18"/>
    <s v="Tzapla Yolaquisis"/>
    <s v="Quercus sp"/>
    <s v="25-29.99"/>
    <n v="29"/>
    <n v="12"/>
    <n v="6.6051985541725394E-2"/>
    <n v="0.44034657027816931"/>
    <n v="0.577605174"/>
    <n v="3.8507011600000003"/>
    <n v="6.666666666666667"/>
  </r>
  <r>
    <n v="3"/>
    <x v="1"/>
    <n v="6"/>
    <s v="Tzapla Yolaquisis"/>
    <s v="Quercus sp"/>
    <s v="30-34.99"/>
    <n v="30"/>
    <n v="11"/>
    <n v="7.0685834705770348E-2"/>
    <n v="0.47123889803846902"/>
    <n v="0.56867736600000007"/>
    <n v="3.7911824400000005"/>
    <n v="6.666666666666667"/>
  </r>
  <r>
    <n v="3"/>
    <x v="1"/>
    <n v="10"/>
    <s v="Tzapla Yolaquisis"/>
    <s v="Quercus sp"/>
    <s v="30-34.99"/>
    <n v="30"/>
    <n v="24"/>
    <n v="7.0685834705770348E-2"/>
    <n v="0.47123889803846902"/>
    <n v="1.1127156659999999"/>
    <n v="7.4181044399999996"/>
    <n v="6.666666666666667"/>
  </r>
  <r>
    <n v="3"/>
    <x v="1"/>
    <n v="16"/>
    <s v="Tzapla Yolaquisis"/>
    <s v="Quercus sp"/>
    <s v="30-34.99"/>
    <n v="30"/>
    <n v="11"/>
    <n v="7.0685834705770348E-2"/>
    <n v="0.47123889803846902"/>
    <n v="0.56867736600000007"/>
    <n v="3.7911824400000005"/>
    <n v="6.666666666666667"/>
  </r>
  <r>
    <n v="3"/>
    <x v="1"/>
    <n v="15"/>
    <s v="Tzapla Yolaquisis"/>
    <s v="Pinus pseudostrobus"/>
    <s v="35-39.99"/>
    <n v="36"/>
    <n v="14"/>
    <n v="0.10178760197630929"/>
    <n v="0.6785840131753953"/>
    <n v="0.52409392560000001"/>
    <n v="3.4939595040000002"/>
    <n v="6.666666666666667"/>
  </r>
  <r>
    <n v="3"/>
    <x v="1"/>
    <n v="7"/>
    <s v="Tzapla Yolaquisis"/>
    <s v="Quercus sp"/>
    <s v="40-44.99"/>
    <n v="40"/>
    <n v="6"/>
    <n v="0.12566370614359174"/>
    <n v="0.83775804095727824"/>
    <n v="0.55472766600000001"/>
    <n v="3.6981844400000004"/>
    <n v="6.666666666666667"/>
  </r>
  <r>
    <n v="3"/>
    <x v="1"/>
    <n v="17"/>
    <s v="Tzapla Yolaquisis"/>
    <s v="Quercus sp"/>
    <s v="40-44.99"/>
    <n v="40"/>
    <n v="16"/>
    <n v="0.12566370614359174"/>
    <n v="0.83775804095727824"/>
    <n v="1.298711666"/>
    <n v="8.6580777733333338"/>
    <n v="6.666666666666667"/>
  </r>
  <r>
    <n v="1"/>
    <x v="2"/>
    <n v="10"/>
    <s v="Tzapla"/>
    <s v="Quercus sp"/>
    <s v="10-14.99"/>
    <n v="14"/>
    <n v="7"/>
    <n v="1.5393804002589988E-2"/>
    <n v="0.10262536001726659"/>
    <n v="0.17213389400000001"/>
    <n v="1.1475592933333334"/>
    <n v="6.666666666666667"/>
  </r>
  <r>
    <n v="1"/>
    <x v="2"/>
    <n v="17"/>
    <s v="Tzapla"/>
    <s v="Quercus sp"/>
    <s v="10-14.99"/>
    <n v="14"/>
    <n v="7"/>
    <n v="1.5393804002589988E-2"/>
    <n v="0.10262536001726659"/>
    <n v="0.17213389400000001"/>
    <n v="1.1475592933333334"/>
    <n v="6.666666666666667"/>
  </r>
  <r>
    <n v="1"/>
    <x v="2"/>
    <n v="1"/>
    <s v="Tzapla"/>
    <s v="Quercus sp"/>
    <s v="15-19.99"/>
    <n v="17"/>
    <n v="9"/>
    <n v="2.2698006922186261E-2"/>
    <n v="0.15132004614790842"/>
    <n v="0.22928116500000001"/>
    <n v="1.5285411000000002"/>
    <n v="6.666666666666667"/>
  </r>
  <r>
    <n v="1"/>
    <x v="2"/>
    <n v="7"/>
    <s v="Tzapla"/>
    <s v="Quercus sp"/>
    <s v="15-19.99"/>
    <n v="18"/>
    <n v="11"/>
    <n v="2.5446900494077322E-2"/>
    <n v="0.16964600329384882"/>
    <n v="0.27405970200000002"/>
    <n v="1.8270646800000001"/>
    <n v="6.666666666666667"/>
  </r>
  <r>
    <n v="1"/>
    <x v="2"/>
    <n v="14"/>
    <s v="Tzapla"/>
    <s v="Quercus sp"/>
    <s v="15-19.99"/>
    <n v="18"/>
    <n v="11"/>
    <n v="2.5446900494077322E-2"/>
    <n v="0.16964600329384882"/>
    <n v="0.27405970200000002"/>
    <n v="1.8270646800000001"/>
    <n v="6.666666666666667"/>
  </r>
  <r>
    <n v="1"/>
    <x v="2"/>
    <n v="6"/>
    <s v="Tzapla"/>
    <s v="Quercus sp"/>
    <s v="20-24.99"/>
    <n v="23"/>
    <n v="10"/>
    <n v="4.1547562843725017E-2"/>
    <n v="0.27698375229150013"/>
    <n v="0.35431697600000001"/>
    <n v="2.3621131733333334"/>
    <n v="6.666666666666667"/>
  </r>
  <r>
    <n v="1"/>
    <x v="2"/>
    <n v="9"/>
    <s v="Tzapla"/>
    <s v="Quercus sp"/>
    <s v="20-24.99"/>
    <n v="24"/>
    <n v="11"/>
    <n v="4.5238934211693019E-2"/>
    <n v="0.30159289474462014"/>
    <n v="0.40295492999999999"/>
    <n v="2.6863662000000001"/>
    <n v="6.666666666666667"/>
  </r>
  <r>
    <n v="1"/>
    <x v="2"/>
    <n v="13"/>
    <s v="Tzapla"/>
    <s v="Quercus sp"/>
    <s v="20-24.99"/>
    <n v="24"/>
    <n v="12"/>
    <n v="4.5238934211693019E-2"/>
    <n v="0.30159289474462014"/>
    <n v="0.42973835399999999"/>
    <n v="2.86492236"/>
    <n v="6.666666666666667"/>
  </r>
  <r>
    <n v="1"/>
    <x v="2"/>
    <n v="16"/>
    <s v="Tzapla"/>
    <s v="Quercus sp"/>
    <s v="20-24.99"/>
    <n v="22"/>
    <n v="10"/>
    <n v="3.8013271108436497E-2"/>
    <n v="0.25342180738957665"/>
    <n v="0.33339242600000002"/>
    <n v="2.2226161733333334"/>
    <n v="6.666666666666667"/>
  </r>
  <r>
    <n v="1"/>
    <x v="2"/>
    <n v="4"/>
    <s v="Tzapla"/>
    <s v="Pinus pseudostrobus"/>
    <s v="20-24.99"/>
    <n v="24"/>
    <n v="14"/>
    <n v="4.5238934211693019E-2"/>
    <n v="0.30159289474462014"/>
    <n v="0.23575350959999999"/>
    <n v="1.571690064"/>
    <n v="6.666666666666667"/>
  </r>
  <r>
    <n v="1"/>
    <x v="2"/>
    <n v="8"/>
    <s v="Tzapla"/>
    <s v="Pinus pseudostrobus"/>
    <s v="40-44.99"/>
    <n v="44"/>
    <n v="22"/>
    <n v="0.15205308443374599"/>
    <n v="1.0136872295583066"/>
    <n v="1.2234338551999999"/>
    <n v="8.1562257013333337"/>
    <n v="6.666666666666667"/>
  </r>
  <r>
    <n v="1"/>
    <x v="2"/>
    <n v="15"/>
    <s v="Tzapla"/>
    <s v="Pinus pseudostrobus"/>
    <s v="40-44.99"/>
    <n v="43"/>
    <n v="21"/>
    <n v="0.14522012041218818"/>
    <n v="0.96813413608125454"/>
    <n v="1.1157924876"/>
    <n v="7.4386165840000009"/>
    <n v="6.666666666666667"/>
  </r>
  <r>
    <n v="1"/>
    <x v="2"/>
    <n v="12"/>
    <s v="Tzapla"/>
    <s v="Quercus sp"/>
    <s v="25-29.99"/>
    <n v="26"/>
    <n v="10"/>
    <n v="5.3092915845667513E-2"/>
    <n v="0.3539527723044501"/>
    <n v="0.422670506"/>
    <n v="2.8178033733333336"/>
    <n v="6.666666666666667"/>
  </r>
  <r>
    <n v="1"/>
    <x v="2"/>
    <n v="5"/>
    <s v="Tzapla"/>
    <s v="Quercus sp"/>
    <s v="25-29.99"/>
    <n v="28"/>
    <n v="8"/>
    <n v="6.1575216010359951E-2"/>
    <n v="0.41050144006906636"/>
    <n v="0.39997899400000003"/>
    <n v="2.6665266266666672"/>
    <n v="6.666666666666667"/>
  </r>
  <r>
    <n v="1"/>
    <x v="2"/>
    <n v="2"/>
    <s v="Tzapla"/>
    <s v="Quercus sp"/>
    <s v="25-29.99"/>
    <n v="29"/>
    <n v="8"/>
    <n v="6.6051985541725394E-2"/>
    <n v="0.44034657027816931"/>
    <n v="0.421182538"/>
    <n v="2.8078835866666667"/>
    <n v="6.666666666666667"/>
  </r>
  <r>
    <n v="1"/>
    <x v="2"/>
    <n v="11"/>
    <s v="Tzapla"/>
    <s v="Pinus pseudostrobus"/>
    <s v="30-34.99"/>
    <n v="34"/>
    <n v="19"/>
    <n v="9.0792027688745044E-2"/>
    <n v="0.60528018459163369"/>
    <n v="0.63336578960000001"/>
    <n v="4.2224385973333334"/>
    <n v="6.666666666666667"/>
  </r>
  <r>
    <n v="1"/>
    <x v="2"/>
    <n v="3"/>
    <s v="Tzapla"/>
    <s v="Quercus sp"/>
    <s v="30-34.99"/>
    <n v="34"/>
    <n v="12"/>
    <n v="9.0792027688745044E-2"/>
    <n v="0.60528018459163369"/>
    <n v="0.75337139400000008"/>
    <n v="5.0224759600000004"/>
    <n v="6.666666666666667"/>
  </r>
  <r>
    <n v="2"/>
    <x v="2"/>
    <n v="12"/>
    <s v="Tzapla"/>
    <s v="Pinus pseudostrobus"/>
    <s v="10-14.99"/>
    <n v="14"/>
    <n v="10"/>
    <n v="1.5393804002589988E-2"/>
    <n v="0.10262536001726659"/>
    <n v="6.114736879999999E-2"/>
    <n v="0.40764912533333331"/>
    <n v="6.666666666666667"/>
  </r>
  <r>
    <n v="2"/>
    <x v="2"/>
    <n v="6"/>
    <s v="Tzapla"/>
    <s v="Quercus sp"/>
    <s v="15-19.99"/>
    <n v="17"/>
    <n v="12"/>
    <n v="2.2698006922186261E-2"/>
    <n v="0.15132004614790842"/>
    <n v="0.269595798"/>
    <n v="1.79730532"/>
    <n v="6.666666666666667"/>
  </r>
  <r>
    <n v="2"/>
    <x v="2"/>
    <n v="14"/>
    <s v="Tzapla"/>
    <s v="Quercus sp"/>
    <s v="15-19.99"/>
    <n v="17"/>
    <n v="12"/>
    <n v="2.2698006922186261E-2"/>
    <n v="0.15132004614790842"/>
    <n v="0.269595798"/>
    <n v="1.79730532"/>
    <n v="6.666666666666667"/>
  </r>
  <r>
    <n v="2"/>
    <x v="2"/>
    <n v="7"/>
    <s v="Tzapla"/>
    <s v="Pinus pseudostrobus"/>
    <s v="15-19.99"/>
    <n v="19"/>
    <n v="21"/>
    <n v="2.8352873698647883E-2"/>
    <n v="0.1890191579909859"/>
    <n v="0.221937198"/>
    <n v="1.4795813200000001"/>
    <n v="6.666666666666667"/>
  </r>
  <r>
    <n v="2"/>
    <x v="2"/>
    <n v="8"/>
    <s v="Tzapla"/>
    <s v="Pinus pseudostrobus"/>
    <s v="20-24.99"/>
    <n v="20"/>
    <n v="21"/>
    <n v="3.1415926535897934E-2"/>
    <n v="0.20943951023931956"/>
    <n v="0.24536485679999998"/>
    <n v="1.635765712"/>
    <n v="6.666666666666667"/>
  </r>
  <r>
    <n v="2"/>
    <x v="2"/>
    <n v="11"/>
    <s v="Tzapla"/>
    <s v="Pinus pseudostrobus"/>
    <s v="20-24.99"/>
    <n v="21"/>
    <n v="17"/>
    <n v="3.4636059005827467E-2"/>
    <n v="0.23090706003884978"/>
    <n v="0.2195343612"/>
    <n v="1.463562408"/>
    <n v="6.666666666666667"/>
  </r>
  <r>
    <n v="2"/>
    <x v="2"/>
    <n v="19"/>
    <s v="Tzapla"/>
    <s v="Pinus pseudostrobus"/>
    <s v="20-24.99"/>
    <n v="21"/>
    <n v="17"/>
    <n v="3.4636059005827467E-2"/>
    <n v="0.23090706003884978"/>
    <n v="0.2195343612"/>
    <n v="1.463562408"/>
    <n v="6.666666666666667"/>
  </r>
  <r>
    <n v="2"/>
    <x v="2"/>
    <n v="2"/>
    <s v="Tzapla"/>
    <s v="Quercus sp"/>
    <s v="20-24.99"/>
    <n v="22"/>
    <n v="19"/>
    <n v="3.8013271108436497E-2"/>
    <n v="0.25342180738957665"/>
    <n v="0.53594207000000005"/>
    <n v="3.5729471333333338"/>
    <n v="6.666666666666667"/>
  </r>
  <r>
    <n v="2"/>
    <x v="2"/>
    <n v="9"/>
    <s v="Tzapla"/>
    <s v="Quercus sp"/>
    <s v="20-24.99"/>
    <n v="22"/>
    <n v="18"/>
    <n v="3.8013271108436497E-2"/>
    <n v="0.25342180738957665"/>
    <n v="0.51343655399999999"/>
    <n v="3.4229103599999999"/>
    <n v="6.666666666666667"/>
  </r>
  <r>
    <n v="2"/>
    <x v="2"/>
    <n v="17"/>
    <s v="Tzapla"/>
    <s v="Quercus sp"/>
    <s v="20-24.99"/>
    <n v="22"/>
    <n v="9"/>
    <n v="3.8013271108436497E-2"/>
    <n v="0.25342180738957665"/>
    <n v="0.31088691000000002"/>
    <n v="2.0725794000000004"/>
    <n v="6.666666666666667"/>
  </r>
  <r>
    <n v="2"/>
    <x v="2"/>
    <n v="1"/>
    <s v="Tzapla"/>
    <s v="Pinus pseudostrobus"/>
    <s v="20-24.99"/>
    <n v="23"/>
    <n v="20"/>
    <n v="4.1547562843725017E-2"/>
    <n v="0.27698375229150013"/>
    <n v="0.30772419279999996"/>
    <n v="2.0514946186666667"/>
    <n v="6.666666666666667"/>
  </r>
  <r>
    <n v="2"/>
    <x v="2"/>
    <n v="3"/>
    <s v="Tzapla"/>
    <s v="Quercus sp"/>
    <s v="20-24.99"/>
    <n v="23"/>
    <n v="18"/>
    <n v="4.1547562843725017E-2"/>
    <n v="0.27698375229150013"/>
    <n v="0.55110074400000009"/>
    <n v="3.6740049600000009"/>
    <n v="6.666666666666667"/>
  </r>
  <r>
    <n v="2"/>
    <x v="2"/>
    <n v="5"/>
    <s v="Tzapla"/>
    <s v="Quercus sp"/>
    <s v="25-29.99"/>
    <n v="29"/>
    <n v="23"/>
    <n v="6.6051985541725394E-2"/>
    <n v="0.44034657027816931"/>
    <n v="1.007767423"/>
    <n v="6.7184494866666666"/>
    <n v="6.666666666666667"/>
  </r>
  <r>
    <n v="2"/>
    <x v="2"/>
    <n v="13"/>
    <s v="Tzapla"/>
    <s v="Quercus sp"/>
    <s v="25-29.99"/>
    <n v="29"/>
    <n v="14"/>
    <n v="6.6051985541725394E-2"/>
    <n v="0.44034657027816931"/>
    <n v="0.65581649200000003"/>
    <n v="4.3721099466666669"/>
    <n v="6.666666666666667"/>
  </r>
  <r>
    <n v="2"/>
    <x v="2"/>
    <n v="4"/>
    <s v="Tzapla"/>
    <s v="Quercus sp"/>
    <s v="30-34.99"/>
    <n v="30"/>
    <n v="22"/>
    <n v="7.0685834705770348E-2"/>
    <n v="0.47123889803846902"/>
    <n v="1.029017466"/>
    <n v="6.8601164400000005"/>
    <n v="6.666666666666667"/>
  </r>
  <r>
    <n v="2"/>
    <x v="2"/>
    <n v="10"/>
    <s v="Tzapla"/>
    <s v="Pinus pseudostrobus"/>
    <s v="30-34.99"/>
    <n v="32"/>
    <n v="24"/>
    <n v="8.0424771931898703E-2"/>
    <n v="0.53616514621265809"/>
    <n v="0.70808257199999991"/>
    <n v="4.72055048"/>
    <n v="6.666666666666667"/>
  </r>
  <r>
    <n v="2"/>
    <x v="2"/>
    <n v="18"/>
    <s v="Tzapla"/>
    <s v="Pinus pseudostrobus"/>
    <s v="30-34.99"/>
    <n v="32"/>
    <n v="17"/>
    <n v="8.0424771931898703E-2"/>
    <n v="0.53616514621265809"/>
    <n v="0.50304049839999998"/>
    <n v="3.3536033226666668"/>
    <n v="6.666666666666667"/>
  </r>
  <r>
    <n v="2"/>
    <x v="2"/>
    <n v="15"/>
    <s v="Tzapla"/>
    <s v="Pinus pseudostrobus"/>
    <s v="35-39.99"/>
    <n v="35"/>
    <n v="21"/>
    <n v="9.6211275016187398E-2"/>
    <n v="0.64140850010791606"/>
    <n v="0.74094994679999993"/>
    <n v="4.9396663119999999"/>
    <n v="6.666666666666667"/>
  </r>
  <r>
    <n v="2"/>
    <x v="2"/>
    <n v="16"/>
    <s v="Tzapla"/>
    <s v="Pinus pseudostrobus"/>
    <s v="40-44.99"/>
    <n v="40"/>
    <n v="21"/>
    <n v="0.12566370614359174"/>
    <n v="0.83775804095727824"/>
    <n v="0.96621589679999986"/>
    <n v="6.4414393119999991"/>
    <n v="6.666666666666667"/>
  </r>
  <r>
    <n v="3"/>
    <x v="2"/>
    <n v="6"/>
    <s v="Tzapla"/>
    <s v="Quercus sp"/>
    <s v="10-14.99"/>
    <n v="10"/>
    <n v="11"/>
    <n v="7.8539816339744835E-3"/>
    <n v="5.235987755982989E-2"/>
    <n v="0.15948616600000001"/>
    <n v="1.0632411066666667"/>
    <n v="6.666666666666667"/>
  </r>
  <r>
    <n v="3"/>
    <x v="2"/>
    <n v="7"/>
    <s v="Tzapla"/>
    <s v="Quercus sp"/>
    <s v="10-14.99"/>
    <n v="10"/>
    <n v="6"/>
    <n v="7.8539816339744835E-3"/>
    <n v="5.235987755982989E-2"/>
    <n v="0.13623666600000001"/>
    <n v="0.90824444000000004"/>
    <n v="6.666666666666667"/>
  </r>
  <r>
    <n v="3"/>
    <x v="2"/>
    <n v="14"/>
    <s v="Tzapla"/>
    <s v="Quercus sp"/>
    <s v="10-14.99"/>
    <n v="10"/>
    <n v="6"/>
    <n v="7.8539816339744835E-3"/>
    <n v="5.235987755982989E-2"/>
    <n v="0.13623666600000001"/>
    <n v="0.90824444000000004"/>
    <n v="6.666666666666667"/>
  </r>
  <r>
    <n v="3"/>
    <x v="2"/>
    <n v="1"/>
    <s v="Tzapla"/>
    <s v="Pinus pseudostrobus"/>
    <s v="10-14.99"/>
    <n v="11"/>
    <n v="8"/>
    <n v="9.5033177771091243E-3"/>
    <n v="6.3355451847394162E-2"/>
    <n v="3.2771010399999995E-2"/>
    <n v="0.21847340266666665"/>
    <n v="6.666666666666667"/>
  </r>
  <r>
    <n v="3"/>
    <x v="2"/>
    <n v="12"/>
    <s v="Tzapla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2"/>
    <n v="19"/>
    <s v="Tzapla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2"/>
    <n v="5"/>
    <s v="Tzapla"/>
    <s v="Pinus pseudostrobus"/>
    <s v="10-14.99"/>
    <n v="13"/>
    <n v="14"/>
    <n v="1.3273228961416878E-2"/>
    <n v="8.8488193076112526E-2"/>
    <n v="7.2761079999999992E-2"/>
    <n v="0.48507386666666663"/>
    <n v="6.666666666666667"/>
  </r>
  <r>
    <n v="3"/>
    <x v="2"/>
    <n v="13"/>
    <s v="Tzapla"/>
    <s v="Quercus sp"/>
    <s v="10-14.99"/>
    <n v="14"/>
    <n v="7"/>
    <n v="1.5393804002589988E-2"/>
    <n v="0.10262536001726659"/>
    <n v="0.17213389400000001"/>
    <n v="1.1475592933333334"/>
    <n v="6.666666666666667"/>
  </r>
  <r>
    <n v="3"/>
    <x v="2"/>
    <n v="20"/>
    <s v="Tzapla"/>
    <s v="Quercus sp"/>
    <s v="10-14.99"/>
    <n v="14"/>
    <n v="7"/>
    <n v="1.5393804002589988E-2"/>
    <n v="0.10262536001726659"/>
    <n v="0.17213389400000001"/>
    <n v="1.1475592933333334"/>
    <n v="6.666666666666667"/>
  </r>
  <r>
    <n v="3"/>
    <x v="2"/>
    <n v="3"/>
    <s v="Tzapla"/>
    <s v="Quercus sp"/>
    <s v="15-19.99"/>
    <n v="17"/>
    <n v="14"/>
    <n v="2.2698006922186261E-2"/>
    <n v="0.15132004614790842"/>
    <n v="0.29647222000000001"/>
    <n v="1.9764814666666668"/>
    <n v="6.666666666666667"/>
  </r>
  <r>
    <n v="3"/>
    <x v="2"/>
    <n v="9"/>
    <s v="Tzapla"/>
    <s v="Quercus sp"/>
    <s v="20-24.99"/>
    <n v="20"/>
    <n v="16"/>
    <n v="3.1415926535897934E-2"/>
    <n v="0.20943951023931956"/>
    <n v="0.405930866"/>
    <n v="2.7062057733333336"/>
    <n v="6.666666666666667"/>
  </r>
  <r>
    <n v="3"/>
    <x v="2"/>
    <n v="11"/>
    <s v="Tzapla"/>
    <s v="Pinus pseudostrobus"/>
    <s v="20-24.99"/>
    <n v="20"/>
    <n v="16"/>
    <n v="3.1415926535897934E-2"/>
    <n v="0.20943951023931956"/>
    <n v="0.18815445679999998"/>
    <n v="1.2543630453333332"/>
    <n v="6.666666666666667"/>
  </r>
  <r>
    <n v="3"/>
    <x v="2"/>
    <n v="16"/>
    <s v="Tzapla"/>
    <s v="Quercus sp"/>
    <s v="20-24.99"/>
    <n v="20"/>
    <n v="16"/>
    <n v="3.1415926535897934E-2"/>
    <n v="0.20943951023931956"/>
    <n v="0.405930866"/>
    <n v="2.7062057733333336"/>
    <n v="6.666666666666667"/>
  </r>
  <r>
    <n v="3"/>
    <x v="2"/>
    <n v="18"/>
    <s v="Tzapla"/>
    <s v="Pinus pseudostrobus"/>
    <s v="20-24.99"/>
    <n v="20"/>
    <n v="16"/>
    <n v="3.1415926535897934E-2"/>
    <n v="0.20943951023931956"/>
    <n v="0.18815445679999998"/>
    <n v="1.2543630453333332"/>
    <n v="6.666666666666667"/>
  </r>
  <r>
    <n v="3"/>
    <x v="2"/>
    <n v="2"/>
    <s v="Tzapla"/>
    <s v="Pinus pseudostrobus"/>
    <s v="20-24.99"/>
    <n v="24"/>
    <n v="17"/>
    <n v="4.5238934211693019E-2"/>
    <n v="0.30159289474462014"/>
    <n v="0.28518329519999996"/>
    <n v="1.9012219679999998"/>
    <n v="6.666666666666667"/>
  </r>
  <r>
    <n v="3"/>
    <x v="2"/>
    <n v="4"/>
    <s v="Tzapla"/>
    <s v="Quercus sp"/>
    <s v="25-29.99"/>
    <n v="26"/>
    <n v="18"/>
    <n v="5.3092915845667513E-2"/>
    <n v="0.3539527723044501"/>
    <n v="0.6741370980000001"/>
    <n v="4.4942473200000013"/>
    <n v="6.666666666666667"/>
  </r>
  <r>
    <n v="3"/>
    <x v="2"/>
    <n v="8"/>
    <s v="Tzapla"/>
    <s v="Quercus sp"/>
    <s v="25-29.99"/>
    <n v="29"/>
    <n v="25"/>
    <n v="6.6051985541725394E-2"/>
    <n v="0.44034657027816931"/>
    <n v="1.0859787410000001"/>
    <n v="7.2398582733333345"/>
    <n v="6.666666666666667"/>
  </r>
  <r>
    <n v="3"/>
    <x v="2"/>
    <n v="15"/>
    <s v="Tzapla"/>
    <s v="Quercus sp"/>
    <s v="25-29.99"/>
    <n v="29"/>
    <n v="25"/>
    <n v="6.6051985541725394E-2"/>
    <n v="0.44034657027816931"/>
    <n v="1.0859787410000001"/>
    <n v="7.2398582733333345"/>
    <n v="6.666666666666667"/>
  </r>
  <r>
    <n v="3"/>
    <x v="2"/>
    <n v="10"/>
    <s v="Tzapla"/>
    <s v="Quercus sp"/>
    <s v="30-34.99"/>
    <n v="30"/>
    <n v="24"/>
    <n v="7.0685834705770348E-2"/>
    <n v="0.47123889803846902"/>
    <n v="1.1127156659999999"/>
    <n v="7.4181044399999996"/>
    <n v="6.666666666666667"/>
  </r>
  <r>
    <n v="3"/>
    <x v="2"/>
    <n v="17"/>
    <s v="Tzapla"/>
    <s v="Quercus sp"/>
    <s v="30-34.99"/>
    <n v="30"/>
    <n v="24"/>
    <n v="7.0685834705770348E-2"/>
    <n v="0.47123889803846902"/>
    <n v="1.1127156659999999"/>
    <n v="7.4181044399999996"/>
    <n v="6.666666666666667"/>
  </r>
  <r>
    <n v="1"/>
    <x v="3"/>
    <n v="5"/>
    <s v="Jolomtenam 1"/>
    <s v="Quercus sp"/>
    <s v="10-14.99"/>
    <n v="14"/>
    <n v="8"/>
    <n v="1.5393804002589988E-2"/>
    <n v="0.10262536001726659"/>
    <n v="0.18124769800000001"/>
    <n v="1.2083179866666669"/>
    <n v="6.666666666666667"/>
  </r>
  <r>
    <n v="1"/>
    <x v="3"/>
    <n v="14"/>
    <s v="Jolomtenam 1"/>
    <s v="Pinus pseudostrobus"/>
    <s v="10-14.99"/>
    <n v="14"/>
    <n v="9"/>
    <n v="1.5393804002589988E-2"/>
    <n v="0.10262536001726659"/>
    <n v="5.5540749599999995E-2"/>
    <n v="0.370271664"/>
    <n v="6.666666666666667"/>
  </r>
  <r>
    <n v="1"/>
    <x v="3"/>
    <n v="1"/>
    <s v="Jolomtenam 1"/>
    <s v="Pinus pseudostrobus"/>
    <s v="15-19.99"/>
    <n v="19"/>
    <n v="12"/>
    <n v="2.8352873698647883E-2"/>
    <n v="0.1890191579909859"/>
    <n v="0.12899890319999999"/>
    <n v="0.85999268799999995"/>
    <n v="6.666666666666667"/>
  </r>
  <r>
    <n v="1"/>
    <x v="3"/>
    <n v="4"/>
    <s v="Jolomtenam 1"/>
    <s v="Quercus sp"/>
    <s v="15-19.99"/>
    <n v="19"/>
    <n v="12"/>
    <n v="2.8352873698647883E-2"/>
    <n v="0.1890191579909859"/>
    <n v="0.309770934"/>
    <n v="2.06513956"/>
    <n v="6.666666666666667"/>
  </r>
  <r>
    <n v="1"/>
    <x v="3"/>
    <n v="13"/>
    <s v="Jolomtenam 1"/>
    <s v="Quercus sp"/>
    <s v="15-19.99"/>
    <n v="19"/>
    <n v="11"/>
    <n v="2.8352873698647883E-2"/>
    <n v="0.1890191579909859"/>
    <n v="0.29298479500000002"/>
    <n v="1.9532319666666669"/>
    <n v="6.666666666666667"/>
  </r>
  <r>
    <n v="1"/>
    <x v="3"/>
    <n v="11"/>
    <s v="Jolomtenam 1"/>
    <s v="Quercus sp"/>
    <s v="20-24.99"/>
    <n v="24"/>
    <n v="12"/>
    <n v="4.5238934211693019E-2"/>
    <n v="0.30159289474462014"/>
    <n v="0.42973835399999999"/>
    <n v="2.86492236"/>
    <n v="6.666666666666667"/>
  </r>
  <r>
    <n v="1"/>
    <x v="3"/>
    <n v="12"/>
    <s v="Jolomtenam 1"/>
    <s v="Quercus sp"/>
    <s v="20-24.99"/>
    <n v="24"/>
    <n v="11"/>
    <n v="4.5238934211693019E-2"/>
    <n v="0.30159289474462014"/>
    <n v="0.40295492999999999"/>
    <n v="2.6863662000000001"/>
    <n v="6.666666666666667"/>
  </r>
  <r>
    <n v="1"/>
    <x v="3"/>
    <n v="6"/>
    <s v="Jolomtenam 1"/>
    <s v="Quercus sp"/>
    <s v="20-24.99"/>
    <n v="24"/>
    <n v="10"/>
    <n v="4.5238934211693019E-2"/>
    <n v="0.30159289474462014"/>
    <n v="0.37617150599999999"/>
    <n v="2.5078100399999999"/>
    <n v="6.666666666666667"/>
  </r>
  <r>
    <n v="1"/>
    <x v="3"/>
    <n v="8"/>
    <s v="Jolomtenam 1"/>
    <s v="Pinus pseudostrobus"/>
    <s v="20-24.99"/>
    <n v="24"/>
    <n v="18"/>
    <n v="4.5238934211693019E-2"/>
    <n v="0.30159289474462014"/>
    <n v="0.30165989039999996"/>
    <n v="2.0110659360000001"/>
    <n v="6.666666666666667"/>
  </r>
  <r>
    <n v="1"/>
    <x v="3"/>
    <n v="7"/>
    <s v="Jolomtenam 1"/>
    <s v="Pinus pseudostrobus"/>
    <s v="25-29.99"/>
    <n v="29"/>
    <n v="18"/>
    <n v="6.6051985541725394E-2"/>
    <n v="0.44034657027816931"/>
    <n v="0.43810669439999994"/>
    <n v="2.9207112959999999"/>
    <n v="6.666666666666667"/>
  </r>
  <r>
    <n v="1"/>
    <x v="3"/>
    <n v="9"/>
    <s v="Jolomtenam 1"/>
    <s v="Pinus pseudostrobus"/>
    <s v="25-29.99"/>
    <n v="29"/>
    <n v="15"/>
    <n v="6.6051985541725394E-2"/>
    <n v="0.44034657027816931"/>
    <n v="0.36593577479999995"/>
    <n v="2.4395718319999999"/>
    <n v="6.666666666666667"/>
  </r>
  <r>
    <n v="1"/>
    <x v="3"/>
    <n v="2"/>
    <s v="Jolomtenam 1"/>
    <s v="Quercus sp"/>
    <s v="25-29.99"/>
    <n v="29"/>
    <n v="14"/>
    <n v="6.6051985541725394E-2"/>
    <n v="0.44034657027816931"/>
    <n v="0.65581649200000003"/>
    <n v="4.3721099466666669"/>
    <n v="6.666666666666667"/>
  </r>
  <r>
    <n v="1"/>
    <x v="3"/>
    <n v="17"/>
    <s v="Jolomtenam 1"/>
    <s v="Pinus pseudostrobus"/>
    <s v="25-29.99"/>
    <n v="29"/>
    <n v="16"/>
    <n v="6.6051985541725394E-2"/>
    <n v="0.44034657027816931"/>
    <n v="0.38999274799999994"/>
    <n v="2.5999516533333331"/>
    <n v="6.666666666666667"/>
  </r>
  <r>
    <n v="1"/>
    <x v="3"/>
    <n v="15"/>
    <s v="Jolomtenam 1"/>
    <s v="Pinus pseudostrobus"/>
    <s v="30-34.99"/>
    <n v="34"/>
    <n v="18"/>
    <n v="9.0792027688745044E-2"/>
    <n v="0.60528018459163369"/>
    <n v="0.60029817839999999"/>
    <n v="4.0019878560000004"/>
    <n v="6.666666666666667"/>
  </r>
  <r>
    <n v="1"/>
    <x v="3"/>
    <n v="3"/>
    <s v="Jolomtenam 1"/>
    <s v="Quercus sp"/>
    <s v="35-39.99"/>
    <n v="37"/>
    <n v="14"/>
    <n v="0.10752100856911066"/>
    <n v="0.71680672379407107"/>
    <n v="0.99953710000000007"/>
    <n v="6.6635806666666673"/>
    <n v="6.666666666666667"/>
  </r>
  <r>
    <n v="1"/>
    <x v="3"/>
    <n v="16"/>
    <s v="Jolomtenam 1"/>
    <s v="Pinus pseudostrobus"/>
    <s v="45-49.99"/>
    <n v="44"/>
    <n v="22"/>
    <n v="0.15205308443374599"/>
    <n v="1.0136872295583066"/>
    <n v="1.2234338551999999"/>
    <n v="8.1562257013333337"/>
    <n v="6.666666666666667"/>
  </r>
  <r>
    <n v="1"/>
    <x v="3"/>
    <n v="10"/>
    <s v="Jolomtenam 1"/>
    <s v="Pinus pseudostrobus"/>
    <s v="45-49.99"/>
    <n v="41"/>
    <n v="20"/>
    <n v="0.13202543126711103"/>
    <n v="0.88016954178074025"/>
    <n v="0.96678800079999994"/>
    <n v="6.4452533386666664"/>
    <n v="6.666666666666667"/>
  </r>
  <r>
    <n v="2"/>
    <x v="3"/>
    <n v="6"/>
    <s v="Jolomtenam 1"/>
    <s v="Pinus pseudostrobus"/>
    <s v="15-19.99"/>
    <n v="18"/>
    <n v="9"/>
    <n v="2.5446900494077322E-2"/>
    <n v="0.16964600329384882"/>
    <n v="8.8493939999999993E-2"/>
    <n v="0.58995960000000003"/>
    <n v="6.666666666666667"/>
  </r>
  <r>
    <n v="2"/>
    <x v="3"/>
    <n v="14"/>
    <s v="Jolomtenam 1"/>
    <s v="Pinus pseudostrobus"/>
    <s v="15-19.99"/>
    <n v="18"/>
    <n v="9"/>
    <n v="2.5446900494077322E-2"/>
    <n v="0.16964600329384882"/>
    <n v="8.8493939999999993E-2"/>
    <n v="0.58995960000000003"/>
    <n v="6.666666666666667"/>
  </r>
  <r>
    <n v="2"/>
    <x v="3"/>
    <n v="8"/>
    <s v="Jolomtenam 1"/>
    <s v="Quercus sp"/>
    <s v="20-24.99"/>
    <n v="23"/>
    <n v="12"/>
    <n v="4.1547562843725017E-2"/>
    <n v="0.27698375229150013"/>
    <n v="0.403512918"/>
    <n v="2.6900861200000001"/>
    <n v="6.666666666666667"/>
  </r>
  <r>
    <n v="2"/>
    <x v="3"/>
    <n v="16"/>
    <s v="Jolomtenam 1"/>
    <s v="Quercus sp"/>
    <s v="20-24.99"/>
    <n v="23"/>
    <n v="12"/>
    <n v="4.1547562843725017E-2"/>
    <n v="0.27698375229150013"/>
    <n v="0.403512918"/>
    <n v="2.6900861200000001"/>
    <n v="6.666666666666667"/>
  </r>
  <r>
    <n v="2"/>
    <x v="3"/>
    <n v="7"/>
    <s v="Jolomtenam 1"/>
    <s v="Quercus sp"/>
    <s v="20-24.99"/>
    <n v="24"/>
    <n v="11"/>
    <n v="4.5238934211693019E-2"/>
    <n v="0.30159289474462014"/>
    <n v="0.40295492999999999"/>
    <n v="2.6863662000000001"/>
    <n v="6.666666666666667"/>
  </r>
  <r>
    <n v="2"/>
    <x v="3"/>
    <n v="15"/>
    <s v="Jolomtenam 1"/>
    <s v="Quercus sp"/>
    <s v="20-24.99"/>
    <n v="24"/>
    <n v="11"/>
    <n v="4.5238934211693019E-2"/>
    <n v="0.30159289474462014"/>
    <n v="0.40295492999999999"/>
    <n v="2.6863662000000001"/>
    <n v="6.666666666666667"/>
  </r>
  <r>
    <n v="2"/>
    <x v="3"/>
    <n v="3"/>
    <s v="Jolomtenam 1"/>
    <s v="Pinus pseudostrobus"/>
    <s v="25-29.99"/>
    <n v="25"/>
    <n v="15"/>
    <n v="4.9087385212340517E-2"/>
    <n v="0.3272492347489368"/>
    <n v="0.27325492679999996"/>
    <n v="1.8216995119999999"/>
    <n v="6.666666666666667"/>
  </r>
  <r>
    <n v="2"/>
    <x v="3"/>
    <n v="1"/>
    <s v="Jolomtenam 1"/>
    <s v="Pinus pseudostrobus"/>
    <s v="30-34.99"/>
    <n v="30"/>
    <n v="14"/>
    <n v="7.0685834705770348E-2"/>
    <n v="0.47123889803846902"/>
    <n v="0.36550669679999997"/>
    <n v="2.4367113119999999"/>
    <n v="6.666666666666667"/>
  </r>
  <r>
    <n v="2"/>
    <x v="3"/>
    <n v="4"/>
    <s v="Jolomtenam 1"/>
    <s v="Quercus sp"/>
    <s v="30-34.99"/>
    <n v="30"/>
    <n v="12"/>
    <n v="7.0685834705770348E-2"/>
    <n v="0.47123889803846902"/>
    <n v="0.61052646600000005"/>
    <n v="4.0701764400000009"/>
    <n v="6.666666666666667"/>
  </r>
  <r>
    <n v="2"/>
    <x v="3"/>
    <n v="2"/>
    <s v="Jolomtenam 1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3"/>
    <n v="10"/>
    <s v="Jolomtenam 1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3"/>
    <n v="18"/>
    <s v="Jolomtenam 1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3"/>
    <n v="11"/>
    <s v="Jolomtenam 1"/>
    <s v="Pinus pseudostrobus"/>
    <s v="10-14.99"/>
    <n v="14"/>
    <n v="9"/>
    <n v="1.5393804002589988E-2"/>
    <n v="0.10262536001726659"/>
    <n v="5.5540749599999995E-2"/>
    <n v="0.370271664"/>
    <n v="6.666666666666667"/>
  </r>
  <r>
    <n v="2"/>
    <x v="3"/>
    <n v="12"/>
    <s v="Jolomtenam 1"/>
    <s v="Pinus pseudostrobus"/>
    <s v="10-14.99"/>
    <n v="13"/>
    <n v="9"/>
    <n v="1.3273228961416878E-2"/>
    <n v="8.8488193076112526E-2"/>
    <n v="4.8589685999999993E-2"/>
    <n v="0.32393123999999995"/>
    <n v="6.666666666666667"/>
  </r>
  <r>
    <n v="2"/>
    <x v="3"/>
    <n v="19"/>
    <s v="Jolomtenam 1"/>
    <s v="Pinus pseudostrobus"/>
    <s v="10-14.99"/>
    <n v="14"/>
    <n v="10"/>
    <n v="1.5393804002589988E-2"/>
    <n v="0.10262536001726659"/>
    <n v="6.114736879999999E-2"/>
    <n v="0.40764912533333331"/>
    <n v="6.666666666666667"/>
  </r>
  <r>
    <n v="2"/>
    <x v="3"/>
    <n v="20"/>
    <s v="Jolomtenam 1"/>
    <s v="Pinus pseudostrobus"/>
    <s v="35-39.99"/>
    <n v="35"/>
    <n v="17"/>
    <n v="9.6211275016187398E-2"/>
    <n v="0.64140850010791606"/>
    <n v="0.60078446679999986"/>
    <n v="4.0052297786666662"/>
    <n v="6.666666666666667"/>
  </r>
  <r>
    <n v="2"/>
    <x v="3"/>
    <n v="9"/>
    <s v="Jolomtenam 1"/>
    <s v="Quercus sp"/>
    <s v="40-44.99"/>
    <n v="40"/>
    <n v="16"/>
    <n v="0.12566370614359174"/>
    <n v="0.83775804095727824"/>
    <n v="1.298711666"/>
    <n v="8.6580777733333338"/>
    <n v="6.666666666666667"/>
  </r>
  <r>
    <n v="2"/>
    <x v="3"/>
    <n v="17"/>
    <s v="Jolomtenam 1"/>
    <s v="Quercus sp"/>
    <s v="30-34.99"/>
    <n v="33"/>
    <n v="14"/>
    <n v="8.5529859993982132E-2"/>
    <n v="0.57019906662654762"/>
    <n v="0.81726102000000012"/>
    <n v="5.4484068000000008"/>
    <n v="6.666666666666667"/>
  </r>
  <r>
    <n v="2"/>
    <x v="3"/>
    <n v="13"/>
    <s v="Jolomtenam 1"/>
    <s v="Pinus pseudostrobus"/>
    <s v="40-44.99"/>
    <n v="43"/>
    <n v="20"/>
    <n v="0.14522012041218818"/>
    <n v="0.96813413608125454"/>
    <n v="1.0629014728000001"/>
    <n v="7.0860098186666676"/>
    <n v="6.666666666666667"/>
  </r>
  <r>
    <n v="2"/>
    <x v="3"/>
    <n v="5"/>
    <s v="Jolomtenam 1"/>
    <s v="Pinus pseudostrobus"/>
    <s v="45-49.99"/>
    <n v="45"/>
    <n v="20"/>
    <n v="0.15904312808798329"/>
    <n v="1.0602875205865554"/>
    <n v="1.1635917767999999"/>
    <n v="7.7572785120000001"/>
    <n v="6.666666666666667"/>
  </r>
  <r>
    <n v="3"/>
    <x v="3"/>
    <n v="9"/>
    <s v="Jolomtenam 1"/>
    <s v="Quercus sp"/>
    <s v="10-14.99"/>
    <n v="10"/>
    <n v="5"/>
    <n v="7.8539816339744835E-3"/>
    <n v="5.235987755982989E-2"/>
    <n v="0.13158676599999999"/>
    <n v="0.87724510666666666"/>
    <n v="6.666666666666667"/>
  </r>
  <r>
    <n v="3"/>
    <x v="3"/>
    <n v="18"/>
    <s v="Jolomtenam 1"/>
    <s v="Quercus sp"/>
    <s v="10-14.99"/>
    <n v="10"/>
    <n v="5"/>
    <n v="7.8539816339744835E-3"/>
    <n v="5.235987755982989E-2"/>
    <n v="0.13158676599999999"/>
    <n v="0.87724510666666666"/>
    <n v="6.666666666666667"/>
  </r>
  <r>
    <n v="3"/>
    <x v="3"/>
    <n v="1"/>
    <s v="Jolomtenam 1"/>
    <s v="Quercus sp"/>
    <s v="10-14.99"/>
    <n v="12"/>
    <n v="6"/>
    <n v="1.1309733552923255E-2"/>
    <n v="7.5398223686155036E-2"/>
    <n v="0.14851240199999999"/>
    <n v="0.99008267999999999"/>
    <n v="6.666666666666667"/>
  </r>
  <r>
    <n v="3"/>
    <x v="3"/>
    <n v="3"/>
    <s v="Jolomtenam 1"/>
    <s v="Pinus pseudostrobus"/>
    <s v="15-19.99"/>
    <n v="16"/>
    <n v="9"/>
    <n v="2.0106192982974676E-2"/>
    <n v="0.13404128655316452"/>
    <n v="7.0987557600000001E-2"/>
    <n v="0.47325038400000002"/>
    <n v="6.666666666666667"/>
  </r>
  <r>
    <n v="3"/>
    <x v="3"/>
    <n v="4"/>
    <s v="Jolomtenam 1"/>
    <s v="Pinus pseudostrobus"/>
    <s v="15-19.99"/>
    <n v="18"/>
    <n v="10"/>
    <n v="2.5446900494077322E-2"/>
    <n v="0.16964600329384882"/>
    <n v="9.77620248E-2"/>
    <n v="0.65174683200000005"/>
    <n v="6.666666666666667"/>
  </r>
  <r>
    <n v="3"/>
    <x v="3"/>
    <n v="10"/>
    <s v="Jolomtenam 1"/>
    <s v="Quercus sp"/>
    <s v="15-19.99"/>
    <n v="18"/>
    <n v="7"/>
    <n v="2.5446900494077322E-2"/>
    <n v="0.16964600329384882"/>
    <n v="0.21379699800000002"/>
    <n v="1.4253133200000001"/>
    <n v="6.666666666666667"/>
  </r>
  <r>
    <n v="3"/>
    <x v="3"/>
    <n v="13"/>
    <s v="Jolomtenam 1"/>
    <s v="Pinus pseudostrobus"/>
    <s v="15-19.99"/>
    <n v="18"/>
    <n v="10"/>
    <n v="2.5446900494077322E-2"/>
    <n v="0.16964600329384882"/>
    <n v="9.77620248E-2"/>
    <n v="0.65174683200000005"/>
    <n v="6.666666666666667"/>
  </r>
  <r>
    <n v="3"/>
    <x v="3"/>
    <n v="19"/>
    <s v="Jolomtenam 1"/>
    <s v="Quercus sp"/>
    <s v="15-19.99"/>
    <n v="18"/>
    <n v="7"/>
    <n v="2.5446900494077322E-2"/>
    <n v="0.16964600329384882"/>
    <n v="0.21379699800000002"/>
    <n v="1.4253133200000001"/>
    <n v="6.666666666666667"/>
  </r>
  <r>
    <n v="3"/>
    <x v="3"/>
    <n v="2"/>
    <s v="Jolomtenam 1"/>
    <s v="Quercus sp"/>
    <s v="20-24.99"/>
    <n v="20"/>
    <n v="8"/>
    <n v="3.1415926535897934E-2"/>
    <n v="0.20943951023931956"/>
    <n v="0.25713406599999999"/>
    <n v="1.7142271066666668"/>
    <n v="6.666666666666667"/>
  </r>
  <r>
    <n v="3"/>
    <x v="3"/>
    <n v="5"/>
    <s v="Jolomtenam 1"/>
    <s v="Pinus pseudostrobus"/>
    <s v="20-24.99"/>
    <n v="20"/>
    <n v="10"/>
    <n v="3.1415926535897934E-2"/>
    <n v="0.20943951023931956"/>
    <n v="0.11950197679999999"/>
    <n v="0.79667984533333336"/>
    <n v="6.666666666666667"/>
  </r>
  <r>
    <n v="3"/>
    <x v="3"/>
    <n v="7"/>
    <s v="Jolomtenam 1"/>
    <s v="Quercus sp"/>
    <s v="20-24.99"/>
    <n v="20"/>
    <n v="11"/>
    <n v="3.1415926535897934E-2"/>
    <n v="0.20943951023931956"/>
    <n v="0.31293286600000003"/>
    <n v="2.0862191066666669"/>
    <n v="6.666666666666667"/>
  </r>
  <r>
    <n v="3"/>
    <x v="3"/>
    <n v="12"/>
    <s v="Jolomtenam 1"/>
    <s v="Quercus sp"/>
    <s v="20-24.99"/>
    <n v="20"/>
    <n v="14"/>
    <n v="3.1415926535897934E-2"/>
    <n v="0.20943951023931956"/>
    <n v="0.36873166600000001"/>
    <n v="2.458211106666667"/>
    <n v="6.666666666666667"/>
  </r>
  <r>
    <n v="3"/>
    <x v="3"/>
    <n v="21"/>
    <s v="Jolomtenam 1"/>
    <s v="Quercus sp"/>
    <s v="20-24.99"/>
    <n v="20"/>
    <n v="14"/>
    <n v="3.1415926535897934E-2"/>
    <n v="0.20943951023931956"/>
    <n v="0.36873166600000001"/>
    <n v="2.458211106666667"/>
    <n v="6.666666666666667"/>
  </r>
  <r>
    <n v="3"/>
    <x v="3"/>
    <n v="14"/>
    <s v="Jolomtenam 1"/>
    <s v="Pinus pseudostrobus"/>
    <s v="20-24.99"/>
    <n v="21"/>
    <n v="10"/>
    <n v="3.4636059005827467E-2"/>
    <n v="0.23090706003884978"/>
    <n v="0.13123010879999999"/>
    <n v="0.87486739199999997"/>
    <n v="6.666666666666667"/>
  </r>
  <r>
    <n v="3"/>
    <x v="3"/>
    <n v="16"/>
    <s v="Jolomtenam 1"/>
    <s v="Quercus sp"/>
    <s v="20-24.99"/>
    <n v="23"/>
    <n v="11"/>
    <n v="4.1547562843725017E-2"/>
    <n v="0.27698375229150013"/>
    <n v="0.378914947"/>
    <n v="2.5260996466666668"/>
    <n v="6.666666666666667"/>
  </r>
  <r>
    <n v="3"/>
    <x v="3"/>
    <n v="11"/>
    <s v="Jolomtenam 1"/>
    <s v="Quercus sp"/>
    <s v="30-34.99"/>
    <n v="30"/>
    <n v="18"/>
    <n v="7.0685834705770348E-2"/>
    <n v="0.47123889803846902"/>
    <n v="0.8616210660000001"/>
    <n v="5.7441404400000007"/>
    <n v="6.666666666666667"/>
  </r>
  <r>
    <n v="3"/>
    <x v="3"/>
    <n v="20"/>
    <s v="Jolomtenam 1"/>
    <s v="Quercus sp"/>
    <s v="30-34.99"/>
    <n v="30"/>
    <n v="18"/>
    <n v="7.0685834705770348E-2"/>
    <n v="0.47123889803846902"/>
    <n v="0.8616210660000001"/>
    <n v="5.7441404400000007"/>
    <n v="6.666666666666667"/>
  </r>
  <r>
    <n v="3"/>
    <x v="3"/>
    <n v="15"/>
    <s v="Jolomtenam 1"/>
    <s v="Quercus sp"/>
    <s v="35-39.99"/>
    <n v="38"/>
    <n v="14"/>
    <n v="0.11341149479459153"/>
    <n v="0.75607663196394359"/>
    <n v="1.04836105"/>
    <n v="6.9890736666666671"/>
    <n v="6.666666666666667"/>
  </r>
  <r>
    <n v="3"/>
    <x v="3"/>
    <n v="6"/>
    <s v="Jolomtenam 1"/>
    <s v="Quercus sp"/>
    <s v="40-44.99"/>
    <n v="40"/>
    <n v="14"/>
    <n v="0.12566370614359174"/>
    <n v="0.83775804095727824"/>
    <n v="1.149914866"/>
    <n v="7.6660991066666675"/>
    <n v="6.666666666666667"/>
  </r>
  <r>
    <n v="3"/>
    <x v="3"/>
    <n v="8"/>
    <s v="Jolomtenam 1"/>
    <s v="Pinus pseudostrobus"/>
    <s v="40-44.99"/>
    <n v="44"/>
    <n v="20"/>
    <n v="0.15205308443374599"/>
    <n v="1.0136872295583066"/>
    <n v="1.1126745208"/>
    <n v="7.417830138666667"/>
    <n v="6.666666666666667"/>
  </r>
  <r>
    <n v="3"/>
    <x v="3"/>
    <n v="17"/>
    <s v="Jolomtenam 1"/>
    <s v="Pinus pseudostrobus"/>
    <s v="45-49.99"/>
    <n v="45"/>
    <n v="20"/>
    <n v="0.15904312808798329"/>
    <n v="1.0602875205865554"/>
    <n v="1.1635917767999999"/>
    <n v="7.7572785120000001"/>
    <n v="6.666666666666667"/>
  </r>
  <r>
    <n v="1"/>
    <x v="4"/>
    <n v="5"/>
    <s v="Jolomtenam 1"/>
    <s v="Quercus sp"/>
    <s v="10-14.99"/>
    <n v="13"/>
    <n v="6"/>
    <n v="1.3273228961416878E-2"/>
    <n v="8.8488193076112526E-2"/>
    <n v="0.15548725200000002"/>
    <n v="1.0365816800000003"/>
    <n v="6.666666666666667"/>
  </r>
  <r>
    <n v="1"/>
    <x v="4"/>
    <n v="1"/>
    <s v="Jolomtenam 1"/>
    <s v="Pinus pseudostrobus"/>
    <s v="15-19.99"/>
    <n v="17"/>
    <n v="8"/>
    <n v="2.2698006922186261E-2"/>
    <n v="0.15132004614790842"/>
    <n v="7.1216399200000002E-2"/>
    <n v="0.4747759946666667"/>
    <n v="6.666666666666667"/>
  </r>
  <r>
    <n v="1"/>
    <x v="4"/>
    <n v="4"/>
    <s v="Jolomtenam 1"/>
    <s v="Quercus sp"/>
    <s v="15-19.99"/>
    <n v="18"/>
    <n v="12"/>
    <n v="2.5446900494077322E-2"/>
    <n v="0.16964600329384882"/>
    <n v="0.28912537799999999"/>
    <n v="1.92750252"/>
    <n v="6.666666666666667"/>
  </r>
  <r>
    <n v="1"/>
    <x v="4"/>
    <n v="6"/>
    <s v="Jolomtenam 1"/>
    <s v="Quercus sp"/>
    <s v="20-24.99"/>
    <n v="24"/>
    <n v="10"/>
    <n v="4.5238934211693019E-2"/>
    <n v="0.30159289474462014"/>
    <n v="0.37617150599999999"/>
    <n v="2.5078100399999999"/>
    <n v="6.666666666666667"/>
  </r>
  <r>
    <n v="1"/>
    <x v="4"/>
    <n v="8"/>
    <s v="Jolomtenam 1"/>
    <s v="Pinus pseudostrobus"/>
    <s v="20-24.99"/>
    <n v="24"/>
    <n v="12"/>
    <n v="4.5238934211693019E-2"/>
    <n v="0.30159289474462014"/>
    <n v="0.2028003192"/>
    <n v="1.3520021280000001"/>
    <n v="6.666666666666667"/>
  </r>
  <r>
    <n v="1"/>
    <x v="4"/>
    <n v="11"/>
    <s v="Jolomtenam 1"/>
    <s v="Quercus sp"/>
    <s v="20-24.99"/>
    <n v="24"/>
    <n v="14"/>
    <n v="4.5238934211693019E-2"/>
    <n v="0.30159289474462014"/>
    <n v="0.48330520199999999"/>
    <n v="3.2220346800000002"/>
    <n v="6.666666666666667"/>
  </r>
  <r>
    <n v="1"/>
    <x v="4"/>
    <n v="13"/>
    <s v="Jolomtenam 1"/>
    <s v="Quercus sp"/>
    <s v="20-24.99"/>
    <n v="24"/>
    <n v="11"/>
    <n v="4.5238934211693019E-2"/>
    <n v="0.30159289474462014"/>
    <n v="0.40295492999999999"/>
    <n v="2.6863662000000001"/>
    <n v="6.666666666666667"/>
  </r>
  <r>
    <n v="1"/>
    <x v="4"/>
    <n v="16"/>
    <s v="Jolomtenam 1"/>
    <s v="Pinus pseudostrobus"/>
    <s v="20-24.99"/>
    <n v="24"/>
    <n v="12"/>
    <n v="4.5238934211693019E-2"/>
    <n v="0.30159289474462014"/>
    <n v="0.2028003192"/>
    <n v="1.3520021280000001"/>
    <n v="6.666666666666667"/>
  </r>
  <r>
    <n v="1"/>
    <x v="4"/>
    <n v="7"/>
    <s v="Jolomtenam 1"/>
    <s v="Pinus pseudostrobus"/>
    <s v="25-29.99"/>
    <n v="29"/>
    <n v="16"/>
    <n v="6.6051985541725394E-2"/>
    <n v="0.44034657027816931"/>
    <n v="0.38999274799999994"/>
    <n v="2.5999516533333331"/>
    <n v="6.666666666666667"/>
  </r>
  <r>
    <n v="1"/>
    <x v="4"/>
    <n v="9"/>
    <s v="Jolomtenam 1"/>
    <s v="Pinus pseudostrobus"/>
    <s v="25-29.99"/>
    <n v="25"/>
    <n v="11"/>
    <n v="4.9087385212340517E-2"/>
    <n v="0.3272492347489368"/>
    <n v="0.2017419268"/>
    <n v="1.3449461786666668"/>
    <n v="6.666666666666667"/>
  </r>
  <r>
    <n v="1"/>
    <x v="4"/>
    <n v="12"/>
    <s v="Jolomtenam 1"/>
    <s v="Quercus sp"/>
    <s v="25-29.99"/>
    <n v="25"/>
    <n v="12"/>
    <n v="4.9087385212340517E-2"/>
    <n v="0.3272492347489368"/>
    <n v="0.457079766"/>
    <n v="3.0471984400000003"/>
    <n v="6.666666666666667"/>
  </r>
  <r>
    <n v="1"/>
    <x v="4"/>
    <n v="14"/>
    <s v="Jolomtenam 1"/>
    <s v="Pinus pseudostrobus"/>
    <s v="25-29.99"/>
    <n v="28"/>
    <n v="11"/>
    <n v="6.1575216010359951E-2"/>
    <n v="0.41050144006906636"/>
    <n v="0.25177242159999996"/>
    <n v="1.6784828106666665"/>
    <n v="6.666666666666667"/>
  </r>
  <r>
    <n v="1"/>
    <x v="4"/>
    <n v="15"/>
    <s v="Jolomtenam 1"/>
    <s v="Pinus pseudostrobus"/>
    <s v="25-29.99"/>
    <n v="29"/>
    <n v="14"/>
    <n v="6.6051985541725394E-2"/>
    <n v="0.44034657027816931"/>
    <n v="0.34187880159999995"/>
    <n v="2.2791920106666663"/>
    <n v="6.666666666666667"/>
  </r>
  <r>
    <n v="1"/>
    <x v="4"/>
    <n v="17"/>
    <s v="Jolomtenam 1"/>
    <s v="Pinus pseudostrobus"/>
    <s v="25-29.99"/>
    <n v="28"/>
    <n v="16"/>
    <n v="6.1575216010359951E-2"/>
    <n v="0.41050144006906636"/>
    <n v="0.36390480559999994"/>
    <n v="2.4260320373333331"/>
    <n v="6.666666666666667"/>
  </r>
  <r>
    <n v="1"/>
    <x v="4"/>
    <n v="2"/>
    <s v="Jolomtenam 1"/>
    <s v="Quercus sp"/>
    <s v="25-29.99"/>
    <n v="26"/>
    <n v="10"/>
    <n v="5.3092915845667513E-2"/>
    <n v="0.3539527723044501"/>
    <n v="0.422670506"/>
    <n v="2.8178033733333336"/>
    <n v="6.666666666666667"/>
  </r>
  <r>
    <n v="1"/>
    <x v="4"/>
    <n v="19"/>
    <s v="Jolomtenam 1"/>
    <s v="Pinus pseudostrobus"/>
    <s v="25-29.99"/>
    <n v="26"/>
    <n v="12"/>
    <n v="5.3092915845667513E-2"/>
    <n v="0.3539527723044501"/>
    <n v="0.23712655919999998"/>
    <n v="1.5808437279999998"/>
    <n v="6.666666666666667"/>
  </r>
  <r>
    <n v="1"/>
    <x v="4"/>
    <n v="18"/>
    <s v="Jolomtenam 1"/>
    <s v="Pinus pseudostrobus"/>
    <s v="30-34.99"/>
    <n v="33"/>
    <n v="15"/>
    <n v="8.5529859993982132E-2"/>
    <n v="0.57019906662654762"/>
    <n v="0.47234711879999991"/>
    <n v="3.1489807919999997"/>
    <n v="6.666666666666667"/>
  </r>
  <r>
    <n v="1"/>
    <x v="4"/>
    <n v="3"/>
    <s v="Jolomtenam 1"/>
    <s v="Quercus sp"/>
    <s v="35-39.99"/>
    <n v="20"/>
    <n v="9"/>
    <n v="3.1415926535897934E-2"/>
    <n v="0.20943951023931956"/>
    <n v="0.27573366599999999"/>
    <n v="1.8382244400000001"/>
    <n v="6.666666666666667"/>
  </r>
  <r>
    <n v="1"/>
    <x v="4"/>
    <n v="10"/>
    <s v="Jolomtenam 1"/>
    <s v="Pinus pseudostrobus"/>
    <s v="35-39.99"/>
    <n v="31"/>
    <n v="17"/>
    <n v="7.5476763502494784E-2"/>
    <n v="0.50317842334996521"/>
    <n v="0.47240432919999997"/>
    <n v="3.1493621946666668"/>
    <n v="6.666666666666667"/>
  </r>
  <r>
    <n v="1"/>
    <x v="4"/>
    <n v="20"/>
    <s v="Jolomtenam 1"/>
    <s v="Pinus pseudostrobus"/>
    <s v="40-44.99"/>
    <n v="30"/>
    <n v="15"/>
    <n v="7.0685834705770348E-2"/>
    <n v="0.47123889803846902"/>
    <n v="0.39125137679999994"/>
    <n v="2.6083425119999997"/>
    <n v="6.666666666666667"/>
  </r>
  <r>
    <n v="2"/>
    <x v="4"/>
    <n v="6"/>
    <s v="Jolomtenam 1"/>
    <s v="Pinus pseudostrobus"/>
    <s v="15-19.99"/>
    <n v="18"/>
    <n v="9"/>
    <n v="2.5446900494077322E-2"/>
    <n v="0.16964600329384882"/>
    <n v="8.8493939999999993E-2"/>
    <n v="0.58995960000000003"/>
    <n v="6.666666666666667"/>
  </r>
  <r>
    <n v="2"/>
    <x v="4"/>
    <n v="8"/>
    <s v="Jolomtenam 1"/>
    <s v="Quercus sp"/>
    <s v="20-24.99"/>
    <n v="23"/>
    <n v="12"/>
    <n v="4.1547562843725017E-2"/>
    <n v="0.27698375229150013"/>
    <n v="0.403512918"/>
    <n v="2.6900861200000001"/>
    <n v="6.666666666666667"/>
  </r>
  <r>
    <n v="2"/>
    <x v="4"/>
    <n v="13"/>
    <s v="Jolomtenam 1"/>
    <s v="Pinus pseudostrobus"/>
    <s v="20-24.99"/>
    <n v="23"/>
    <n v="12"/>
    <n v="4.1547562843725017E-2"/>
    <n v="0.27698375229150013"/>
    <n v="0.18666698639999998"/>
    <n v="1.2444465759999999"/>
    <n v="6.666666666666667"/>
  </r>
  <r>
    <n v="2"/>
    <x v="4"/>
    <n v="7"/>
    <s v="Jolomtenam 1"/>
    <s v="Quercus sp"/>
    <s v="20-24.99"/>
    <n v="24"/>
    <n v="11"/>
    <n v="4.5238934211693019E-2"/>
    <n v="0.30159289474462014"/>
    <n v="0.40295492999999999"/>
    <n v="2.6863662000000001"/>
    <n v="6.666666666666667"/>
  </r>
  <r>
    <n v="2"/>
    <x v="4"/>
    <n v="20"/>
    <s v="Jolomtenam 1"/>
    <s v="Quercus sp"/>
    <s v="20-24.99"/>
    <n v="24"/>
    <n v="12"/>
    <n v="4.5238934211693019E-2"/>
    <n v="0.30159289474462014"/>
    <n v="0.42973835399999999"/>
    <n v="2.86492236"/>
    <n v="6.666666666666667"/>
  </r>
  <r>
    <n v="2"/>
    <x v="4"/>
    <n v="3"/>
    <s v="Jolomtenam 1"/>
    <s v="Pinus pseudostrobus"/>
    <s v="25-29.99"/>
    <n v="25"/>
    <n v="15"/>
    <n v="4.9087385212340517E-2"/>
    <n v="0.3272492347489368"/>
    <n v="0.27325492679999996"/>
    <n v="1.8216995119999999"/>
    <n v="6.666666666666667"/>
  </r>
  <r>
    <n v="2"/>
    <x v="4"/>
    <n v="18"/>
    <s v="Jolomtenam 1"/>
    <s v="Pinus pseudostrobus"/>
    <s v="25-29.99"/>
    <n v="26"/>
    <n v="14"/>
    <n v="5.3092915845667513E-2"/>
    <n v="0.3539527723044501"/>
    <n v="0.27580078959999993"/>
    <n v="1.8386719306666663"/>
    <n v="6.666666666666667"/>
  </r>
  <r>
    <n v="2"/>
    <x v="4"/>
    <n v="1"/>
    <s v="Jolomtenam 1"/>
    <s v="Pinus pseudostrobus"/>
    <s v="30-34.99"/>
    <n v="30"/>
    <n v="14"/>
    <n v="7.0685834705770348E-2"/>
    <n v="0.47123889803846902"/>
    <n v="0.36550669679999997"/>
    <n v="2.4367113119999999"/>
    <n v="6.666666666666667"/>
  </r>
  <r>
    <n v="2"/>
    <x v="4"/>
    <n v="4"/>
    <s v="Jolomtenam 1"/>
    <s v="Quercus sp"/>
    <s v="20-24.99"/>
    <n v="23"/>
    <n v="12"/>
    <n v="4.1547562843725017E-2"/>
    <n v="0.27698375229150013"/>
    <n v="0.403512918"/>
    <n v="2.6900861200000001"/>
    <n v="6.666666666666667"/>
  </r>
  <r>
    <n v="2"/>
    <x v="4"/>
    <n v="2"/>
    <s v="Jolomtenam 1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4"/>
    <n v="10"/>
    <s v="Jolomtenam 1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4"/>
    <n v="15"/>
    <s v="Jolomtenam 1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4"/>
    <n v="19"/>
    <s v="Jolomtenam 1"/>
    <s v="Quercus sp"/>
    <s v="20-24.99"/>
    <n v="22"/>
    <n v="10"/>
    <n v="3.8013271108436497E-2"/>
    <n v="0.25342180738957665"/>
    <n v="0.33339242600000002"/>
    <n v="2.2226161733333334"/>
    <n v="6.666666666666667"/>
  </r>
  <r>
    <n v="2"/>
    <x v="4"/>
    <n v="23"/>
    <s v="Jolomtenam 1"/>
    <s v="Pinus pseudostrobus"/>
    <s v="20-24.99"/>
    <n v="22"/>
    <n v="12"/>
    <n v="3.8013271108436497E-2"/>
    <n v="0.25342180738957665"/>
    <n v="0.17122017840000001"/>
    <n v="1.141467856"/>
    <n v="6.666666666666667"/>
  </r>
  <r>
    <n v="2"/>
    <x v="4"/>
    <n v="22"/>
    <s v="Jolomtenam 1"/>
    <s v="Pinus pseudostrobus"/>
    <s v="30-34.99"/>
    <n v="30"/>
    <n v="17"/>
    <n v="7.0685834705770348E-2"/>
    <n v="0.47123889803846902"/>
    <n v="0.44274073679999998"/>
    <n v="2.9516049120000001"/>
    <n v="6.666666666666667"/>
  </r>
  <r>
    <n v="2"/>
    <x v="4"/>
    <n v="11"/>
    <s v="Jolomtenam 1"/>
    <s v="Pinus pseudostrobus"/>
    <s v="35-39.99"/>
    <n v="37"/>
    <n v="11"/>
    <n v="0.10752100856911066"/>
    <n v="0.71680672379407107"/>
    <n v="0.4358468835999999"/>
    <n v="2.905645890666666"/>
    <n v="6.666666666666667"/>
  </r>
  <r>
    <n v="2"/>
    <x v="4"/>
    <n v="12"/>
    <s v="Jolomtenam 1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4"/>
    <n v="16"/>
    <s v="Jolomtenam 1"/>
    <s v="Quercus sp"/>
    <s v="20-24.99"/>
    <n v="22"/>
    <n v="11"/>
    <n v="3.8013271108436497E-2"/>
    <n v="0.25342180738957665"/>
    <n v="0.35589794200000002"/>
    <n v="2.3726529466666668"/>
    <n v="6.666666666666667"/>
  </r>
  <r>
    <n v="2"/>
    <x v="4"/>
    <n v="17"/>
    <s v="Jolomtenam 1"/>
    <s v="Pinus pseudostrobus"/>
    <s v="20-24.99"/>
    <n v="25"/>
    <n v="16"/>
    <n v="4.9087385212340517E-2"/>
    <n v="0.3272492347489368"/>
    <n v="0.29113317679999995"/>
    <n v="1.9408878453333331"/>
    <n v="6.666666666666667"/>
  </r>
  <r>
    <n v="2"/>
    <x v="4"/>
    <n v="9"/>
    <s v="Jolomtenam 1"/>
    <s v="Quercus sp"/>
    <s v="20-24.99"/>
    <n v="21"/>
    <n v="9"/>
    <n v="3.4636059005827467E-2"/>
    <n v="0.23090706003884978"/>
    <n v="0.29289179700000001"/>
    <n v="1.9526119800000001"/>
    <n v="6.666666666666667"/>
  </r>
  <r>
    <n v="2"/>
    <x v="4"/>
    <n v="14"/>
    <s v="Jolomtenam 1"/>
    <s v="Pinus pseudostrobus"/>
    <s v="20-24.99"/>
    <n v="22"/>
    <n v="16"/>
    <n v="3.8013271108436497E-2"/>
    <n v="0.25342180738957665"/>
    <n v="0.22659984559999999"/>
    <n v="1.5106656373333334"/>
    <n v="6.666666666666667"/>
  </r>
  <r>
    <n v="3"/>
    <x v="4"/>
    <n v="9"/>
    <s v="Jolomtenam 1"/>
    <s v="Quercus sp"/>
    <s v="10-14.99"/>
    <n v="10"/>
    <n v="5"/>
    <n v="7.8539816339744835E-3"/>
    <n v="5.235987755982989E-2"/>
    <n v="0.13158676599999999"/>
    <n v="0.87724510666666666"/>
    <n v="6.666666666666667"/>
  </r>
  <r>
    <n v="3"/>
    <x v="4"/>
    <n v="1"/>
    <s v="Jolomtenam 1"/>
    <s v="Quercus sp"/>
    <s v="10-14.99"/>
    <n v="12"/>
    <n v="6"/>
    <n v="1.1309733552923255E-2"/>
    <n v="7.5398223686155036E-2"/>
    <n v="0.14851240199999999"/>
    <n v="0.99008267999999999"/>
    <n v="6.666666666666667"/>
  </r>
  <r>
    <n v="3"/>
    <x v="4"/>
    <n v="3"/>
    <s v="Jolomtenam 1"/>
    <s v="Pinus pseudostrobus"/>
    <s v="15-19.99"/>
    <n v="16"/>
    <n v="9"/>
    <n v="2.0106192982974676E-2"/>
    <n v="0.13404128655316452"/>
    <n v="7.0987557600000001E-2"/>
    <n v="0.47325038400000002"/>
    <n v="6.666666666666667"/>
  </r>
  <r>
    <n v="3"/>
    <x v="4"/>
    <n v="4"/>
    <s v="Jolomtenam 1"/>
    <s v="Pinus pseudostrobus"/>
    <s v="15-19.99"/>
    <n v="18"/>
    <n v="10"/>
    <n v="2.5446900494077322E-2"/>
    <n v="0.16964600329384882"/>
    <n v="9.77620248E-2"/>
    <n v="0.65174683200000005"/>
    <n v="6.666666666666667"/>
  </r>
  <r>
    <n v="3"/>
    <x v="4"/>
    <n v="10"/>
    <s v="Jolomtenam 1"/>
    <s v="Quercus sp"/>
    <s v="15-19.99"/>
    <n v="18"/>
    <n v="7"/>
    <n v="2.5446900494077322E-2"/>
    <n v="0.16964600329384882"/>
    <n v="0.21379699800000002"/>
    <n v="1.4253133200000001"/>
    <n v="6.666666666666667"/>
  </r>
  <r>
    <n v="3"/>
    <x v="4"/>
    <n v="2"/>
    <s v="Jolomtenam 1"/>
    <s v="Quercus sp"/>
    <s v="20-24.99"/>
    <n v="20"/>
    <n v="8"/>
    <n v="3.1415926535897934E-2"/>
    <n v="0.20943951023931956"/>
    <n v="0.25713406599999999"/>
    <n v="1.7142271066666668"/>
    <n v="6.666666666666667"/>
  </r>
  <r>
    <n v="3"/>
    <x v="4"/>
    <n v="5"/>
    <s v="Jolomtenam 1"/>
    <s v="Pinus pseudostrobus"/>
    <s v="20-24.99"/>
    <n v="20"/>
    <n v="10"/>
    <n v="3.1415926535897934E-2"/>
    <n v="0.20943951023931956"/>
    <n v="0.11950197679999999"/>
    <n v="0.79667984533333336"/>
    <n v="6.666666666666667"/>
  </r>
  <r>
    <n v="3"/>
    <x v="4"/>
    <n v="7"/>
    <s v="Jolomtenam 1"/>
    <s v="Quercus sp"/>
    <s v="20-24.99"/>
    <n v="20"/>
    <n v="11"/>
    <n v="3.1415926535897934E-2"/>
    <n v="0.20943951023931956"/>
    <n v="0.31293286600000003"/>
    <n v="2.0862191066666669"/>
    <n v="6.666666666666667"/>
  </r>
  <r>
    <n v="3"/>
    <x v="4"/>
    <n v="12"/>
    <s v="Jolomtenam 1"/>
    <s v="Quercus sp"/>
    <s v="20-24.99"/>
    <n v="20"/>
    <n v="14"/>
    <n v="3.1415926535897934E-2"/>
    <n v="0.20943951023931956"/>
    <n v="0.36873166600000001"/>
    <n v="2.458211106666667"/>
    <n v="6.666666666666667"/>
  </r>
  <r>
    <n v="3"/>
    <x v="4"/>
    <n v="13"/>
    <s v="Jolomtenam 1"/>
    <s v="Quercus sp"/>
    <s v="20-24.99"/>
    <n v="20"/>
    <n v="10"/>
    <n v="3.1415926535897934E-2"/>
    <n v="0.20943951023931956"/>
    <n v="0.29433326600000004"/>
    <n v="1.9622217733333336"/>
    <n v="6.666666666666667"/>
  </r>
  <r>
    <n v="3"/>
    <x v="4"/>
    <n v="15"/>
    <s v="Jolomtenam 1"/>
    <s v="Quercus sp"/>
    <s v="20-24.99"/>
    <n v="20"/>
    <n v="11"/>
    <n v="3.1415926535897934E-2"/>
    <n v="0.20943951023931956"/>
    <n v="0.31293286600000003"/>
    <n v="2.0862191066666669"/>
    <n v="6.666666666666667"/>
  </r>
  <r>
    <n v="3"/>
    <x v="4"/>
    <n v="17"/>
    <s v="Jolomtenam 1"/>
    <s v="Quercus sp"/>
    <s v="25-29.99"/>
    <n v="25"/>
    <n v="14"/>
    <n v="4.9087385212340517E-2"/>
    <n v="0.3272492347489368"/>
    <n v="0.51520351600000003"/>
    <n v="3.4346901066666669"/>
    <n v="6.666666666666667"/>
  </r>
  <r>
    <n v="3"/>
    <x v="4"/>
    <n v="11"/>
    <s v="Jolomtenam 1"/>
    <s v="Quercus sp"/>
    <s v="30-34.99"/>
    <n v="30"/>
    <n v="18"/>
    <n v="7.0685834705770348E-2"/>
    <n v="0.47123889803846902"/>
    <n v="0.8616210660000001"/>
    <n v="5.7441404400000007"/>
    <n v="6.666666666666667"/>
  </r>
  <r>
    <n v="3"/>
    <x v="4"/>
    <n v="18"/>
    <s v="Jolomtenam 1"/>
    <s v="Quercus sp"/>
    <s v="30-34.99"/>
    <n v="32"/>
    <n v="17"/>
    <n v="8.0424771931898703E-2"/>
    <n v="0.53616514621265809"/>
    <n v="0.91779185800000007"/>
    <n v="6.1186123866666673"/>
    <n v="6.666666666666667"/>
  </r>
  <r>
    <n v="3"/>
    <x v="4"/>
    <n v="6"/>
    <s v="Jolomtenam 1"/>
    <s v="Quercus sp"/>
    <s v="15-19.99"/>
    <n v="19"/>
    <n v="10"/>
    <n v="2.8352873698647883E-2"/>
    <n v="0.1890191579909859"/>
    <n v="0.27619865599999999"/>
    <n v="1.8413243733333333"/>
    <n v="6.666666666666667"/>
  </r>
  <r>
    <n v="3"/>
    <x v="4"/>
    <n v="14"/>
    <s v="Jolomtenam 1"/>
    <s v="Pinus pseudostrobus"/>
    <s v="40-44.99"/>
    <n v="40"/>
    <n v="14"/>
    <n v="0.12566370614359174"/>
    <n v="0.83775804095727824"/>
    <n v="0.64583765679999994"/>
    <n v="4.3055843786666665"/>
    <n v="6.666666666666667"/>
  </r>
  <r>
    <n v="3"/>
    <x v="4"/>
    <n v="8"/>
    <s v="Jolomtenam 1"/>
    <s v="Pinus pseudostrobus"/>
    <s v="40-44.99"/>
    <n v="44"/>
    <n v="20"/>
    <n v="0.15205308443374599"/>
    <n v="1.0136872295583066"/>
    <n v="1.1126745208"/>
    <n v="7.417830138666667"/>
    <n v="6.666666666666667"/>
  </r>
  <r>
    <n v="3"/>
    <x v="4"/>
    <n v="16"/>
    <s v="Jolomtenam 1"/>
    <s v="Quercus sp"/>
    <s v="15-19.99"/>
    <n v="18"/>
    <n v="8"/>
    <n v="2.5446900494077322E-2"/>
    <n v="0.16964600329384882"/>
    <n v="0.22886267400000002"/>
    <n v="1.5257511600000002"/>
    <n v="6.666666666666667"/>
  </r>
  <r>
    <n v="1"/>
    <x v="5"/>
    <n v="4"/>
    <s v="Chenen"/>
    <s v="Quercus sp"/>
    <s v="10-14.99"/>
    <n v="11"/>
    <n v="8"/>
    <n v="9.5033177771091243E-3"/>
    <n v="6.3355451847394162E-2"/>
    <n v="0.15334829799999999"/>
    <n v="1.0223219866666666"/>
    <n v="6.666666666666667"/>
  </r>
  <r>
    <n v="1"/>
    <x v="5"/>
    <n v="8"/>
    <s v="Chenen"/>
    <s v="Quercus sp"/>
    <s v="10-14.99"/>
    <n v="11"/>
    <n v="8"/>
    <n v="9.5033177771091243E-3"/>
    <n v="6.3355451847394162E-2"/>
    <n v="0.15334829799999999"/>
    <n v="1.0223219866666666"/>
    <n v="6.666666666666667"/>
  </r>
  <r>
    <n v="1"/>
    <x v="5"/>
    <n v="14"/>
    <s v="Chenen"/>
    <s v="Pinus pseudostrobus"/>
    <s v="10-14.99"/>
    <n v="11"/>
    <n v="8"/>
    <n v="9.5033177771091243E-3"/>
    <n v="6.3355451847394162E-2"/>
    <n v="3.2771010399999995E-2"/>
    <n v="0.21847340266666665"/>
    <n v="6.666666666666667"/>
  </r>
  <r>
    <n v="1"/>
    <x v="5"/>
    <n v="2"/>
    <s v="Chenen"/>
    <s v="Pinus pseudostrobus"/>
    <s v="15-19.99"/>
    <n v="15"/>
    <n v="15"/>
    <n v="1.7671458676442587E-2"/>
    <n v="0.11780972450961726"/>
    <n v="0.10162372679999999"/>
    <n v="0.67749151200000002"/>
    <n v="6.666666666666667"/>
  </r>
  <r>
    <n v="1"/>
    <x v="5"/>
    <n v="7"/>
    <s v="Chenen"/>
    <s v="Pinus pseudostrobus"/>
    <s v="15-19.99"/>
    <n v="15"/>
    <n v="12"/>
    <n v="1.7671458676442587E-2"/>
    <n v="0.11780972450961726"/>
    <n v="8.2315216800000007E-2"/>
    <n v="0.54876811200000009"/>
    <n v="6.666666666666667"/>
  </r>
  <r>
    <n v="1"/>
    <x v="5"/>
    <n v="13"/>
    <s v="Chenen"/>
    <s v="Quercus sp"/>
    <s v="15-19.99"/>
    <n v="15"/>
    <n v="12"/>
    <n v="1.7671458676442587E-2"/>
    <n v="0.11780972450961726"/>
    <n v="0.23388456600000002"/>
    <n v="1.5592304400000001"/>
    <n v="6.666666666666667"/>
  </r>
  <r>
    <n v="1"/>
    <x v="5"/>
    <n v="6"/>
    <s v="Chenen"/>
    <s v="Quercus sp"/>
    <s v="15-19.99"/>
    <n v="16"/>
    <n v="14"/>
    <n v="2.0106192982974676E-2"/>
    <n v="0.13404128655316452"/>
    <n v="0.27498968200000001"/>
    <n v="1.8332645466666668"/>
    <n v="6.666666666666667"/>
  </r>
  <r>
    <n v="1"/>
    <x v="5"/>
    <n v="12"/>
    <s v="Chenen"/>
    <s v="Quercus sp"/>
    <s v="15-19.99"/>
    <n v="16"/>
    <n v="14"/>
    <n v="2.0106192982974676E-2"/>
    <n v="0.13404128655316452"/>
    <n v="0.27498968200000001"/>
    <n v="1.8332645466666668"/>
    <n v="6.666666666666667"/>
  </r>
  <r>
    <n v="1"/>
    <x v="5"/>
    <n v="10"/>
    <s v="Chenen"/>
    <s v="Quercus sp"/>
    <s v="15-19.99"/>
    <n v="17"/>
    <n v="16"/>
    <n v="2.2698006922186261E-2"/>
    <n v="0.15132004614790842"/>
    <n v="0.32334864200000002"/>
    <n v="2.1556576133333336"/>
    <n v="6.666666666666667"/>
  </r>
  <r>
    <n v="1"/>
    <x v="5"/>
    <n v="16"/>
    <s v="Chenen"/>
    <s v="Quercus sp"/>
    <s v="15-19.99"/>
    <n v="17"/>
    <n v="16"/>
    <n v="2.2698006922186261E-2"/>
    <n v="0.15132004614790842"/>
    <n v="0.32334864200000002"/>
    <n v="2.1556576133333336"/>
    <n v="6.666666666666667"/>
  </r>
  <r>
    <n v="1"/>
    <x v="5"/>
    <n v="9"/>
    <s v="Chenen"/>
    <s v="Quercus sp"/>
    <s v="20-24.99"/>
    <n v="21"/>
    <n v="10"/>
    <n v="3.4636059005827467E-2"/>
    <n v="0.23090706003884978"/>
    <n v="0.31339785600000003"/>
    <n v="2.0893190400000003"/>
    <n v="6.666666666666667"/>
  </r>
  <r>
    <n v="1"/>
    <x v="5"/>
    <n v="15"/>
    <s v="Chenen"/>
    <s v="Quercus sp"/>
    <s v="20-24.99"/>
    <n v="21"/>
    <n v="10"/>
    <n v="3.4636059005827467E-2"/>
    <n v="0.23090706003884978"/>
    <n v="0.31339785600000003"/>
    <n v="2.0893190400000003"/>
    <n v="6.666666666666667"/>
  </r>
  <r>
    <n v="1"/>
    <x v="5"/>
    <n v="1"/>
    <s v="Chenen"/>
    <s v="Quercus sp"/>
    <s v="25-29.99"/>
    <n v="28"/>
    <n v="18"/>
    <n v="6.1575216010359951E-2"/>
    <n v="0.41050144006906636"/>
    <n v="0.76453115400000005"/>
    <n v="5.0968743600000002"/>
    <n v="6.666666666666667"/>
  </r>
  <r>
    <n v="1"/>
    <x v="5"/>
    <n v="3"/>
    <s v="Chenen"/>
    <s v="Quercus sp"/>
    <s v="30-34.99"/>
    <n v="30"/>
    <n v="20"/>
    <n v="7.0685834705770348E-2"/>
    <n v="0.47123889803846902"/>
    <n v="0.94531926600000005"/>
    <n v="6.3021284400000006"/>
    <n v="6.666666666666667"/>
  </r>
  <r>
    <n v="1"/>
    <x v="5"/>
    <n v="5"/>
    <s v="Chenen"/>
    <s v="Quercus sp"/>
    <s v="30-34.99"/>
    <n v="30"/>
    <n v="21"/>
    <n v="7.0685834705770348E-2"/>
    <n v="0.47123889803846902"/>
    <n v="0.98716836600000013"/>
    <n v="6.5811224400000015"/>
    <n v="6.666666666666667"/>
  </r>
  <r>
    <n v="1"/>
    <x v="5"/>
    <n v="11"/>
    <s v="Chenen"/>
    <s v="Quercus sp"/>
    <s v="30-34.99"/>
    <n v="30"/>
    <n v="21"/>
    <n v="7.0685834705770348E-2"/>
    <n v="0.47123889803846902"/>
    <n v="0.98716836600000013"/>
    <n v="6.5811224400000015"/>
    <n v="6.666666666666667"/>
  </r>
  <r>
    <n v="1"/>
    <x v="5"/>
    <n v="17"/>
    <s v="Chenen"/>
    <s v="Quercus sp"/>
    <s v="30-34.99"/>
    <n v="33"/>
    <n v="20"/>
    <n v="8.5529859993982132E-2"/>
    <n v="0.57019906662654762"/>
    <n v="1.1210854859999999"/>
    <n v="7.4739032399999994"/>
    <n v="6.666666666666667"/>
  </r>
  <r>
    <n v="2"/>
    <x v="5"/>
    <n v="13"/>
    <s v="Chenen"/>
    <s v="Pinus ayacahuite"/>
    <s v="15-19.99"/>
    <n v="17"/>
    <n v="10"/>
    <n v="2.2698006922186261E-2"/>
    <n v="0.15132004614790842"/>
    <n v="6.3664086099999989E-2"/>
    <n v="0.42442724066666659"/>
    <n v="6.666666666666667"/>
  </r>
  <r>
    <n v="2"/>
    <x v="5"/>
    <n v="6"/>
    <s v="Chenen"/>
    <s v="Pinus ayacahuite"/>
    <s v="15-19.99"/>
    <n v="18"/>
    <n v="9"/>
    <n v="2.5446900494077322E-2"/>
    <n v="0.16964600329384882"/>
    <n v="6.4414726899999997E-2"/>
    <n v="0.42943151266666668"/>
    <n v="6.666666666666667"/>
  </r>
  <r>
    <n v="2"/>
    <x v="5"/>
    <n v="20"/>
    <s v="Chenen"/>
    <s v="Quercus sp"/>
    <s v="15-19.99"/>
    <n v="18"/>
    <n v="9"/>
    <n v="2.5446900494077322E-2"/>
    <n v="0.16964600329384882"/>
    <n v="0.24392835000000002"/>
    <n v="1.6261890000000001"/>
    <n v="6.666666666666667"/>
  </r>
  <r>
    <n v="2"/>
    <x v="5"/>
    <n v="8"/>
    <s v="Chenen"/>
    <s v="Quercus sp"/>
    <s v="20-24.99"/>
    <n v="20"/>
    <n v="9"/>
    <n v="3.1415926535897934E-2"/>
    <n v="0.20943951023931956"/>
    <n v="0.27573366599999999"/>
    <n v="1.8382244400000001"/>
    <n v="6.666666666666667"/>
  </r>
  <r>
    <n v="2"/>
    <x v="5"/>
    <n v="7"/>
    <s v="Chenen"/>
    <s v="Quercus sp"/>
    <s v="20-24.99"/>
    <n v="21"/>
    <n v="11"/>
    <n v="3.4636059005827467E-2"/>
    <n v="0.23090706003884978"/>
    <n v="0.333903915"/>
    <n v="2.2260260999999999"/>
    <n v="6.666666666666667"/>
  </r>
  <r>
    <n v="2"/>
    <x v="5"/>
    <n v="3"/>
    <s v="Chenen"/>
    <s v="Pinus pseudostrobus"/>
    <s v="25-29.99"/>
    <n v="25"/>
    <n v="14"/>
    <n v="4.9087385212340517E-2"/>
    <n v="0.3272492347489368"/>
    <n v="0.25537667679999998"/>
    <n v="1.7025111786666667"/>
    <n v="6.666666666666667"/>
  </r>
  <r>
    <n v="2"/>
    <x v="5"/>
    <n v="17"/>
    <s v="Chenen"/>
    <s v="Pinus pseudostrobus"/>
    <s v="25-29.99"/>
    <n v="25"/>
    <n v="15"/>
    <n v="4.9087385212340517E-2"/>
    <n v="0.3272492347489368"/>
    <n v="0.27325492679999996"/>
    <n v="1.8216995119999999"/>
    <n v="6.666666666666667"/>
  </r>
  <r>
    <n v="2"/>
    <x v="5"/>
    <n v="1"/>
    <s v="Chenen"/>
    <s v="Pinus pseudostrobus"/>
    <s v="30-34.99"/>
    <n v="30"/>
    <n v="14"/>
    <n v="7.0685834705770348E-2"/>
    <n v="0.47123889803846902"/>
    <n v="0.36550669679999997"/>
    <n v="2.4367113119999999"/>
    <n v="6.666666666666667"/>
  </r>
  <r>
    <n v="2"/>
    <x v="5"/>
    <n v="4"/>
    <s v="Chenen"/>
    <s v="Quercus sp"/>
    <s v="15-19.99"/>
    <n v="16"/>
    <n v="12"/>
    <n v="2.0106192982974676E-2"/>
    <n v="0.13404128655316452"/>
    <n v="0.25118219400000003"/>
    <n v="1.6745479600000002"/>
    <n v="6.666666666666667"/>
  </r>
  <r>
    <n v="2"/>
    <x v="5"/>
    <n v="15"/>
    <s v="Chenen"/>
    <s v="Quercus sp"/>
    <s v="15-19.99"/>
    <n v="16"/>
    <n v="11"/>
    <n v="2.0106192982974676E-2"/>
    <n v="0.13404128655316452"/>
    <n v="0.23927845000000003"/>
    <n v="1.5951896666666669"/>
    <n v="6.666666666666667"/>
  </r>
  <r>
    <n v="2"/>
    <x v="5"/>
    <n v="18"/>
    <s v="Chenen"/>
    <s v="Pinus pseudostrobus"/>
    <s v="30-34.99"/>
    <n v="30"/>
    <n v="12"/>
    <n v="7.0685834705770348E-2"/>
    <n v="0.47123889803846902"/>
    <n v="0.31401733679999999"/>
    <n v="2.0934489119999999"/>
    <n v="6.666666666666667"/>
  </r>
  <r>
    <n v="2"/>
    <x v="5"/>
    <n v="21"/>
    <s v="Chenen"/>
    <s v="Pinus pseudostrobus"/>
    <s v="30-34.99"/>
    <n v="30"/>
    <n v="14"/>
    <n v="7.0685834705770348E-2"/>
    <n v="0.47123889803846902"/>
    <n v="0.36550669679999997"/>
    <n v="2.4367113119999999"/>
    <n v="6.666666666666667"/>
  </r>
  <r>
    <n v="2"/>
    <x v="5"/>
    <n v="2"/>
    <s v="Chenen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5"/>
    <n v="10"/>
    <s v="Chenen"/>
    <s v="Pinus pseudostrobus"/>
    <s v="30-34.99"/>
    <n v="31"/>
    <n v="17"/>
    <n v="7.5476763502494784E-2"/>
    <n v="0.50317842334996521"/>
    <n v="0.47240432919999997"/>
    <n v="3.1493621946666668"/>
    <n v="6.666666666666667"/>
  </r>
  <r>
    <n v="2"/>
    <x v="5"/>
    <n v="16"/>
    <s v="Chenen"/>
    <s v="Quercus sp"/>
    <s v="15-19.99"/>
    <n v="17"/>
    <n v="9"/>
    <n v="2.2698006922186261E-2"/>
    <n v="0.15132004614790842"/>
    <n v="0.22928116500000001"/>
    <n v="1.5285411000000002"/>
    <n v="6.666666666666667"/>
  </r>
  <r>
    <n v="2"/>
    <x v="5"/>
    <n v="22"/>
    <s v="Chenen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5"/>
    <n v="14"/>
    <s v="Chenen"/>
    <s v="Quercus sp"/>
    <s v="20-24.99"/>
    <n v="22"/>
    <n v="12"/>
    <n v="3.8013271108436497E-2"/>
    <n v="0.25342180738957665"/>
    <n v="0.37840345800000003"/>
    <n v="2.5226897200000002"/>
    <n v="6.666666666666667"/>
  </r>
  <r>
    <n v="2"/>
    <x v="5"/>
    <n v="11"/>
    <s v="Chenen"/>
    <s v="Pinus pseudostrobus"/>
    <s v="35-39.99"/>
    <n v="37"/>
    <n v="11"/>
    <n v="0.10752100856911066"/>
    <n v="0.71680672379407107"/>
    <n v="0.4358468835999999"/>
    <n v="2.905645890666666"/>
    <n v="6.666666666666667"/>
  </r>
  <r>
    <n v="2"/>
    <x v="5"/>
    <n v="12"/>
    <s v="Chenen"/>
    <s v="Pinus pseudostrobus"/>
    <s v="30-34.99"/>
    <n v="31"/>
    <n v="16"/>
    <n v="7.5476763502494784E-2"/>
    <n v="0.50317842334996521"/>
    <n v="0.44491473199999998"/>
    <n v="2.9660982133333333"/>
    <n v="6.666666666666667"/>
  </r>
  <r>
    <n v="2"/>
    <x v="5"/>
    <n v="9"/>
    <s v="Chenen"/>
    <s v="Quercus sp"/>
    <s v="25-29.99"/>
    <n v="25"/>
    <n v="12"/>
    <n v="4.9087385212340517E-2"/>
    <n v="0.3272492347489368"/>
    <n v="0.457079766"/>
    <n v="3.0471984400000003"/>
    <n v="6.666666666666667"/>
  </r>
  <r>
    <n v="2"/>
    <x v="5"/>
    <n v="5"/>
    <s v="Chenen"/>
    <s v="Pinus pseudostrobus"/>
    <s v="35-39.99"/>
    <n v="35"/>
    <n v="21"/>
    <n v="9.6211275016187398E-2"/>
    <n v="0.64140850010791606"/>
    <n v="0.74094994679999993"/>
    <n v="4.9396663119999999"/>
    <n v="6.666666666666667"/>
  </r>
  <r>
    <n v="3"/>
    <x v="5"/>
    <n v="6"/>
    <s v="Chenen"/>
    <s v="Quercus sp"/>
    <s v="15-19.99"/>
    <n v="18"/>
    <n v="9"/>
    <n v="2.5446900494077322E-2"/>
    <n v="0.16964600329384882"/>
    <n v="0.24392835000000002"/>
    <n v="1.6261890000000001"/>
    <n v="6.666666666666667"/>
  </r>
  <r>
    <n v="3"/>
    <x v="5"/>
    <n v="14"/>
    <s v="Chenen"/>
    <s v="Quercus sp"/>
    <s v="15-19.99"/>
    <n v="18"/>
    <n v="9"/>
    <n v="2.5446900494077322E-2"/>
    <n v="0.16964600329384882"/>
    <n v="0.24392835000000002"/>
    <n v="1.6261890000000001"/>
    <n v="6.666666666666667"/>
  </r>
  <r>
    <n v="3"/>
    <x v="5"/>
    <n v="8"/>
    <s v="Chenen"/>
    <s v="Pinus pseudostrobus"/>
    <s v="20-24.99"/>
    <n v="23"/>
    <n v="12"/>
    <n v="4.1547562843725017E-2"/>
    <n v="0.27698375229150013"/>
    <n v="0.18666698639999998"/>
    <n v="1.2444465759999999"/>
    <n v="6.666666666666667"/>
  </r>
  <r>
    <n v="3"/>
    <x v="5"/>
    <n v="16"/>
    <s v="Chenen"/>
    <s v="Quercus sp"/>
    <s v="20-24.99"/>
    <n v="23"/>
    <n v="12"/>
    <n v="4.1547562843725017E-2"/>
    <n v="0.27698375229150013"/>
    <n v="0.403512918"/>
    <n v="2.6900861200000001"/>
    <n v="6.666666666666667"/>
  </r>
  <r>
    <n v="3"/>
    <x v="5"/>
    <n v="7"/>
    <s v="Chenen"/>
    <s v="Quercus sp"/>
    <s v="20-24.99"/>
    <n v="24"/>
    <n v="11"/>
    <n v="4.5238934211693019E-2"/>
    <n v="0.30159289474462014"/>
    <n v="0.40295492999999999"/>
    <n v="2.6863662000000001"/>
    <n v="6.666666666666667"/>
  </r>
  <r>
    <n v="3"/>
    <x v="5"/>
    <n v="15"/>
    <s v="Chenen"/>
    <s v="Pinus pseudostrobus"/>
    <s v="20-24.99"/>
    <n v="24"/>
    <n v="11"/>
    <n v="4.5238934211693019E-2"/>
    <n v="0.30159289474462014"/>
    <n v="0.186323724"/>
    <n v="1.24215816"/>
    <n v="6.666666666666667"/>
  </r>
  <r>
    <n v="3"/>
    <x v="5"/>
    <n v="3"/>
    <s v="Chenen"/>
    <s v="Pinus pseudostrobus"/>
    <s v="25-29.99"/>
    <n v="25"/>
    <n v="15"/>
    <n v="4.9087385212340517E-2"/>
    <n v="0.3272492347489368"/>
    <n v="0.27325492679999996"/>
    <n v="1.8216995119999999"/>
    <n v="6.666666666666667"/>
  </r>
  <r>
    <n v="3"/>
    <x v="5"/>
    <n v="1"/>
    <s v="Chenen"/>
    <s v="Quercus sp"/>
    <s v="30-34.99"/>
    <n v="30"/>
    <n v="14"/>
    <n v="7.0685834705770348E-2"/>
    <n v="0.47123889803846902"/>
    <n v="0.6942246660000001"/>
    <n v="4.6281644400000008"/>
    <n v="6.666666666666667"/>
  </r>
  <r>
    <n v="3"/>
    <x v="5"/>
    <n v="4"/>
    <s v="Chenen"/>
    <s v="Pinus pseudostrobus"/>
    <s v="30-34.99"/>
    <n v="30"/>
    <n v="12"/>
    <n v="7.0685834705770348E-2"/>
    <n v="0.47123889803846902"/>
    <n v="0.31401733679999999"/>
    <n v="2.0934489119999999"/>
    <n v="6.666666666666667"/>
  </r>
  <r>
    <n v="3"/>
    <x v="5"/>
    <n v="2"/>
    <s v="Chenen"/>
    <s v="Quercus sp"/>
    <s v="30-34.99"/>
    <n v="30"/>
    <n v="12"/>
    <n v="7.0685834705770348E-2"/>
    <n v="0.47123889803846902"/>
    <n v="0.61052646600000005"/>
    <n v="4.0701764400000009"/>
    <n v="6.666666666666667"/>
  </r>
  <r>
    <n v="3"/>
    <x v="5"/>
    <n v="10"/>
    <s v="Chenen"/>
    <s v="Quercus sp"/>
    <s v="15-19.99"/>
    <n v="17"/>
    <n v="11"/>
    <n v="2.2698006922186261E-2"/>
    <n v="0.15132004614790842"/>
    <n v="0.25615758700000002"/>
    <n v="1.7077172466666668"/>
    <n v="6.666666666666667"/>
  </r>
  <r>
    <n v="3"/>
    <x v="5"/>
    <n v="18"/>
    <s v="Chenen"/>
    <s v="Quercus sp"/>
    <s v="30-34.99"/>
    <n v="31"/>
    <n v="17"/>
    <n v="7.5476763502494784E-2"/>
    <n v="0.50317842334996521"/>
    <n v="0.86799142900000015"/>
    <n v="5.7866095266666679"/>
    <n v="6.666666666666667"/>
  </r>
  <r>
    <n v="3"/>
    <x v="5"/>
    <n v="11"/>
    <s v="Chenen"/>
    <s v="Quercus sp"/>
    <s v="35-39.99"/>
    <n v="37"/>
    <n v="11"/>
    <n v="0.10752100856911066"/>
    <n v="0.71680672379407107"/>
    <n v="0.80856570700000008"/>
    <n v="5.3904380466666675"/>
    <n v="6.666666666666667"/>
  </r>
  <r>
    <n v="3"/>
    <x v="5"/>
    <n v="12"/>
    <s v="Chenen"/>
    <s v="Quercus sp"/>
    <s v="30-34.99"/>
    <n v="31"/>
    <n v="11"/>
    <n v="7.5476763502494784E-2"/>
    <n v="0.50317842334996521"/>
    <n v="0.59987819500000006"/>
    <n v="3.9991879666666672"/>
    <n v="6.666666666666667"/>
  </r>
  <r>
    <n v="3"/>
    <x v="5"/>
    <n v="9"/>
    <s v="Chenen"/>
    <s v="Quercus sp"/>
    <s v="15-19.99"/>
    <n v="19"/>
    <n v="9"/>
    <n v="2.8352873698647883E-2"/>
    <n v="0.1890191579909859"/>
    <n v="0.25941251700000001"/>
    <n v="1.7294167800000002"/>
    <n v="6.666666666666667"/>
  </r>
  <r>
    <n v="3"/>
    <x v="5"/>
    <n v="17"/>
    <s v="Chenen"/>
    <s v="Pinus pseudostrobus"/>
    <s v="30-34.99"/>
    <n v="30"/>
    <n v="16"/>
    <n v="7.0685834705770348E-2"/>
    <n v="0.47123889803846902"/>
    <n v="0.41699605679999996"/>
    <n v="2.7799737119999999"/>
    <n v="6.666666666666667"/>
  </r>
  <r>
    <n v="3"/>
    <x v="5"/>
    <n v="5"/>
    <s v="Chenen"/>
    <s v="Pinus pseudostrobus"/>
    <s v="30-34.99"/>
    <n v="30"/>
    <n v="18"/>
    <n v="7.0685834705770348E-2"/>
    <n v="0.47123889803846902"/>
    <n v="0.46848541679999994"/>
    <n v="3.1232361119999998"/>
    <n v="6.666666666666667"/>
  </r>
  <r>
    <n v="3"/>
    <x v="5"/>
    <n v="13"/>
    <s v="Chenen"/>
    <s v="Quercus sp"/>
    <s v="30-34.99"/>
    <n v="32"/>
    <n v="12"/>
    <n v="8.0424771931898703E-2"/>
    <n v="0.53616514621265809"/>
    <n v="0.67971697800000008"/>
    <n v="4.5314465200000011"/>
    <n v="6.666666666666667"/>
  </r>
  <r>
    <n v="1"/>
    <x v="6"/>
    <n v="9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1"/>
    <x v="6"/>
    <n v="16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1"/>
    <x v="6"/>
    <n v="17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1"/>
    <x v="6"/>
    <n v="2"/>
    <s v="Ixtenám Tzununkap"/>
    <s v="Quercus sp"/>
    <s v="15-19.99"/>
    <n v="18"/>
    <n v="10"/>
    <n v="2.5446900494077322E-2"/>
    <n v="8.4823001646924412E-2"/>
    <n v="0.25899402599999999"/>
    <n v="0.86331342"/>
    <n v="3.3333333333333335"/>
  </r>
  <r>
    <n v="1"/>
    <x v="6"/>
    <n v="6"/>
    <s v="Ixtenám Tzununkap"/>
    <s v="Quercus sp"/>
    <s v="15-19.99"/>
    <n v="19"/>
    <n v="9"/>
    <n v="2.8352873698647883E-2"/>
    <n v="9.4509578995492949E-2"/>
    <n v="0.25941251700000001"/>
    <n v="0.8647083900000001"/>
    <n v="3.3333333333333335"/>
  </r>
  <r>
    <n v="1"/>
    <x v="6"/>
    <n v="13"/>
    <s v="Ixtenám Tzununkap"/>
    <s v="Pinus pseudostrobus"/>
    <s v="15-19.99"/>
    <n v="18"/>
    <n v="9"/>
    <n v="2.5446900494077322E-2"/>
    <n v="8.4823001646924412E-2"/>
    <n v="8.8493939999999993E-2"/>
    <n v="0.29497980000000001"/>
    <n v="3.3333333333333335"/>
  </r>
  <r>
    <n v="1"/>
    <x v="6"/>
    <n v="4"/>
    <s v="Ixtenám Tzununkap"/>
    <s v="Quercus sp"/>
    <s v="15-19.99"/>
    <n v="19"/>
    <n v="10"/>
    <n v="2.8352873698647883E-2"/>
    <n v="9.4509578995492949E-2"/>
    <n v="0.27619865599999999"/>
    <n v="0.92066218666666666"/>
    <n v="3.3333333333333335"/>
  </r>
  <r>
    <n v="1"/>
    <x v="6"/>
    <n v="7"/>
    <s v="Ixtenám Tzununkap"/>
    <s v="Quercus sp"/>
    <s v="15-19.99"/>
    <n v="18"/>
    <n v="8"/>
    <n v="2.5446900494077322E-2"/>
    <n v="8.4823001646924412E-2"/>
    <n v="0.22886267400000002"/>
    <n v="0.76287558000000011"/>
    <n v="3.3333333333333335"/>
  </r>
  <r>
    <n v="1"/>
    <x v="6"/>
    <n v="8"/>
    <s v="Ixtenám Tzununkap"/>
    <s v="Quercus sp"/>
    <s v="15-19.99"/>
    <n v="17"/>
    <n v="10"/>
    <n v="2.2698006922186261E-2"/>
    <n v="7.5660023073954211E-2"/>
    <n v="0.24271937599999999"/>
    <n v="0.8090645866666667"/>
    <n v="3.3333333333333335"/>
  </r>
  <r>
    <n v="1"/>
    <x v="6"/>
    <n v="14"/>
    <s v="Ixtenám Tzununkap"/>
    <s v="Quercus sp"/>
    <s v="15-19.99"/>
    <n v="19"/>
    <n v="10"/>
    <n v="2.8352873698647883E-2"/>
    <n v="9.4509578995492949E-2"/>
    <n v="0.27619865599999999"/>
    <n v="0.92066218666666666"/>
    <n v="3.3333333333333335"/>
  </r>
  <r>
    <n v="1"/>
    <x v="6"/>
    <n v="15"/>
    <s v="Ixtenám Tzununkap"/>
    <s v="Quercus sp"/>
    <s v="15-19.99"/>
    <n v="17"/>
    <n v="12"/>
    <n v="2.2698006922186261E-2"/>
    <n v="7.5660023073954211E-2"/>
    <n v="0.269595798"/>
    <n v="0.89865265999999999"/>
    <n v="3.3333333333333335"/>
  </r>
  <r>
    <n v="1"/>
    <x v="6"/>
    <n v="5"/>
    <s v="Ixtenám Tzununkap"/>
    <s v="Quercus sp"/>
    <s v="20-24.99"/>
    <n v="22"/>
    <n v="11"/>
    <n v="3.8013271108436497E-2"/>
    <n v="0.12671090369478832"/>
    <n v="0.35589794200000002"/>
    <n v="1.1863264733333334"/>
    <n v="3.3333333333333335"/>
  </r>
  <r>
    <n v="1"/>
    <x v="6"/>
    <n v="10"/>
    <s v="Ixtenám Tzununkap"/>
    <s v="Quercus sp"/>
    <s v="20-24.99"/>
    <n v="24"/>
    <n v="16"/>
    <n v="4.5238934211693019E-2"/>
    <n v="0.15079644737231007"/>
    <n v="0.53687205000000005"/>
    <n v="1.7895735000000002"/>
    <n v="3.3333333333333335"/>
  </r>
  <r>
    <n v="1"/>
    <x v="6"/>
    <n v="1"/>
    <s v="Ixtenám Tzununkap"/>
    <s v="Pinus pseudostrobus"/>
    <s v="30-34.99"/>
    <n v="34"/>
    <n v="19"/>
    <n v="9.0792027688745044E-2"/>
    <n v="0.30264009229581684"/>
    <n v="0.63336578960000001"/>
    <n v="2.1112192986666667"/>
    <n v="3.3333333333333335"/>
  </r>
  <r>
    <n v="1"/>
    <x v="6"/>
    <n v="3"/>
    <s v="Ixtenám Tzununkap"/>
    <s v="Pinus pseudostrobus"/>
    <s v="40-44.99"/>
    <n v="44"/>
    <n v="22"/>
    <n v="0.15205308443374599"/>
    <n v="0.5068436147791533"/>
    <n v="1.2234338551999999"/>
    <n v="4.0781128506666668"/>
    <n v="3.3333333333333335"/>
  </r>
  <r>
    <n v="1"/>
    <x v="6"/>
    <n v="12"/>
    <s v="Ixtenám Tzununkap"/>
    <s v="Pinus pseudostrobus"/>
    <s v="40-44.99"/>
    <n v="44"/>
    <n v="24"/>
    <n v="0.15205308443374599"/>
    <n v="0.5068436147791533"/>
    <n v="1.3341931896000001"/>
    <n v="4.4473106320000007"/>
    <n v="3.3333333333333335"/>
  </r>
  <r>
    <n v="1"/>
    <x v="6"/>
    <n v="11"/>
    <s v="Ixtenám Tzununkap"/>
    <s v="Pinus pseudostrobus"/>
    <s v="45-49.99"/>
    <n v="49"/>
    <n v="32"/>
    <n v="0.18857409903172731"/>
    <n v="0.62858033010575776"/>
    <n v="2.2028759031999998"/>
    <n v="7.3429196773333327"/>
    <n v="3.3333333333333335"/>
  </r>
  <r>
    <n v="2"/>
    <x v="6"/>
    <n v="4"/>
    <s v="Ixtenám Tzununkap"/>
    <s v="Quercus sp"/>
    <s v="10-14.99"/>
    <n v="13"/>
    <n v="6"/>
    <n v="1.3273228961416878E-2"/>
    <n v="4.4244096538056263E-2"/>
    <n v="0.15548725200000002"/>
    <n v="0.51829084000000014"/>
    <n v="3.3333333333333335"/>
  </r>
  <r>
    <n v="2"/>
    <x v="6"/>
    <n v="16"/>
    <s v="Ixtenám Tzununkap"/>
    <s v="Quercus sp"/>
    <s v="10-14.99"/>
    <n v="13"/>
    <n v="6"/>
    <n v="1.3273228961416878E-2"/>
    <n v="4.4244096538056263E-2"/>
    <n v="0.15548725200000002"/>
    <n v="0.51829084000000014"/>
    <n v="3.3333333333333335"/>
  </r>
  <r>
    <n v="2"/>
    <x v="6"/>
    <n v="6"/>
    <s v="Ixtenám Tzununkap"/>
    <s v="Quercus sp"/>
    <s v="10-14.99"/>
    <n v="14"/>
    <n v="10"/>
    <n v="1.5393804002589988E-2"/>
    <n v="5.1312680008633295E-2"/>
    <n v="0.19947530600000002"/>
    <n v="0.66491768666666673"/>
    <n v="3.3333333333333335"/>
  </r>
  <r>
    <n v="2"/>
    <x v="6"/>
    <n v="8"/>
    <s v="Ixtenám Tzununkap"/>
    <s v="Quercus sp"/>
    <s v="15-19.99"/>
    <n v="15"/>
    <n v="10"/>
    <n v="1.7671458676442587E-2"/>
    <n v="5.8904862254808628E-2"/>
    <n v="0.212960016"/>
    <n v="0.70986672000000006"/>
    <n v="3.3333333333333335"/>
  </r>
  <r>
    <n v="2"/>
    <x v="6"/>
    <n v="9"/>
    <s v="Ixtenám Tzununkap"/>
    <s v="Quercus sp"/>
    <s v="15-19.99"/>
    <n v="17"/>
    <n v="12"/>
    <n v="2.2698006922186261E-2"/>
    <n v="7.5660023073954211E-2"/>
    <n v="0.269595798"/>
    <n v="0.89865265999999999"/>
    <n v="3.3333333333333335"/>
  </r>
  <r>
    <n v="2"/>
    <x v="6"/>
    <n v="3"/>
    <s v="Ixtenám Tzununkap"/>
    <s v="Pinus pseudostrobus"/>
    <s v="20-24.99"/>
    <n v="23"/>
    <n v="12"/>
    <n v="4.1547562843725017E-2"/>
    <n v="0.13849187614575006"/>
    <n v="0.18666698639999998"/>
    <n v="0.62222328799999993"/>
    <n v="3.3333333333333335"/>
  </r>
  <r>
    <n v="2"/>
    <x v="6"/>
    <n v="12"/>
    <s v="Ixtenám Tzununkap"/>
    <s v="Alnus jorullensis"/>
    <s v="20-24.99"/>
    <n v="23"/>
    <n v="11"/>
    <n v="4.1547562843725017E-2"/>
    <n v="0.13849187614575006"/>
    <n v="0.378914947"/>
    <n v="1.2630498233333334"/>
    <n v="3.3333333333333335"/>
  </r>
  <r>
    <n v="2"/>
    <x v="6"/>
    <n v="15"/>
    <s v="Ixtenám Tzununkap"/>
    <s v="Pinus pseudostrobus"/>
    <s v="20-24.99"/>
    <n v="23"/>
    <n v="13"/>
    <n v="4.1547562843725017E-2"/>
    <n v="0.13849187614575006"/>
    <n v="0.20179913719999998"/>
    <n v="0.67266379066666659"/>
    <n v="3.3333333333333335"/>
  </r>
  <r>
    <n v="2"/>
    <x v="6"/>
    <n v="7"/>
    <s v="Ixtenám Tzununkap"/>
    <s v="Pinus pseudostrobus"/>
    <s v="25-29.99"/>
    <n v="28"/>
    <n v="14"/>
    <n v="6.1575216010359951E-2"/>
    <n v="0.20525072003453318"/>
    <n v="0.31905185199999997"/>
    <n v="1.0635061733333333"/>
    <n v="3.3333333333333335"/>
  </r>
  <r>
    <n v="2"/>
    <x v="6"/>
    <n v="1"/>
    <s v="Ixtenám Tzununkap"/>
    <s v="Pinus pseudostrobus"/>
    <s v="35-39.99"/>
    <n v="35"/>
    <n v="19"/>
    <n v="9.6211275016187398E-2"/>
    <n v="0.32070425005395803"/>
    <n v="0.67086720679999989"/>
    <n v="2.2362240226666663"/>
    <n v="3.3333333333333335"/>
  </r>
  <r>
    <n v="2"/>
    <x v="6"/>
    <n v="13"/>
    <s v="Ixtenám Tzununkap"/>
    <s v="Pinus pseudostrobus"/>
    <s v="35-39.99"/>
    <n v="35"/>
    <n v="18"/>
    <n v="9.6211275016187398E-2"/>
    <n v="0.32070425005395803"/>
    <n v="0.63582583679999993"/>
    <n v="2.1194194559999997"/>
    <n v="3.3333333333333335"/>
  </r>
  <r>
    <n v="2"/>
    <x v="6"/>
    <n v="2"/>
    <s v="Ixtenám Tzununkap"/>
    <s v="Pinus pseudostrobus"/>
    <s v="40-44.99"/>
    <n v="40"/>
    <n v="20"/>
    <n v="0.12566370614359174"/>
    <n v="0.41887902047863912"/>
    <n v="0.92044757679999989"/>
    <n v="3.0681585893333332"/>
    <n v="3.3333333333333335"/>
  </r>
  <r>
    <n v="2"/>
    <x v="6"/>
    <n v="11"/>
    <s v="Ixtenám Tzununkap"/>
    <s v="Pinus pseudostrobus"/>
    <s v="40-44.99"/>
    <n v="40"/>
    <n v="19"/>
    <n v="0.12566370614359174"/>
    <n v="0.41887902047863912"/>
    <n v="0.87467925679999992"/>
    <n v="2.9155975226666664"/>
    <n v="3.3333333333333335"/>
  </r>
  <r>
    <n v="2"/>
    <x v="6"/>
    <n v="14"/>
    <s v="Ixtenám Tzununkap"/>
    <s v="Pinus pseudostrobus"/>
    <s v="40-44.99"/>
    <n v="40"/>
    <n v="20"/>
    <n v="0.12566370614359174"/>
    <n v="0.41887902047863912"/>
    <n v="0.92044757679999989"/>
    <n v="3.0681585893333332"/>
    <n v="3.3333333333333335"/>
  </r>
  <r>
    <n v="2"/>
    <x v="6"/>
    <n v="5"/>
    <s v="Ixtenám Tzununkap"/>
    <s v="Alnus jorullensis"/>
    <s v="40-44.99"/>
    <n v="41"/>
    <n v="20"/>
    <n v="0.13202543126711103"/>
    <n v="0.44008477089037012"/>
    <n v="1.6716336460000001"/>
    <n v="5.5721121533333342"/>
    <n v="3.3333333333333335"/>
  </r>
  <r>
    <n v="2"/>
    <x v="6"/>
    <n v="10"/>
    <s v="Ixtenám Tzununkap"/>
    <s v="Pinus pseudostrobus"/>
    <s v="40-44.99"/>
    <n v="41"/>
    <n v="21"/>
    <n v="0.13202543126711103"/>
    <n v="0.44008477089037012"/>
    <n v="1.014873342"/>
    <n v="3.38291114"/>
    <n v="3.3333333333333335"/>
  </r>
  <r>
    <n v="2"/>
    <x v="6"/>
    <n v="17"/>
    <s v="Ixtenám Tzununkap"/>
    <s v="Alnus jorullensis"/>
    <s v="40-44.99"/>
    <n v="40"/>
    <n v="20"/>
    <n v="0.12566370614359174"/>
    <n v="0.41887902047863912"/>
    <n v="1.5963052660000001"/>
    <n v="5.3210175533333341"/>
    <n v="3.3333333333333335"/>
  </r>
  <r>
    <n v="3"/>
    <x v="6"/>
    <n v="12"/>
    <s v="Ixtenám Tzununkap"/>
    <s v="Quercus sp"/>
    <s v="10-14.99"/>
    <n v="11"/>
    <n v="8"/>
    <n v="9.5033177771091243E-3"/>
    <n v="3.1677725923697081E-2"/>
    <n v="0.15334829799999999"/>
    <n v="0.51116099333333331"/>
    <n v="3.3333333333333335"/>
  </r>
  <r>
    <n v="3"/>
    <x v="6"/>
    <n v="21"/>
    <s v="Ixtenám Tzununkap"/>
    <s v="Quercus sp"/>
    <s v="10-14.99"/>
    <n v="11"/>
    <n v="8"/>
    <n v="9.5033177771091243E-3"/>
    <n v="3.1677725923697081E-2"/>
    <n v="0.15334829799999999"/>
    <n v="0.51116099333333331"/>
    <n v="3.3333333333333335"/>
  </r>
  <r>
    <n v="3"/>
    <x v="6"/>
    <n v="7"/>
    <s v="Ixtenám Tzununkap"/>
    <s v="Pinus pseudostrobus"/>
    <s v="10-14.99"/>
    <n v="13"/>
    <n v="25"/>
    <n v="1.3273228961416878E-2"/>
    <n v="4.4244096538056263E-2"/>
    <n v="0.12593814679999998"/>
    <n v="0.41979382266666665"/>
    <n v="3.3333333333333335"/>
  </r>
  <r>
    <n v="3"/>
    <x v="6"/>
    <n v="11"/>
    <s v="Ixtenám Tzununkap"/>
    <s v="Quercus sp"/>
    <s v="10-14.99"/>
    <n v="13"/>
    <n v="9"/>
    <n v="1.3273228961416878E-2"/>
    <n v="4.4244096538056263E-2"/>
    <n v="0.17906224500000001"/>
    <n v="0.5968741500000001"/>
    <n v="3.3333333333333335"/>
  </r>
  <r>
    <n v="3"/>
    <x v="6"/>
    <n v="20"/>
    <s v="Ixtenám Tzununkap"/>
    <s v="Quercus sp"/>
    <s v="10-14.99"/>
    <n v="13"/>
    <n v="9"/>
    <n v="1.3273228961416878E-2"/>
    <n v="4.4244096538056263E-2"/>
    <n v="0.17906224500000001"/>
    <n v="0.5968741500000001"/>
    <n v="3.3333333333333335"/>
  </r>
  <r>
    <n v="3"/>
    <x v="6"/>
    <n v="3"/>
    <s v="Ixtenám Tzununkap"/>
    <s v="Quercus sp"/>
    <s v="15-19.99"/>
    <n v="15"/>
    <n v="12"/>
    <n v="1.7671458676442587E-2"/>
    <n v="5.8904862254808628E-2"/>
    <n v="0.23388456600000002"/>
    <n v="0.77961522000000005"/>
    <n v="3.3333333333333335"/>
  </r>
  <r>
    <n v="3"/>
    <x v="6"/>
    <n v="13"/>
    <s v="Ixtenám Tzununkap"/>
    <s v="Quercus sp"/>
    <s v="15-19.99"/>
    <n v="15"/>
    <n v="17"/>
    <n v="1.7671458676442587E-2"/>
    <n v="5.8904862254808628E-2"/>
    <n v="0.28619594100000001"/>
    <n v="0.95398647000000003"/>
    <n v="3.3333333333333335"/>
  </r>
  <r>
    <n v="3"/>
    <x v="6"/>
    <n v="4"/>
    <s v="Ixtenám Tzununkap"/>
    <s v="Quercus sp"/>
    <s v="15-19.99"/>
    <n v="17"/>
    <n v="11"/>
    <n v="2.2698006922186261E-2"/>
    <n v="7.5660023073954211E-2"/>
    <n v="0.25615758700000002"/>
    <n v="0.8538586233333334"/>
    <n v="3.3333333333333335"/>
  </r>
  <r>
    <n v="3"/>
    <x v="6"/>
    <n v="1"/>
    <s v="Ixtenám Tzununkap"/>
    <s v="Alnus jorullensis"/>
    <s v="15-19.99"/>
    <n v="19"/>
    <n v="14"/>
    <n v="2.8352873698647883E-2"/>
    <n v="9.4509578995492949E-2"/>
    <n v="0.34334321200000001"/>
    <n v="1.1444773733333333"/>
    <n v="3.3333333333333335"/>
  </r>
  <r>
    <n v="3"/>
    <x v="6"/>
    <n v="9"/>
    <s v="Ixtenám Tzununkap"/>
    <s v="Pinus pseudostrobus"/>
    <s v="15-19.99"/>
    <n v="19"/>
    <n v="10"/>
    <n v="2.8352873698647883E-2"/>
    <n v="9.4509578995492949E-2"/>
    <n v="0.10834594880000001"/>
    <n v="0.36115316266666669"/>
    <n v="3.3333333333333335"/>
  </r>
  <r>
    <n v="3"/>
    <x v="6"/>
    <n v="18"/>
    <s v="Ixtenám Tzununkap"/>
    <s v="Pinus pseudostrobus"/>
    <s v="15-19.99"/>
    <n v="19"/>
    <n v="10"/>
    <n v="2.8352873698647883E-2"/>
    <n v="9.4509578995492949E-2"/>
    <n v="0.10834594880000001"/>
    <n v="0.36115316266666669"/>
    <n v="3.3333333333333335"/>
  </r>
  <r>
    <n v="3"/>
    <x v="6"/>
    <n v="6"/>
    <s v="Ixtenám Tzununkap"/>
    <s v="Pinus pseudostrobus"/>
    <s v="20-24.99"/>
    <n v="20"/>
    <n v="17"/>
    <n v="3.1415926535897934E-2"/>
    <n v="0.10471975511965978"/>
    <n v="0.19959653679999997"/>
    <n v="0.6653217893333333"/>
    <n v="3.3333333333333335"/>
  </r>
  <r>
    <n v="3"/>
    <x v="6"/>
    <n v="15"/>
    <s v="Ixtenám Tzununkap"/>
    <s v="Pinus pseudostrobus"/>
    <s v="20-24.99"/>
    <n v="20"/>
    <n v="17"/>
    <n v="3.1415926535897934E-2"/>
    <n v="0.10471975511965978"/>
    <n v="0.19959653679999997"/>
    <n v="0.6653217893333333"/>
    <n v="3.3333333333333335"/>
  </r>
  <r>
    <n v="3"/>
    <x v="6"/>
    <n v="2"/>
    <s v="Ixtenám Tzununkap"/>
    <s v="Alnus jorullensis"/>
    <s v="20-24.99"/>
    <n v="24"/>
    <n v="16"/>
    <n v="4.5238934211693019E-2"/>
    <n v="0.15079644737231007"/>
    <n v="0.53687205000000005"/>
    <n v="1.7895735000000002"/>
    <n v="3.3333333333333335"/>
  </r>
  <r>
    <n v="3"/>
    <x v="6"/>
    <n v="5"/>
    <s v="Ixtenám Tzununkap"/>
    <s v="Pinus pseudostrobus"/>
    <s v="20-24.99"/>
    <n v="24"/>
    <n v="16"/>
    <n v="4.5238934211693019E-2"/>
    <n v="0.15079644737231007"/>
    <n v="0.26870669999999997"/>
    <n v="0.89568899999999996"/>
    <n v="3.3333333333333335"/>
  </r>
  <r>
    <n v="3"/>
    <x v="6"/>
    <n v="14"/>
    <s v="Ixtenám Tzununkap"/>
    <s v="Pinus pseudostrobus"/>
    <s v="20-24.99"/>
    <n v="24"/>
    <n v="16"/>
    <n v="4.5238934211693019E-2"/>
    <n v="0.15079644737231007"/>
    <n v="0.26870669999999997"/>
    <n v="0.89568899999999996"/>
    <n v="3.3333333333333335"/>
  </r>
  <r>
    <n v="3"/>
    <x v="6"/>
    <n v="8"/>
    <s v="Ixtenám Tzununkap"/>
    <s v="Pinus pseudostrobus"/>
    <s v="25-29.99"/>
    <n v="25"/>
    <n v="18"/>
    <n v="4.9087385212340517E-2"/>
    <n v="0.1636246173744684"/>
    <n v="0.32688967679999992"/>
    <n v="1.0896322559999998"/>
    <n v="3.3333333333333335"/>
  </r>
  <r>
    <n v="3"/>
    <x v="6"/>
    <n v="17"/>
    <s v="Ixtenám Tzununkap"/>
    <s v="Pinus pseudostrobus"/>
    <s v="25-29.99"/>
    <n v="25"/>
    <n v="18"/>
    <n v="4.9087385212340517E-2"/>
    <n v="0.1636246173744684"/>
    <n v="0.32688967679999992"/>
    <n v="1.0896322559999998"/>
    <n v="3.3333333333333335"/>
  </r>
  <r>
    <n v="3"/>
    <x v="6"/>
    <n v="10"/>
    <s v="Ixtenám Tzununkap"/>
    <s v="Pinus pseudostrobus"/>
    <s v="25-29.99"/>
    <n v="26"/>
    <n v="20"/>
    <n v="5.3092915845667513E-2"/>
    <n v="0.17697638615222505"/>
    <n v="0.39182348079999996"/>
    <n v="1.3060782693333333"/>
    <n v="3.3333333333333335"/>
  </r>
  <r>
    <n v="3"/>
    <x v="6"/>
    <n v="22"/>
    <s v="Ixtenám Tzununkap"/>
    <s v="Quercus sp"/>
    <s v="35-39.99"/>
    <n v="35"/>
    <n v="17"/>
    <n v="9.6211275016187398E-2"/>
    <n v="0.32070425005395803"/>
    <n v="1.0766789409999999"/>
    <n v="3.5889298033333334"/>
    <n v="3.3333333333333335"/>
  </r>
  <r>
    <n v="3"/>
    <x v="6"/>
    <n v="19"/>
    <s v="Ixtenám Tzununkap"/>
    <s v="Pinus pseudostrobus"/>
    <s v="35-39.99"/>
    <n v="38"/>
    <n v="20"/>
    <n v="0.11341149479459153"/>
    <n v="0.3780383159819718"/>
    <n v="0.83119935280000001"/>
    <n v="2.7706645093333333"/>
    <n v="3.3333333333333335"/>
  </r>
  <r>
    <n v="3"/>
    <x v="6"/>
    <n v="16"/>
    <s v="Ixtenám Tzununkap"/>
    <s v="Pinus pseudostrobus"/>
    <s v="40-44.99"/>
    <n v="43"/>
    <n v="25"/>
    <n v="0.14522012041218818"/>
    <n v="0.48406706804062727"/>
    <n v="1.3273565467999999"/>
    <n v="4.4245218226666667"/>
    <n v="3.3333333333333335"/>
  </r>
  <r>
    <n v="4"/>
    <x v="6"/>
    <n v="9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4"/>
    <x v="6"/>
    <n v="16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4"/>
    <x v="6"/>
    <n v="17"/>
    <s v="Ixtenám Tzununkap"/>
    <s v="Quercus sp"/>
    <s v="10-14.99"/>
    <n v="14"/>
    <n v="7"/>
    <n v="1.5393804002589988E-2"/>
    <n v="5.1312680008633295E-2"/>
    <n v="0.17213389400000001"/>
    <n v="0.5737796466666667"/>
    <n v="3.3333333333333335"/>
  </r>
  <r>
    <n v="4"/>
    <x v="6"/>
    <n v="2"/>
    <s v="Ixtenám Tzununkap"/>
    <s v="Quercus sp"/>
    <s v="15-19.99"/>
    <n v="16"/>
    <n v="6"/>
    <n v="2.0106192982974676E-2"/>
    <n v="6.7020643276582262E-2"/>
    <n v="0.17975973000000001"/>
    <n v="0.5991991000000001"/>
    <n v="3.3333333333333335"/>
  </r>
  <r>
    <n v="4"/>
    <x v="6"/>
    <n v="4"/>
    <s v="Ixtenám Tzununkap"/>
    <s v="Quercus sp"/>
    <s v="15-19.99"/>
    <n v="17"/>
    <n v="6"/>
    <n v="2.2698006922186261E-2"/>
    <n v="7.5660023073954211E-2"/>
    <n v="0.18896653200000002"/>
    <n v="0.6298884400000001"/>
    <n v="3.3333333333333335"/>
  </r>
  <r>
    <n v="4"/>
    <x v="6"/>
    <n v="8"/>
    <s v="Ixtenám Tzununkap"/>
    <s v="Quercus sp"/>
    <s v="15-19.99"/>
    <n v="17"/>
    <n v="6"/>
    <n v="2.2698006922186261E-2"/>
    <n v="7.5660023073954211E-2"/>
    <n v="0.18896653200000002"/>
    <n v="0.6298884400000001"/>
    <n v="3.3333333333333335"/>
  </r>
  <r>
    <n v="4"/>
    <x v="6"/>
    <n v="14"/>
    <s v="Ixtenám Tzununkap"/>
    <s v="Quercus sp"/>
    <s v="15-19.99"/>
    <n v="17"/>
    <n v="8"/>
    <n v="2.2698006922186261E-2"/>
    <n v="7.5660023073954211E-2"/>
    <n v="0.215842954"/>
    <n v="0.7194765133333334"/>
    <n v="3.3333333333333335"/>
  </r>
  <r>
    <n v="4"/>
    <x v="6"/>
    <n v="15"/>
    <s v="Ixtenám Tzununkap"/>
    <s v="Quercus sp"/>
    <s v="15-19.99"/>
    <n v="17"/>
    <n v="6"/>
    <n v="2.2698006922186261E-2"/>
    <n v="7.5660023073954211E-2"/>
    <n v="0.18896653200000002"/>
    <n v="0.6298884400000001"/>
    <n v="3.3333333333333335"/>
  </r>
  <r>
    <n v="4"/>
    <x v="6"/>
    <n v="7"/>
    <s v="Ixtenám Tzununkap"/>
    <s v="Quercus sp"/>
    <s v="15-19.99"/>
    <n v="18"/>
    <n v="8"/>
    <n v="2.5446900494077322E-2"/>
    <n v="8.4823001646924412E-2"/>
    <n v="0.22886267400000002"/>
    <n v="0.76287558000000011"/>
    <n v="3.3333333333333335"/>
  </r>
  <r>
    <n v="4"/>
    <x v="6"/>
    <n v="6"/>
    <s v="Ixtenám Tzununkap"/>
    <s v="Quercus sp"/>
    <s v="20-24.99"/>
    <n v="20"/>
    <n v="7"/>
    <n v="3.1415926535897934E-2"/>
    <n v="0.10471975511965978"/>
    <n v="0.238534466"/>
    <n v="0.79511488666666674"/>
    <n v="3.3333333333333335"/>
  </r>
  <r>
    <n v="4"/>
    <x v="6"/>
    <n v="5"/>
    <s v="Ixtenám Tzununkap"/>
    <s v="Quercus sp"/>
    <s v="20-24.99"/>
    <n v="22"/>
    <n v="11"/>
    <n v="3.8013271108436497E-2"/>
    <n v="0.12671090369478832"/>
    <n v="0.35589794200000002"/>
    <n v="1.1863264733333334"/>
    <n v="3.3333333333333335"/>
  </r>
  <r>
    <n v="4"/>
    <x v="6"/>
    <n v="13"/>
    <s v="Ixtenám Tzununkap"/>
    <s v="Pinus pseudostrobus"/>
    <s v="20-24.99"/>
    <n v="24"/>
    <n v="12"/>
    <n v="4.5238934211693019E-2"/>
    <n v="0.15079644737231007"/>
    <n v="0.2028003192"/>
    <n v="0.67600106400000004"/>
    <n v="3.3333333333333335"/>
  </r>
  <r>
    <n v="4"/>
    <x v="6"/>
    <n v="10"/>
    <s v="Ixtenám Tzununkap"/>
    <s v="Quercus sp"/>
    <s v="25-29.99"/>
    <n v="29"/>
    <n v="14"/>
    <n v="6.6051985541725394E-2"/>
    <n v="0.22017328513908466"/>
    <n v="0.65581649200000003"/>
    <n v="2.1860549733333334"/>
    <n v="3.3333333333333335"/>
  </r>
  <r>
    <n v="4"/>
    <x v="6"/>
    <n v="1"/>
    <s v="Ixtenám Tzununkap"/>
    <s v="Pinus pseudostrobus"/>
    <s v="30-34.99"/>
    <n v="32"/>
    <n v="17"/>
    <n v="8.0424771931898703E-2"/>
    <n v="0.26808257310632905"/>
    <n v="0.50304049839999998"/>
    <n v="1.6768016613333334"/>
    <n v="3.3333333333333335"/>
  </r>
  <r>
    <n v="4"/>
    <x v="6"/>
    <n v="12"/>
    <s v="Ixtenám Tzununkap"/>
    <s v="Pinus pseudostrobus"/>
    <s v="40-44.99"/>
    <n v="43"/>
    <n v="21"/>
    <n v="0.14522012041218818"/>
    <n v="0.48406706804062727"/>
    <n v="1.1157924876"/>
    <n v="3.7193082920000005"/>
    <n v="3.3333333333333335"/>
  </r>
  <r>
    <n v="4"/>
    <x v="6"/>
    <n v="3"/>
    <s v="Ixtenám Tzununkap"/>
    <s v="Pinus pseudostrobus"/>
    <s v="45-49.99"/>
    <n v="45"/>
    <n v="20"/>
    <n v="0.15904312808798329"/>
    <n v="0.5301437602932777"/>
    <n v="1.1635917767999999"/>
    <n v="3.878639256"/>
    <n v="3.3333333333333335"/>
  </r>
  <r>
    <n v="4"/>
    <x v="6"/>
    <n v="11"/>
    <s v="Ixtenám Tzununkap"/>
    <s v="Pinus pseudostrobus"/>
    <s v="45-49.99"/>
    <n v="45"/>
    <n v="32"/>
    <n v="0.15904312808798329"/>
    <n v="0.5301437602932777"/>
    <n v="1.8586981368"/>
    <n v="6.1956604559999997"/>
    <n v="3.3333333333333335"/>
  </r>
  <r>
    <n v="5"/>
    <x v="6"/>
    <n v="4"/>
    <s v="Ixtenám Tzununkap"/>
    <s v="Quercus sp"/>
    <s v="10-14.99"/>
    <n v="13"/>
    <n v="6"/>
    <n v="1.3273228961416878E-2"/>
    <n v="4.4244096538056263E-2"/>
    <n v="0.15548725200000002"/>
    <n v="0.51829084000000014"/>
    <n v="3.3333333333333335"/>
  </r>
  <r>
    <n v="5"/>
    <x v="6"/>
    <n v="16"/>
    <s v="Ixtenám Tzununkap"/>
    <s v="Quercus sp"/>
    <s v="10-14.99"/>
    <n v="13"/>
    <n v="6"/>
    <n v="1.3273228961416878E-2"/>
    <n v="4.4244096538056263E-2"/>
    <n v="0.15548725200000002"/>
    <n v="0.51829084000000014"/>
    <n v="3.3333333333333335"/>
  </r>
  <r>
    <n v="5"/>
    <x v="6"/>
    <n v="6"/>
    <s v="Ixtenám Tzununkap"/>
    <s v="Quercus sp"/>
    <s v="10-14.99"/>
    <n v="14"/>
    <n v="10"/>
    <n v="1.5393804002589988E-2"/>
    <n v="5.1312680008633295E-2"/>
    <n v="0.19947530600000002"/>
    <n v="0.66491768666666673"/>
    <n v="3.3333333333333335"/>
  </r>
  <r>
    <n v="5"/>
    <x v="6"/>
    <n v="8"/>
    <s v="Ixtenám Tzununkap"/>
    <s v="Quercus sp"/>
    <s v="15-19.99"/>
    <n v="15"/>
    <n v="10"/>
    <n v="1.7671458676442587E-2"/>
    <n v="5.8904862254808628E-2"/>
    <n v="0.212960016"/>
    <n v="0.70986672000000006"/>
    <n v="3.3333333333333335"/>
  </r>
  <r>
    <n v="5"/>
    <x v="6"/>
    <n v="9"/>
    <s v="Ixtenám Tzununkap"/>
    <s v="Quercus sp"/>
    <s v="15-19.99"/>
    <n v="17"/>
    <n v="10"/>
    <n v="2.2698006922186261E-2"/>
    <n v="7.5660023073954211E-2"/>
    <n v="0.24271937599999999"/>
    <n v="0.8090645866666667"/>
    <n v="3.3333333333333335"/>
  </r>
  <r>
    <n v="5"/>
    <x v="6"/>
    <n v="18"/>
    <s v="Ixtenám Tzununkap"/>
    <s v="Alnus jorullensis"/>
    <s v="15-19.99"/>
    <n v="19"/>
    <n v="10"/>
    <n v="2.8352873698647883E-2"/>
    <n v="9.4509578995492949E-2"/>
    <n v="0.27619865599999999"/>
    <n v="0.92066218666666666"/>
    <n v="3.3333333333333335"/>
  </r>
  <r>
    <n v="5"/>
    <x v="6"/>
    <n v="3"/>
    <s v="Ixtenám Tzununkap"/>
    <s v="Pinus pseudostrobus"/>
    <s v="20-24.99"/>
    <n v="23"/>
    <n v="13"/>
    <n v="4.1547562843725017E-2"/>
    <n v="0.13849187614575006"/>
    <n v="0.20179913719999998"/>
    <n v="0.67266379066666659"/>
    <n v="3.3333333333333335"/>
  </r>
  <r>
    <n v="5"/>
    <x v="6"/>
    <n v="12"/>
    <s v="Ixtenám Tzununkap"/>
    <s v="Alnus jorullensis"/>
    <s v="20-24.99"/>
    <n v="23"/>
    <n v="16"/>
    <n v="4.1547562843725017E-2"/>
    <n v="0.13849187614575006"/>
    <n v="0.50190480200000009"/>
    <n v="1.6730160066666671"/>
    <n v="3.3333333333333335"/>
  </r>
  <r>
    <n v="5"/>
    <x v="6"/>
    <n v="15"/>
    <s v="Ixtenám Tzununkap"/>
    <s v="Pinus pseudostrobus"/>
    <s v="20-24.99"/>
    <n v="23"/>
    <n v="14"/>
    <n v="4.1547562843725017E-2"/>
    <n v="0.13849187614575006"/>
    <n v="0.216931288"/>
    <n v="0.72310429333333337"/>
    <n v="3.3333333333333335"/>
  </r>
  <r>
    <n v="5"/>
    <x v="6"/>
    <n v="7"/>
    <s v="Ixtenám Tzununkap"/>
    <s v="Pinus pseudostrobus"/>
    <s v="25-29.99"/>
    <n v="28"/>
    <n v="14"/>
    <n v="6.1575216010359951E-2"/>
    <n v="0.20525072003453318"/>
    <n v="0.31905185199999997"/>
    <n v="1.0635061733333333"/>
    <n v="3.3333333333333335"/>
  </r>
  <r>
    <n v="5"/>
    <x v="6"/>
    <n v="1"/>
    <s v="Ixtenám Tzununkap"/>
    <s v="Pinus pseudostrobus"/>
    <s v="35-39.99"/>
    <n v="35"/>
    <n v="16"/>
    <n v="9.6211275016187398E-2"/>
    <n v="0.32070425005395803"/>
    <n v="0.5657430967999999"/>
    <n v="1.8858103226666665"/>
    <n v="3.3333333333333335"/>
  </r>
  <r>
    <n v="5"/>
    <x v="6"/>
    <n v="13"/>
    <s v="Ixtenám Tzununkap"/>
    <s v="Pinus pseudostrobus"/>
    <s v="35-39.99"/>
    <n v="35"/>
    <n v="17"/>
    <n v="9.6211275016187398E-2"/>
    <n v="0.32070425005395803"/>
    <n v="0.60078446679999986"/>
    <n v="2.0026148893333331"/>
    <n v="3.3333333333333335"/>
  </r>
  <r>
    <n v="5"/>
    <x v="6"/>
    <n v="2"/>
    <s v="Ixtenám Tzununkap"/>
    <s v="Pinus pseudostrobus"/>
    <s v="40-44.99"/>
    <n v="40"/>
    <n v="20"/>
    <n v="0.12566370614359174"/>
    <n v="0.41887902047863912"/>
    <n v="0.92044757679999989"/>
    <n v="3.0681585893333332"/>
    <n v="3.3333333333333335"/>
  </r>
  <r>
    <n v="5"/>
    <x v="6"/>
    <n v="11"/>
    <s v="Ixtenám Tzununkap"/>
    <s v="Pinus pseudostrobus"/>
    <s v="40-44.99"/>
    <n v="40"/>
    <n v="21"/>
    <n v="0.12566370614359174"/>
    <n v="0.41887902047863912"/>
    <n v="0.96621589679999986"/>
    <n v="3.2207196559999995"/>
    <n v="3.3333333333333335"/>
  </r>
  <r>
    <n v="5"/>
    <x v="6"/>
    <n v="14"/>
    <s v="Ixtenám Tzununkap"/>
    <s v="Pinus pseudostrobus"/>
    <s v="40-44.99"/>
    <n v="40"/>
    <n v="19"/>
    <n v="0.12566370614359174"/>
    <n v="0.41887902047863912"/>
    <n v="0.87467925679999992"/>
    <n v="2.9155975226666664"/>
    <n v="3.3333333333333335"/>
  </r>
  <r>
    <n v="5"/>
    <x v="6"/>
    <n v="5"/>
    <s v="Ixtenám Tzununkap"/>
    <s v="Alnus jorullensis"/>
    <s v="40-44.99"/>
    <n v="41"/>
    <n v="22"/>
    <n v="0.13202543126711103"/>
    <n v="0.44008477089037012"/>
    <n v="1.827963284"/>
    <n v="6.0932109466666668"/>
    <n v="3.3333333333333335"/>
  </r>
  <r>
    <n v="5"/>
    <x v="6"/>
    <n v="10"/>
    <s v="Ixtenám Tzununkap"/>
    <s v="Pinus pseudostrobus"/>
    <s v="40-44.99"/>
    <n v="41"/>
    <n v="22"/>
    <n v="0.13202543126711103"/>
    <n v="0.44008477089037012"/>
    <n v="1.0629586832"/>
    <n v="3.5431956106666669"/>
    <n v="3.3333333333333335"/>
  </r>
  <r>
    <n v="5"/>
    <x v="6"/>
    <n v="17"/>
    <s v="Ixtenám Tzununkap"/>
    <s v="Alnus jorullensis"/>
    <s v="40-44.99"/>
    <n v="40"/>
    <n v="19"/>
    <n v="0.12566370614359174"/>
    <n v="0.41887902047863912"/>
    <n v="1.5219068660000001"/>
    <n v="5.0730228866666671"/>
    <n v="3.3333333333333335"/>
  </r>
  <r>
    <n v="6"/>
    <x v="6"/>
    <n v="12"/>
    <s v="Ixtenám Tzununkap"/>
    <s v="Quercus sp"/>
    <s v="10-14.99"/>
    <n v="11"/>
    <n v="8"/>
    <n v="9.5033177771091243E-3"/>
    <n v="3.1677725923697081E-2"/>
    <n v="0.15334829799999999"/>
    <n v="0.51116099333333331"/>
    <n v="3.3333333333333335"/>
  </r>
  <r>
    <n v="6"/>
    <x v="6"/>
    <n v="7"/>
    <s v="Ixtenám Tzununkap"/>
    <s v="Pinus pseudostrobus"/>
    <s v="10-14.99"/>
    <n v="13"/>
    <n v="25"/>
    <n v="1.3273228961416878E-2"/>
    <n v="4.4244096538056263E-2"/>
    <n v="0.12593814679999998"/>
    <n v="0.41979382266666665"/>
    <n v="3.3333333333333335"/>
  </r>
  <r>
    <n v="6"/>
    <x v="6"/>
    <n v="11"/>
    <s v="Ixtenám Tzununkap"/>
    <s v="Quercus sp"/>
    <s v="10-14.99"/>
    <n v="13"/>
    <n v="9"/>
    <n v="1.3273228961416878E-2"/>
    <n v="4.4244096538056263E-2"/>
    <n v="0.17906224500000001"/>
    <n v="0.5968741500000001"/>
    <n v="3.3333333333333335"/>
  </r>
  <r>
    <n v="6"/>
    <x v="6"/>
    <n v="20"/>
    <s v="Ixtenám Tzununkap"/>
    <s v="Quercus sp"/>
    <s v="10-14.99"/>
    <n v="13"/>
    <n v="9"/>
    <n v="1.3273228961416878E-2"/>
    <n v="4.4244096538056263E-2"/>
    <n v="0.17906224500000001"/>
    <n v="0.5968741500000001"/>
    <n v="3.3333333333333335"/>
  </r>
  <r>
    <n v="6"/>
    <x v="6"/>
    <n v="3"/>
    <s v="Ixtenám Tzununkap"/>
    <s v="Quercus sp"/>
    <s v="15-19.99"/>
    <n v="15"/>
    <n v="12"/>
    <n v="1.7671458676442587E-2"/>
    <n v="5.8904862254808628E-2"/>
    <n v="0.23388456600000002"/>
    <n v="0.77961522000000005"/>
    <n v="3.3333333333333335"/>
  </r>
  <r>
    <n v="6"/>
    <x v="6"/>
    <n v="13"/>
    <s v="Ixtenám Tzununkap"/>
    <s v="Quercus sp"/>
    <s v="15-19.99"/>
    <n v="15"/>
    <n v="17"/>
    <n v="1.7671458676442587E-2"/>
    <n v="5.8904862254808628E-2"/>
    <n v="0.28619594100000001"/>
    <n v="0.95398647000000003"/>
    <n v="3.3333333333333335"/>
  </r>
  <r>
    <n v="6"/>
    <x v="6"/>
    <n v="4"/>
    <s v="Ixtenám Tzununkap"/>
    <s v="Quercus sp"/>
    <s v="15-19.99"/>
    <n v="17"/>
    <n v="11"/>
    <n v="2.2698006922186261E-2"/>
    <n v="7.5660023073954211E-2"/>
    <n v="0.25615758700000002"/>
    <n v="0.8538586233333334"/>
    <n v="3.3333333333333335"/>
  </r>
  <r>
    <n v="6"/>
    <x v="6"/>
    <n v="1"/>
    <s v="Ixtenám Tzununkap"/>
    <s v="Alnus jorullensis"/>
    <s v="15-19.99"/>
    <n v="19"/>
    <n v="14"/>
    <n v="2.8352873698647883E-2"/>
    <n v="9.4509578995492949E-2"/>
    <n v="0.34334321200000001"/>
    <n v="1.1444773733333333"/>
    <n v="3.3333333333333335"/>
  </r>
  <r>
    <n v="6"/>
    <x v="6"/>
    <n v="9"/>
    <s v="Ixtenám Tzununkap"/>
    <s v="Pinus pseudostrobus"/>
    <s v="15-19.99"/>
    <n v="19"/>
    <n v="10"/>
    <n v="2.8352873698647883E-2"/>
    <n v="9.4509578995492949E-2"/>
    <n v="0.10834594880000001"/>
    <n v="0.36115316266666669"/>
    <n v="3.3333333333333335"/>
  </r>
  <r>
    <n v="6"/>
    <x v="6"/>
    <n v="18"/>
    <s v="Ixtenám Tzununkap"/>
    <s v="Pinus pseudostrobus"/>
    <s v="15-19.99"/>
    <n v="19"/>
    <n v="10"/>
    <n v="2.8352873698647883E-2"/>
    <n v="9.4509578995492949E-2"/>
    <n v="0.10834594880000001"/>
    <n v="0.36115316266666669"/>
    <n v="3.3333333333333335"/>
  </r>
  <r>
    <n v="6"/>
    <x v="6"/>
    <n v="6"/>
    <s v="Ixtenám Tzununkap"/>
    <s v="Pinus pseudostrobus"/>
    <s v="20-24.99"/>
    <n v="20"/>
    <n v="17"/>
    <n v="3.1415926535897934E-2"/>
    <n v="0.10471975511965978"/>
    <n v="0.19959653679999997"/>
    <n v="0.6653217893333333"/>
    <n v="3.3333333333333335"/>
  </r>
  <r>
    <n v="6"/>
    <x v="6"/>
    <n v="15"/>
    <s v="Ixtenám Tzununkap"/>
    <s v="Pinus pseudostrobus"/>
    <s v="20-24.99"/>
    <n v="20"/>
    <n v="17"/>
    <n v="3.1415926535897934E-2"/>
    <n v="0.10471975511965978"/>
    <n v="0.19959653679999997"/>
    <n v="0.6653217893333333"/>
    <n v="3.3333333333333335"/>
  </r>
  <r>
    <n v="6"/>
    <x v="6"/>
    <n v="2"/>
    <s v="Ixtenám Tzununkap"/>
    <s v="Alnus jorullensis"/>
    <s v="20-24.99"/>
    <n v="24"/>
    <n v="16"/>
    <n v="4.5238934211693019E-2"/>
    <n v="0.15079644737231007"/>
    <n v="0.53687205000000005"/>
    <n v="1.7895735000000002"/>
    <n v="3.3333333333333335"/>
  </r>
  <r>
    <n v="6"/>
    <x v="6"/>
    <n v="5"/>
    <s v="Ixtenám Tzununkap"/>
    <s v="Pinus pseudostrobus"/>
    <s v="20-24.99"/>
    <n v="24"/>
    <n v="16"/>
    <n v="4.5238934211693019E-2"/>
    <n v="0.15079644737231007"/>
    <n v="0.26870669999999997"/>
    <n v="0.89568899999999996"/>
    <n v="3.3333333333333335"/>
  </r>
  <r>
    <n v="6"/>
    <x v="6"/>
    <n v="14"/>
    <s v="Ixtenám Tzununkap"/>
    <s v="Pinus pseudostrobus"/>
    <s v="20-24.99"/>
    <n v="24"/>
    <n v="16"/>
    <n v="4.5238934211693019E-2"/>
    <n v="0.15079644737231007"/>
    <n v="0.26870669999999997"/>
    <n v="0.89568899999999996"/>
    <n v="3.3333333333333335"/>
  </r>
  <r>
    <n v="6"/>
    <x v="6"/>
    <n v="8"/>
    <s v="Ixtenám Tzununkap"/>
    <s v="Pinus pseudostrobus"/>
    <s v="25-29.99"/>
    <n v="25"/>
    <n v="18"/>
    <n v="4.9087385212340517E-2"/>
    <n v="0.1636246173744684"/>
    <n v="0.32688967679999992"/>
    <n v="1.0896322559999998"/>
    <n v="3.3333333333333335"/>
  </r>
  <r>
    <n v="6"/>
    <x v="6"/>
    <n v="17"/>
    <s v="Ixtenám Tzununkap"/>
    <s v="Pinus pseudostrobus"/>
    <s v="25-29.99"/>
    <n v="25"/>
    <n v="18"/>
    <n v="4.9087385212340517E-2"/>
    <n v="0.1636246173744684"/>
    <n v="0.32688967679999992"/>
    <n v="1.0896322559999998"/>
    <n v="3.3333333333333335"/>
  </r>
  <r>
    <n v="6"/>
    <x v="6"/>
    <n v="10"/>
    <s v="Ixtenám Tzununkap"/>
    <s v="Pinus pseudostrobus"/>
    <s v="25-29.99"/>
    <n v="26"/>
    <n v="20"/>
    <n v="5.3092915845667513E-2"/>
    <n v="0.17697638615222505"/>
    <n v="0.39182348079999996"/>
    <n v="1.3060782693333333"/>
    <n v="3.3333333333333335"/>
  </r>
  <r>
    <n v="6"/>
    <x v="6"/>
    <n v="19"/>
    <s v="Ixtenám Tzununkap"/>
    <s v="Pinus pseudostrobus"/>
    <s v="35-39.99"/>
    <n v="38"/>
    <n v="20"/>
    <n v="0.11341149479459153"/>
    <n v="0.3780383159819718"/>
    <n v="0.83119935280000001"/>
    <n v="2.7706645093333333"/>
    <n v="3.3333333333333335"/>
  </r>
  <r>
    <n v="6"/>
    <x v="6"/>
    <n v="16"/>
    <s v="Ixtenám Tzununkap"/>
    <s v="Pinus pseudostrobus"/>
    <s v="40-44.99"/>
    <n v="43"/>
    <n v="25"/>
    <n v="0.14522012041218818"/>
    <n v="0.48406706804062727"/>
    <n v="1.3273565467999999"/>
    <n v="4.4245218226666667"/>
    <n v="3.3333333333333335"/>
  </r>
  <r>
    <n v="1"/>
    <x v="7"/>
    <n v="4"/>
    <s v="Yalan Opan"/>
    <s v="Pinus pseudostrobus"/>
    <s v="10-14.99"/>
    <n v="10"/>
    <n v="6"/>
    <n v="7.8539816339744835E-3"/>
    <n v="2.6179938779914945E-2"/>
    <n v="2.2244296799999997E-2"/>
    <n v="7.4147655999999992E-2"/>
    <n v="3.3333333333333335"/>
  </r>
  <r>
    <n v="1"/>
    <x v="7"/>
    <n v="11"/>
    <s v="Yalan Opan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1"/>
    <x v="7"/>
    <n v="18"/>
    <s v="Yalan Opan"/>
    <s v="Pinus pseudostrobus"/>
    <s v="10-14.99"/>
    <n v="10"/>
    <n v="16"/>
    <n v="7.8539816339744835E-3"/>
    <n v="2.6179938779914945E-2"/>
    <n v="5.0849496799999991E-2"/>
    <n v="0.16949832266666665"/>
    <n v="3.3333333333333335"/>
  </r>
  <r>
    <n v="1"/>
    <x v="7"/>
    <n v="1"/>
    <s v="Yalan Opan"/>
    <s v="Pinus pseudostrobus"/>
    <s v="10-14.99"/>
    <n v="13"/>
    <n v="8"/>
    <n v="1.3273228961416878E-2"/>
    <n v="4.4244096538056263E-2"/>
    <n v="4.3755407199999999E-2"/>
    <n v="0.14585135733333335"/>
    <n v="3.3333333333333335"/>
  </r>
  <r>
    <n v="1"/>
    <x v="7"/>
    <n v="5"/>
    <s v="Yalan Opan"/>
    <s v="Pinus pseudostrobus"/>
    <s v="10-14.99"/>
    <n v="14"/>
    <n v="14"/>
    <n v="1.5393804002589988E-2"/>
    <n v="5.1312680008633295E-2"/>
    <n v="8.3573845600000002E-2"/>
    <n v="0.27857948533333338"/>
    <n v="3.3333333333333335"/>
  </r>
  <r>
    <n v="1"/>
    <x v="7"/>
    <n v="7"/>
    <s v="Yalan Opan"/>
    <s v="Pinus pseudostrobus"/>
    <s v="10-14.99"/>
    <n v="14"/>
    <n v="10"/>
    <n v="1.5393804002589988E-2"/>
    <n v="5.1312680008633295E-2"/>
    <n v="6.114736879999999E-2"/>
    <n v="0.20382456266666665"/>
    <n v="3.3333333333333335"/>
  </r>
  <r>
    <n v="1"/>
    <x v="7"/>
    <n v="6"/>
    <s v="Yalan Opan"/>
    <s v="Pinus pseudostrobus"/>
    <s v="15-19.99"/>
    <n v="15"/>
    <n v="12"/>
    <n v="1.7671458676442587E-2"/>
    <n v="5.8904862254808628E-2"/>
    <n v="8.2315216800000007E-2"/>
    <n v="0.27438405600000004"/>
    <n v="3.3333333333333335"/>
  </r>
  <r>
    <n v="1"/>
    <x v="7"/>
    <n v="8"/>
    <s v="Yalan Opan"/>
    <s v="Pinus pseudostrobus"/>
    <s v="15-19.99"/>
    <n v="15"/>
    <n v="13"/>
    <n v="1.7671458676442587E-2"/>
    <n v="5.8904862254808628E-2"/>
    <n v="8.8751386799999998E-2"/>
    <n v="0.29583795600000001"/>
    <n v="3.3333333333333335"/>
  </r>
  <r>
    <n v="1"/>
    <x v="7"/>
    <n v="12"/>
    <s v="Yalan Opan"/>
    <s v="Pinus pseudostrobus"/>
    <s v="15-19.99"/>
    <n v="16"/>
    <n v="10"/>
    <n v="2.0106192982974676E-2"/>
    <n v="6.7020643276582262E-2"/>
    <n v="7.8310488799999994E-2"/>
    <n v="0.26103496266666665"/>
    <n v="3.3333333333333335"/>
  </r>
  <r>
    <n v="1"/>
    <x v="7"/>
    <n v="19"/>
    <s v="Yalan Opan"/>
    <s v="Pinus pseudostrobus"/>
    <s v="15-19.99"/>
    <n v="16"/>
    <n v="10"/>
    <n v="2.0106192982974676E-2"/>
    <n v="6.7020643276582262E-2"/>
    <n v="7.8310488799999994E-2"/>
    <n v="0.26103496266666665"/>
    <n v="3.3333333333333335"/>
  </r>
  <r>
    <n v="1"/>
    <x v="7"/>
    <n v="3"/>
    <s v="Yalan Opan"/>
    <s v="Pinus pseudostrobus"/>
    <s v="15-19.99"/>
    <n v="17"/>
    <n v="9"/>
    <n v="2.2698006922186261E-2"/>
    <n v="7.5660023073954211E-2"/>
    <n v="7.9483302000000006E-2"/>
    <n v="0.26494434000000006"/>
    <n v="3.3333333333333335"/>
  </r>
  <r>
    <n v="1"/>
    <x v="7"/>
    <n v="15"/>
    <s v="Yalan Opan"/>
    <s v="Pinus pseudostrobus"/>
    <s v="15-19.99"/>
    <n v="18"/>
    <n v="11"/>
    <n v="2.5446900494077322E-2"/>
    <n v="8.4823001646924412E-2"/>
    <n v="0.10703010960000001"/>
    <n v="0.35676703200000004"/>
    <n v="3.3333333333333335"/>
  </r>
  <r>
    <n v="1"/>
    <x v="7"/>
    <n v="2"/>
    <s v="Yalan Opan"/>
    <s v="Pinus pseudostrobus"/>
    <s v="20-24.99"/>
    <n v="20"/>
    <n v="14"/>
    <n v="3.1415926535897934E-2"/>
    <n v="0.10471975511965978"/>
    <n v="0.16527029679999999"/>
    <n v="0.55090098933333331"/>
    <n v="3.3333333333333335"/>
  </r>
  <r>
    <n v="1"/>
    <x v="7"/>
    <n v="9"/>
    <s v="Yalan Opan"/>
    <s v="Pinus pseudostrobus"/>
    <s v="20-24.99"/>
    <n v="20"/>
    <n v="16"/>
    <n v="3.1415926535897934E-2"/>
    <n v="0.10471975511965978"/>
    <n v="0.18815445679999998"/>
    <n v="0.6271815226666666"/>
    <n v="3.3333333333333335"/>
  </r>
  <r>
    <n v="1"/>
    <x v="7"/>
    <n v="13"/>
    <s v="Yalan Opan"/>
    <s v="Pinus pseudostrobus"/>
    <s v="25-29.99"/>
    <n v="25"/>
    <n v="18"/>
    <n v="4.9087385212340517E-2"/>
    <n v="0.1636246173744684"/>
    <n v="0.32688967679999992"/>
    <n v="1.0896322559999998"/>
    <n v="3.3333333333333335"/>
  </r>
  <r>
    <n v="1"/>
    <x v="7"/>
    <n v="20"/>
    <s v="Yalan Opan"/>
    <s v="Pinus pseudostrobus"/>
    <s v="25-29.99"/>
    <n v="25"/>
    <n v="18"/>
    <n v="4.9087385212340517E-2"/>
    <n v="0.1636246173744684"/>
    <n v="0.32688967679999992"/>
    <n v="1.0896322559999998"/>
    <n v="3.3333333333333335"/>
  </r>
  <r>
    <n v="1"/>
    <x v="7"/>
    <n v="14"/>
    <s v="Yalan Opan"/>
    <s v="Pinus pseudostrobus"/>
    <s v="35-39.99"/>
    <n v="36"/>
    <n v="19"/>
    <n v="0.10178760197630929"/>
    <n v="0.33929200658769765"/>
    <n v="0.70945562159999997"/>
    <n v="2.3648520720000001"/>
    <n v="3.3333333333333335"/>
  </r>
  <r>
    <n v="1"/>
    <x v="7"/>
    <n v="16"/>
    <s v="Yalan Opan"/>
    <s v="Pinus pseudostrobus"/>
    <s v="35-39.99"/>
    <n v="36"/>
    <n v="20"/>
    <n v="0.10178760197630929"/>
    <n v="0.33929200658769765"/>
    <n v="0.74652796079999995"/>
    <n v="2.488426536"/>
    <n v="3.3333333333333335"/>
  </r>
  <r>
    <n v="1"/>
    <x v="7"/>
    <n v="10"/>
    <s v="Yalan Opan"/>
    <s v="Pinus pseudostrobus"/>
    <s v="40-44.99"/>
    <n v="42"/>
    <n v="39"/>
    <n v="0.13854423602330987"/>
    <n v="0.46181412007769956"/>
    <n v="1.973004516"/>
    <n v="6.5766817200000007"/>
    <n v="3.3333333333333335"/>
  </r>
  <r>
    <n v="1"/>
    <x v="7"/>
    <n v="17"/>
    <s v="Yalan Opan"/>
    <s v="Pinus pseudostrobus"/>
    <s v="40-44.99"/>
    <n v="42"/>
    <n v="39"/>
    <n v="0.13854423602330987"/>
    <n v="0.46181412007769956"/>
    <n v="1.973004516"/>
    <n v="6.5766817200000007"/>
    <n v="3.3333333333333335"/>
  </r>
  <r>
    <n v="2"/>
    <x v="7"/>
    <n v="3"/>
    <s v="Yalan Opan"/>
    <s v="Quercus sp"/>
    <s v="10-14.99"/>
    <n v="10"/>
    <n v="4"/>
    <n v="7.8539816339744835E-3"/>
    <n v="2.6179938779914945E-2"/>
    <n v="0.12693686600000001"/>
    <n v="0.4231228866666667"/>
    <n v="3.3333333333333335"/>
  </r>
  <r>
    <n v="2"/>
    <x v="7"/>
    <n v="2"/>
    <s v="Yalan Opan"/>
    <s v="Quercus sp"/>
    <s v="10-14.99"/>
    <n v="11"/>
    <n v="6"/>
    <n v="9.5033177771091243E-3"/>
    <n v="3.1677725923697081E-2"/>
    <n v="0.14209554000000002"/>
    <n v="0.47365180000000007"/>
    <n v="3.3333333333333335"/>
  </r>
  <r>
    <n v="2"/>
    <x v="7"/>
    <n v="1"/>
    <s v="Yalan Opan"/>
    <s v="Quercus sp"/>
    <s v="10-14.99"/>
    <n v="12"/>
    <n v="8"/>
    <n v="1.1309733552923255E-2"/>
    <n v="3.7699111843077518E-2"/>
    <n v="0.16190411399999999"/>
    <n v="0.53968037999999996"/>
    <n v="3.3333333333333335"/>
  </r>
  <r>
    <n v="2"/>
    <x v="7"/>
    <n v="11"/>
    <s v="Yalan Opan"/>
    <s v="Quercus sp"/>
    <s v="10-14.99"/>
    <n v="13"/>
    <n v="18"/>
    <n v="1.3273228961416878E-2"/>
    <n v="4.4244096538056263E-2"/>
    <n v="0.24978722400000003"/>
    <n v="0.8326240800000001"/>
    <n v="3.3333333333333335"/>
  </r>
  <r>
    <n v="2"/>
    <x v="7"/>
    <n v="6"/>
    <s v="Yalan Opan"/>
    <s v="Quercus sp"/>
    <s v="10-14.99"/>
    <n v="14"/>
    <n v="10"/>
    <n v="1.5393804002589988E-2"/>
    <n v="5.1312680008633295E-2"/>
    <n v="0.19947530600000002"/>
    <n v="0.66491768666666673"/>
    <n v="3.3333333333333335"/>
  </r>
  <r>
    <n v="2"/>
    <x v="7"/>
    <n v="12"/>
    <s v="Yalan Opan"/>
    <s v="Pinus pseudostrobus"/>
    <s v="10-14.99"/>
    <n v="14"/>
    <n v="12"/>
    <n v="1.5393804002589988E-2"/>
    <n v="5.1312680008633295E-2"/>
    <n v="7.2360607199999996E-2"/>
    <n v="0.24120202399999999"/>
    <n v="3.3333333333333335"/>
  </r>
  <r>
    <n v="2"/>
    <x v="7"/>
    <n v="20"/>
    <s v="Yalan Opan"/>
    <s v="Quercus sp"/>
    <s v="10-14.99"/>
    <n v="14"/>
    <n v="10"/>
    <n v="1.5393804002589988E-2"/>
    <n v="5.1312680008633295E-2"/>
    <n v="0.19947530600000002"/>
    <n v="0.66491768666666673"/>
    <n v="3.3333333333333335"/>
  </r>
  <r>
    <n v="2"/>
    <x v="7"/>
    <n v="5"/>
    <s v="Yalan Opan"/>
    <s v="Pinus pseudostrobus"/>
    <s v="15-19.99"/>
    <n v="18"/>
    <n v="24"/>
    <n v="2.5446900494077322E-2"/>
    <n v="8.4823001646924412E-2"/>
    <n v="0.22751521199999999"/>
    <n v="0.75838404000000004"/>
    <n v="3.3333333333333335"/>
  </r>
  <r>
    <n v="2"/>
    <x v="7"/>
    <n v="7"/>
    <s v="Yalan Opan"/>
    <s v="Pinus pseudostrobus"/>
    <s v="15-19.99"/>
    <n v="18"/>
    <n v="20"/>
    <n v="2.5446900494077322E-2"/>
    <n v="8.4823001646924412E-2"/>
    <n v="0.1904428728"/>
    <n v="0.63480957599999999"/>
    <n v="3.3333333333333335"/>
  </r>
  <r>
    <n v="2"/>
    <x v="7"/>
    <n v="19"/>
    <s v="Yalan Opan"/>
    <s v="Pinus pseudostrobus"/>
    <s v="15-19.99"/>
    <n v="18"/>
    <n v="24"/>
    <n v="2.5446900494077322E-2"/>
    <n v="8.4823001646924412E-2"/>
    <n v="0.22751521199999999"/>
    <n v="0.75838404000000004"/>
    <n v="3.3333333333333335"/>
  </r>
  <r>
    <n v="2"/>
    <x v="7"/>
    <n v="21"/>
    <s v="Yalan Opan"/>
    <s v="Pinus pseudostrobus"/>
    <s v="15-19.99"/>
    <n v="18"/>
    <n v="20"/>
    <n v="2.5446900494077322E-2"/>
    <n v="8.4823001646924412E-2"/>
    <n v="0.1904428728"/>
    <n v="0.63480957599999999"/>
    <n v="3.3333333333333335"/>
  </r>
  <r>
    <n v="2"/>
    <x v="7"/>
    <n v="8"/>
    <s v="Yalan Opan"/>
    <s v="Pinus pseudostrobus"/>
    <s v="15-19.99"/>
    <n v="19"/>
    <n v="20"/>
    <n v="2.8352873698647883E-2"/>
    <n v="9.4509578995492949E-2"/>
    <n v="0.21161072080000001"/>
    <n v="0.70536906933333343"/>
    <n v="3.3333333333333335"/>
  </r>
  <r>
    <n v="2"/>
    <x v="7"/>
    <n v="22"/>
    <s v="Yalan Opan"/>
    <s v="Pinus pseudostrobus"/>
    <s v="15-19.99"/>
    <n v="19"/>
    <n v="20"/>
    <n v="2.8352873698647883E-2"/>
    <n v="9.4509578995492949E-2"/>
    <n v="0.21161072080000001"/>
    <n v="0.70536906933333343"/>
    <n v="3.3333333333333335"/>
  </r>
  <r>
    <n v="2"/>
    <x v="7"/>
    <n v="4"/>
    <s v="Yalan Opan"/>
    <s v="Pinus pseudostrobus"/>
    <s v="20-24.99"/>
    <n v="20"/>
    <n v="22"/>
    <n v="3.1415926535897934E-2"/>
    <n v="0.10471975511965978"/>
    <n v="0.25680693679999994"/>
    <n v="0.85602312266666647"/>
    <n v="3.3333333333333335"/>
  </r>
  <r>
    <n v="2"/>
    <x v="7"/>
    <n v="18"/>
    <s v="Yalan Opan"/>
    <s v="Pinus pseudostrobus"/>
    <s v="20-24.99"/>
    <n v="20"/>
    <n v="22"/>
    <n v="3.1415926535897934E-2"/>
    <n v="0.10471975511965978"/>
    <n v="0.25680693679999994"/>
    <n v="0.85602312266666647"/>
    <n v="3.3333333333333335"/>
  </r>
  <r>
    <n v="2"/>
    <x v="7"/>
    <n v="13"/>
    <s v="Yalan Opan"/>
    <s v="Quercus sp"/>
    <s v="20-24.99"/>
    <n v="21"/>
    <n v="11"/>
    <n v="3.4636059005827467E-2"/>
    <n v="0.11545353001942489"/>
    <n v="0.333903915"/>
    <n v="1.1130130499999999"/>
    <n v="3.3333333333333335"/>
  </r>
  <r>
    <n v="2"/>
    <x v="7"/>
    <n v="9"/>
    <s v="Yalan Opan"/>
    <s v="Pinus pseudostrobus"/>
    <s v="20-24.99"/>
    <n v="23"/>
    <n v="21"/>
    <n v="4.1547562843725017E-2"/>
    <n v="0.13849187614575006"/>
    <n v="0.32285634359999993"/>
    <n v="1.0761878119999999"/>
    <n v="3.3333333333333335"/>
  </r>
  <r>
    <n v="2"/>
    <x v="7"/>
    <n v="23"/>
    <s v="Yalan Opan"/>
    <s v="Pinus pseudostrobus"/>
    <s v="20-24.99"/>
    <n v="23"/>
    <n v="21"/>
    <n v="4.1547562843725017E-2"/>
    <n v="0.13849187614575006"/>
    <n v="0.32285634359999993"/>
    <n v="1.0761878119999999"/>
    <n v="3.3333333333333335"/>
  </r>
  <r>
    <n v="2"/>
    <x v="7"/>
    <n v="16"/>
    <s v="Yalan Opan"/>
    <s v="Quercus sp"/>
    <s v="20-24.99"/>
    <n v="24"/>
    <n v="12"/>
    <n v="4.5238934211693019E-2"/>
    <n v="0.15079644737231007"/>
    <n v="0.42973835399999999"/>
    <n v="1.43246118"/>
    <n v="3.3333333333333335"/>
  </r>
  <r>
    <n v="2"/>
    <x v="7"/>
    <n v="15"/>
    <s v="Yalan Opan"/>
    <s v="Pinus pseudostrobus"/>
    <s v="25-29.99"/>
    <n v="25"/>
    <n v="20"/>
    <n v="4.9087385212340517E-2"/>
    <n v="0.1636246173744684"/>
    <n v="0.36264617679999994"/>
    <n v="1.2088205893333333"/>
    <n v="3.3333333333333335"/>
  </r>
  <r>
    <n v="2"/>
    <x v="7"/>
    <n v="10"/>
    <s v="Yalan Opan"/>
    <s v="Pinus pseudostrobus"/>
    <s v="25-29.99"/>
    <n v="28"/>
    <n v="29"/>
    <n v="6.1575216010359951E-2"/>
    <n v="0.20525072003453318"/>
    <n v="0.65544900399999995"/>
    <n v="2.1848300133333334"/>
    <n v="3.3333333333333335"/>
  </r>
  <r>
    <n v="2"/>
    <x v="7"/>
    <n v="17"/>
    <s v="Yalan Opan"/>
    <s v="Pinus pseudostrobus"/>
    <s v="30-34.99"/>
    <n v="33"/>
    <n v="19"/>
    <n v="8.5529859993982132E-2"/>
    <n v="0.28509953331327381"/>
    <n v="0.59695136999999987"/>
    <n v="1.9898378999999997"/>
    <n v="3.3333333333333335"/>
  </r>
  <r>
    <n v="2"/>
    <x v="7"/>
    <n v="14"/>
    <s v="Yalan Opan"/>
    <s v="Pinus pseudostrobus"/>
    <s v="35-39.99"/>
    <n v="36"/>
    <n v="20"/>
    <n v="0.10178760197630929"/>
    <n v="0.33929200658769765"/>
    <n v="0.74652796079999995"/>
    <n v="2.488426536"/>
    <n v="3.3333333333333335"/>
  </r>
  <r>
    <n v="3"/>
    <x v="7"/>
    <n v="13"/>
    <s v="Yalan Opan"/>
    <s v="Quercus sp"/>
    <s v="10-14.99"/>
    <n v="12"/>
    <n v="8"/>
    <n v="1.1309733552923255E-2"/>
    <n v="3.7699111843077518E-2"/>
    <n v="0.16190411399999999"/>
    <n v="0.53968037999999996"/>
    <n v="3.3333333333333335"/>
  </r>
  <r>
    <n v="3"/>
    <x v="7"/>
    <n v="1"/>
    <s v="Yalan Opan"/>
    <s v="Quercus sp"/>
    <s v="10-14.99"/>
    <n v="13"/>
    <n v="7"/>
    <n v="1.3273228961416878E-2"/>
    <n v="4.4244096538056263E-2"/>
    <n v="0.16334558300000002"/>
    <n v="0.5444852766666668"/>
    <n v="3.3333333333333335"/>
  </r>
  <r>
    <n v="3"/>
    <x v="7"/>
    <n v="6"/>
    <s v="Yalan Opan"/>
    <s v="Pinus pseudostrobus"/>
    <s v="10-14.99"/>
    <n v="14"/>
    <n v="7"/>
    <n v="1.5393804002589988E-2"/>
    <n v="5.1312680008633295E-2"/>
    <n v="4.4327511200000003E-2"/>
    <n v="0.14775837066666669"/>
    <n v="3.3333333333333335"/>
  </r>
  <r>
    <n v="3"/>
    <x v="7"/>
    <n v="11"/>
    <s v="Yalan Opan"/>
    <s v="Quercus sp"/>
    <s v="10-14.99"/>
    <n v="14"/>
    <n v="9"/>
    <n v="1.5393804002589988E-2"/>
    <n v="5.1312680008633295E-2"/>
    <n v="0.19036150200000002"/>
    <n v="0.63453834000000009"/>
    <n v="3.3333333333333335"/>
  </r>
  <r>
    <n v="3"/>
    <x v="7"/>
    <n v="5"/>
    <s v="Yalan Opan"/>
    <s v="Pinus pseudostrobus"/>
    <s v="15-19.99"/>
    <n v="16"/>
    <n v="12"/>
    <n v="2.0106192982974676E-2"/>
    <n v="6.7020643276582262E-2"/>
    <n v="9.2956351199999995E-2"/>
    <n v="0.30985450399999998"/>
    <n v="3.3333333333333335"/>
  </r>
  <r>
    <n v="3"/>
    <x v="7"/>
    <n v="9"/>
    <s v="Yalan Opan"/>
    <s v="Pinus pseudostrobus"/>
    <s v="20-24.99"/>
    <n v="20"/>
    <n v="11"/>
    <n v="3.1415926535897934E-2"/>
    <n v="0.10471975511965978"/>
    <n v="0.13094405679999999"/>
    <n v="0.43648018933333332"/>
    <n v="3.3333333333333335"/>
  </r>
  <r>
    <n v="3"/>
    <x v="7"/>
    <n v="12"/>
    <s v="Yalan Opan"/>
    <s v="Quercus sp"/>
    <s v="20-24.99"/>
    <n v="20"/>
    <n v="16"/>
    <n v="3.1415926535897934E-2"/>
    <n v="0.10471975511965978"/>
    <n v="0.405930866"/>
    <n v="1.3531028866666668"/>
    <n v="3.3333333333333335"/>
  </r>
  <r>
    <n v="3"/>
    <x v="7"/>
    <n v="10"/>
    <s v="Yalan Opan"/>
    <s v="Pinus pseudostrobus"/>
    <s v="20-24.99"/>
    <n v="24"/>
    <n v="12"/>
    <n v="4.5238934211693019E-2"/>
    <n v="0.15079644737231007"/>
    <n v="0.2028003192"/>
    <n v="0.67600106400000004"/>
    <n v="3.3333333333333335"/>
  </r>
  <r>
    <n v="3"/>
    <x v="7"/>
    <n v="7"/>
    <s v="Yalan Opan"/>
    <s v="Pinus pseudostrobus"/>
    <s v="25-29.99"/>
    <n v="26"/>
    <n v="12"/>
    <n v="5.3092915845667513E-2"/>
    <n v="0.17697638615222505"/>
    <n v="0.23712655919999998"/>
    <n v="0.79042186399999992"/>
    <n v="3.3333333333333335"/>
  </r>
  <r>
    <n v="3"/>
    <x v="7"/>
    <n v="18"/>
    <s v="Yalan Opan"/>
    <s v="Quercus sp"/>
    <s v="25-29.99"/>
    <n v="26"/>
    <n v="14"/>
    <n v="5.3092915845667513E-2"/>
    <n v="0.17697638615222505"/>
    <n v="0.54840380200000005"/>
    <n v="1.8280126733333335"/>
    <n v="3.3333333333333335"/>
  </r>
  <r>
    <n v="3"/>
    <x v="7"/>
    <n v="4"/>
    <s v="Yalan Opan"/>
    <s v="Pinus pseudostrobus"/>
    <s v="25-29.99"/>
    <n v="28"/>
    <n v="16"/>
    <n v="6.1575216010359951E-2"/>
    <n v="0.20525072003453318"/>
    <n v="0.36390480559999994"/>
    <n v="1.2130160186666665"/>
    <n v="3.3333333333333335"/>
  </r>
  <r>
    <n v="3"/>
    <x v="7"/>
    <n v="15"/>
    <s v="Yalan Opan"/>
    <s v="Pinus pseudostrobus"/>
    <s v="25-29.99"/>
    <n v="26"/>
    <n v="17"/>
    <n v="5.3092915845667513E-2"/>
    <n v="0.17697638615222505"/>
    <n v="0.33381213519999992"/>
    <n v="1.1127071173333332"/>
    <n v="3.3333333333333335"/>
  </r>
  <r>
    <n v="3"/>
    <x v="7"/>
    <n v="2"/>
    <s v="Yalan Opan"/>
    <s v="Pinus pseudostrobus"/>
    <s v="30-34.99"/>
    <n v="30"/>
    <n v="19"/>
    <n v="7.0685834705770348E-2"/>
    <n v="0.23561944901923451"/>
    <n v="0.49423009679999996"/>
    <n v="1.647433656"/>
    <n v="3.3333333333333335"/>
  </r>
  <r>
    <n v="3"/>
    <x v="7"/>
    <n v="14"/>
    <s v="Yalan Opan"/>
    <s v="Pinus pseudostrobus"/>
    <s v="30-34.99"/>
    <n v="31"/>
    <n v="17"/>
    <n v="7.5476763502494784E-2"/>
    <n v="0.2515892116749826"/>
    <n v="0.47240432919999997"/>
    <n v="1.5746810973333334"/>
    <n v="3.3333333333333335"/>
  </r>
  <r>
    <n v="3"/>
    <x v="7"/>
    <n v="19"/>
    <s v="Yalan Opan"/>
    <s v="Quercus sp"/>
    <s v="35-39.99"/>
    <n v="32"/>
    <n v="12"/>
    <n v="8.0424771931898703E-2"/>
    <n v="0.26808257310632905"/>
    <n v="0.67971697800000008"/>
    <n v="2.2657232600000006"/>
    <n v="3.3333333333333335"/>
  </r>
  <r>
    <n v="3"/>
    <x v="7"/>
    <n v="22"/>
    <s v="Yalan Opan"/>
    <s v="Pinus pseudostrobus"/>
    <s v="35-39.99"/>
    <n v="33"/>
    <n v="17"/>
    <n v="8.5529859993982132E-2"/>
    <n v="0.28509953331327381"/>
    <n v="0.53464924439999995"/>
    <n v="1.7821641479999999"/>
    <n v="3.3333333333333335"/>
  </r>
  <r>
    <n v="3"/>
    <x v="7"/>
    <n v="20"/>
    <s v="Yalan Opan"/>
    <s v="Quercus sp"/>
    <s v="35-39.99"/>
    <n v="36"/>
    <n v="15"/>
    <n v="0.10178760197630929"/>
    <n v="0.33929200658769765"/>
    <n v="1.012277826"/>
    <n v="3.3742594200000005"/>
    <n v="3.3333333333333335"/>
  </r>
  <r>
    <n v="3"/>
    <x v="7"/>
    <n v="3"/>
    <s v="Yalan Opan"/>
    <s v="Pinus pseudostrobus"/>
    <s v="35-39.99"/>
    <n v="36"/>
    <n v="20"/>
    <n v="0.10178760197630929"/>
    <n v="0.33929200658769765"/>
    <n v="0.74652796079999995"/>
    <n v="2.488426536"/>
    <n v="3.3333333333333335"/>
  </r>
  <r>
    <n v="3"/>
    <x v="7"/>
    <n v="8"/>
    <s v="Yalan Opan"/>
    <s v="Pinus pseudostrobus"/>
    <s v="35-39.99"/>
    <n v="35"/>
    <n v="21"/>
    <n v="9.6211275016187398E-2"/>
    <n v="0.32070425005395803"/>
    <n v="0.74094994679999993"/>
    <n v="2.469833156"/>
    <n v="3.3333333333333335"/>
  </r>
  <r>
    <n v="3"/>
    <x v="7"/>
    <n v="17"/>
    <s v="Yalan Opan"/>
    <s v="Pinus pseudostrobus"/>
    <s v="40-44.99"/>
    <n v="40"/>
    <n v="21"/>
    <n v="0.12566370614359174"/>
    <n v="0.41887902047863912"/>
    <n v="0.96621589679999986"/>
    <n v="3.2207196559999995"/>
    <n v="3.3333333333333335"/>
  </r>
  <r>
    <n v="3"/>
    <x v="7"/>
    <n v="16"/>
    <s v="Yalan Opan"/>
    <s v="Pinus pseudostrobus"/>
    <s v="40-44.99"/>
    <n v="41"/>
    <n v="20"/>
    <n v="0.13202543126711103"/>
    <n v="0.44008477089037012"/>
    <n v="0.96678800079999994"/>
    <n v="3.2226266693333332"/>
    <n v="3.3333333333333335"/>
  </r>
  <r>
    <n v="3"/>
    <x v="7"/>
    <n v="21"/>
    <s v="Yalan Opan"/>
    <s v="Pinus pseudostrobus"/>
    <s v="45-49.99"/>
    <n v="40"/>
    <n v="20"/>
    <n v="0.12566370614359174"/>
    <n v="0.41887902047863912"/>
    <n v="0.92044757679999989"/>
    <n v="3.0681585893333332"/>
    <n v="3.3333333333333335"/>
  </r>
  <r>
    <n v="4"/>
    <x v="7"/>
    <n v="4"/>
    <s v="Yalan Opan"/>
    <s v="Pinus pseudostrobus"/>
    <s v="10-14.99"/>
    <n v="14"/>
    <n v="8"/>
    <n v="1.5393804002589988E-2"/>
    <n v="5.1312680008633295E-2"/>
    <n v="4.9934130399999999E-2"/>
    <n v="0.16644710133333335"/>
    <n v="3.3333333333333335"/>
  </r>
  <r>
    <n v="4"/>
    <x v="7"/>
    <n v="21"/>
    <s v="Yalan Opan"/>
    <s v="Quercus sp"/>
    <s v="10-14.99"/>
    <n v="14"/>
    <n v="8"/>
    <n v="1.5393804002589988E-2"/>
    <n v="5.1312680008633295E-2"/>
    <n v="0.18124769800000001"/>
    <n v="0.60415899333333345"/>
    <n v="3.3333333333333335"/>
  </r>
  <r>
    <n v="4"/>
    <x v="7"/>
    <n v="5"/>
    <s v="Yalan Opan"/>
    <s v="Pinus pseudostrobus"/>
    <s v="10-14.99"/>
    <n v="14"/>
    <n v="10"/>
    <n v="1.5393804002589988E-2"/>
    <n v="5.1312680008633295E-2"/>
    <n v="6.114736879999999E-2"/>
    <n v="0.20382456266666665"/>
    <n v="3.3333333333333335"/>
  </r>
  <r>
    <n v="4"/>
    <x v="7"/>
    <n v="7"/>
    <s v="Yalan Opan"/>
    <s v="Pinus pseudostrobus"/>
    <s v="10-14.99"/>
    <n v="14"/>
    <n v="12"/>
    <n v="1.5393804002589988E-2"/>
    <n v="5.1312680008633295E-2"/>
    <n v="7.2360607199999996E-2"/>
    <n v="0.24120202399999999"/>
    <n v="3.3333333333333335"/>
  </r>
  <r>
    <n v="4"/>
    <x v="7"/>
    <n v="6"/>
    <s v="Yalan Opan"/>
    <s v="Pinus pseudostrobus"/>
    <s v="15-19.99"/>
    <n v="19"/>
    <n v="12"/>
    <n v="2.8352873698647883E-2"/>
    <n v="9.4509578995492949E-2"/>
    <n v="0.12899890319999999"/>
    <n v="0.42999634399999997"/>
    <n v="3.3333333333333335"/>
  </r>
  <r>
    <n v="4"/>
    <x v="7"/>
    <n v="1"/>
    <s v="Yalan Opan"/>
    <s v="Pinus pseudostrobus"/>
    <s v="15-19.99"/>
    <n v="19"/>
    <n v="9"/>
    <n v="2.8352873698647883E-2"/>
    <n v="9.4509578995492949E-2"/>
    <n v="9.8019471600000005E-2"/>
    <n v="0.32673157200000003"/>
    <n v="3.3333333333333335"/>
  </r>
  <r>
    <n v="4"/>
    <x v="7"/>
    <n v="12"/>
    <s v="Yalan Opan"/>
    <s v="Pinus pseudostrobus"/>
    <s v="15-19.99"/>
    <n v="18"/>
    <n v="12"/>
    <n v="2.5446900494077322E-2"/>
    <n v="8.4823001646924412E-2"/>
    <n v="0.1162981944"/>
    <n v="0.387660648"/>
    <n v="3.3333333333333335"/>
  </r>
  <r>
    <n v="4"/>
    <x v="7"/>
    <n v="19"/>
    <s v="Yalan Opan"/>
    <s v="Pinus pseudostrobus"/>
    <s v="15-19.99"/>
    <n v="19"/>
    <n v="12"/>
    <n v="2.8352873698647883E-2"/>
    <n v="9.4509578995492949E-2"/>
    <n v="0.12899890319999999"/>
    <n v="0.42999634399999997"/>
    <n v="3.3333333333333335"/>
  </r>
  <r>
    <n v="4"/>
    <x v="7"/>
    <n v="3"/>
    <s v="Yalan Opan"/>
    <s v="Pinus pseudostrobus"/>
    <s v="15-19.99"/>
    <n v="17"/>
    <n v="11"/>
    <n v="2.2698006922186261E-2"/>
    <n v="7.5660023073954211E-2"/>
    <n v="9.6017107599999998E-2"/>
    <n v="0.32005702533333336"/>
    <n v="3.3333333333333335"/>
  </r>
  <r>
    <n v="4"/>
    <x v="7"/>
    <n v="15"/>
    <s v="Yalan Opan"/>
    <s v="Pinus pseudostrobus"/>
    <s v="15-19.99"/>
    <n v="19"/>
    <n v="14"/>
    <n v="2.8352873698647883E-2"/>
    <n v="9.4509578995492949E-2"/>
    <n v="0.14965185759999999"/>
    <n v="0.49883952533333331"/>
    <n v="3.3333333333333335"/>
  </r>
  <r>
    <n v="4"/>
    <x v="7"/>
    <n v="2"/>
    <s v="Yalan Opan"/>
    <s v="Pinus pseudostrobus"/>
    <s v="30-34.99"/>
    <n v="34"/>
    <n v="17"/>
    <n v="9.0792027688745044E-2"/>
    <n v="0.30264009229581684"/>
    <n v="0.56723056719999998"/>
    <n v="1.8907685573333333"/>
    <n v="3.3333333333333335"/>
  </r>
  <r>
    <n v="4"/>
    <x v="7"/>
    <n v="9"/>
    <s v="Yalan Opan"/>
    <s v="Pinus pseudostrobus"/>
    <s v="30-34.99"/>
    <n v="34"/>
    <n v="18"/>
    <n v="9.0792027688745044E-2"/>
    <n v="0.30264009229581684"/>
    <n v="0.60029817839999999"/>
    <n v="2.0009939280000002"/>
    <n v="3.3333333333333335"/>
  </r>
  <r>
    <n v="4"/>
    <x v="7"/>
    <n v="8"/>
    <s v="Yalan Opan"/>
    <s v="Pinus pseudostrobus"/>
    <s v="25-29.99"/>
    <n v="25"/>
    <n v="15"/>
    <n v="4.9087385212340517E-2"/>
    <n v="0.1636246173744684"/>
    <n v="0.27325492679999996"/>
    <n v="0.91084975599999995"/>
    <n v="3.3333333333333335"/>
  </r>
  <r>
    <n v="4"/>
    <x v="7"/>
    <n v="13"/>
    <s v="Yalan Opan"/>
    <s v="Pinus pseudostrobus"/>
    <s v="25-29.99"/>
    <n v="29"/>
    <n v="19"/>
    <n v="6.6051985541725394E-2"/>
    <n v="0.22017328513908466"/>
    <n v="0.46216366759999994"/>
    <n v="1.5405455586666665"/>
    <n v="3.3333333333333335"/>
  </r>
  <r>
    <n v="4"/>
    <x v="7"/>
    <n v="20"/>
    <s v="Yalan Opan"/>
    <s v="Pinus pseudostrobus"/>
    <s v="25-29.99"/>
    <n v="28"/>
    <n v="17"/>
    <n v="6.1575216010359951E-2"/>
    <n v="0.20525072003453318"/>
    <n v="0.38633128239999992"/>
    <n v="1.2877709413333331"/>
    <n v="3.3333333333333335"/>
  </r>
  <r>
    <n v="4"/>
    <x v="7"/>
    <n v="17"/>
    <s v="Yalan Opan"/>
    <s v="Pinus pseudostrobus"/>
    <s v="25-29.99"/>
    <n v="29"/>
    <n v="12"/>
    <n v="6.6051985541725394E-2"/>
    <n v="0.22017328513908466"/>
    <n v="0.29376485519999995"/>
    <n v="0.97921618399999988"/>
    <n v="3.3333333333333335"/>
  </r>
  <r>
    <n v="4"/>
    <x v="7"/>
    <n v="11"/>
    <s v="Yalan Opan"/>
    <s v="Pinus pseudostrobus"/>
    <s v="25-29.99"/>
    <n v="29"/>
    <n v="16"/>
    <n v="6.6051985541725394E-2"/>
    <n v="0.22017328513908466"/>
    <n v="0.38999274799999994"/>
    <n v="1.2999758266666666"/>
    <n v="3.3333333333333335"/>
  </r>
  <r>
    <n v="4"/>
    <x v="7"/>
    <n v="18"/>
    <s v="Yalan Opan"/>
    <s v="Pinus pseudostrobus"/>
    <s v="35-39.99"/>
    <n v="39"/>
    <n v="17"/>
    <n v="0.1194590606527519"/>
    <n v="0.39819686884250632"/>
    <n v="0.74472583319999996"/>
    <n v="2.482419444"/>
    <n v="3.3333333333333335"/>
  </r>
  <r>
    <n v="4"/>
    <x v="7"/>
    <n v="14"/>
    <s v="Yalan Opan"/>
    <s v="Pinus pseudostrobus"/>
    <s v="35-39.99"/>
    <n v="39"/>
    <n v="19"/>
    <n v="0.1194590606527519"/>
    <n v="0.39819686884250632"/>
    <n v="0.83174285159999994"/>
    <n v="2.7724761719999997"/>
    <n v="3.3333333333333335"/>
  </r>
  <r>
    <n v="4"/>
    <x v="7"/>
    <n v="16"/>
    <s v="Yalan Opan"/>
    <s v="Pinus pseudostrobus"/>
    <s v="40-44.99"/>
    <n v="44"/>
    <n v="20"/>
    <n v="0.15205308443374599"/>
    <n v="0.5068436147791533"/>
    <n v="1.1126745208"/>
    <n v="3.7089150693333335"/>
    <n v="3.3333333333333335"/>
  </r>
  <r>
    <n v="4"/>
    <x v="7"/>
    <n v="10"/>
    <s v="Yalan Opan"/>
    <s v="Pinus pseudostrobus"/>
    <s v="40-44.99"/>
    <n v="44"/>
    <n v="22"/>
    <n v="0.15205308443374599"/>
    <n v="0.5068436147791533"/>
    <n v="1.2234338551999999"/>
    <n v="4.0781128506666668"/>
    <n v="3.3333333333333335"/>
  </r>
  <r>
    <n v="5"/>
    <x v="7"/>
    <n v="3"/>
    <s v="Yalan Opan"/>
    <s v="Quercus sp"/>
    <s v="10-14.99"/>
    <n v="10"/>
    <n v="4"/>
    <n v="7.8539816339744835E-3"/>
    <n v="2.6179938779914945E-2"/>
    <n v="0.12693686600000001"/>
    <n v="0.4231228866666667"/>
    <n v="3.3333333333333335"/>
  </r>
  <r>
    <n v="5"/>
    <x v="7"/>
    <n v="2"/>
    <s v="Yalan Opan"/>
    <s v="Quercus sp"/>
    <s v="10-14.99"/>
    <n v="11"/>
    <n v="6"/>
    <n v="9.5033177771091243E-3"/>
    <n v="3.1677725923697081E-2"/>
    <n v="0.14209554000000002"/>
    <n v="0.47365180000000007"/>
    <n v="3.3333333333333335"/>
  </r>
  <r>
    <n v="5"/>
    <x v="7"/>
    <n v="1"/>
    <s v="Yalan Opan"/>
    <s v="Quercus sp"/>
    <s v="10-14.99"/>
    <n v="12"/>
    <n v="8"/>
    <n v="1.1309733552923255E-2"/>
    <n v="3.7699111843077518E-2"/>
    <n v="0.16190411399999999"/>
    <n v="0.53968037999999996"/>
    <n v="3.3333333333333335"/>
  </r>
  <r>
    <n v="5"/>
    <x v="7"/>
    <n v="11"/>
    <s v="Yalan Opan"/>
    <s v="Quercus sp"/>
    <s v="10-14.99"/>
    <n v="13"/>
    <n v="18"/>
    <n v="1.3273228961416878E-2"/>
    <n v="4.4244096538056263E-2"/>
    <n v="0.24978722400000003"/>
    <n v="0.8326240800000001"/>
    <n v="3.3333333333333335"/>
  </r>
  <r>
    <n v="5"/>
    <x v="7"/>
    <n v="6"/>
    <s v="Yalan Opan"/>
    <s v="Quercus sp"/>
    <s v="10-14.99"/>
    <n v="14"/>
    <n v="10"/>
    <n v="1.5393804002589988E-2"/>
    <n v="5.1312680008633295E-2"/>
    <n v="0.19947530600000002"/>
    <n v="0.66491768666666673"/>
    <n v="3.3333333333333335"/>
  </r>
  <r>
    <n v="5"/>
    <x v="7"/>
    <n v="12"/>
    <s v="Yalan Opan"/>
    <s v="Pinus pseudostrobus"/>
    <s v="10-14.99"/>
    <n v="14"/>
    <n v="12"/>
    <n v="1.5393804002589988E-2"/>
    <n v="5.1312680008633295E-2"/>
    <n v="7.2360607199999996E-2"/>
    <n v="0.24120202399999999"/>
    <n v="3.3333333333333335"/>
  </r>
  <r>
    <n v="5"/>
    <x v="7"/>
    <n v="20"/>
    <s v="Yalan Opan"/>
    <s v="Quercus sp"/>
    <s v="10-14.99"/>
    <n v="14"/>
    <n v="10"/>
    <n v="1.5393804002589988E-2"/>
    <n v="5.1312680008633295E-2"/>
    <n v="0.19947530600000002"/>
    <n v="0.66491768666666673"/>
    <n v="3.3333333333333335"/>
  </r>
  <r>
    <n v="5"/>
    <x v="7"/>
    <n v="5"/>
    <s v="Yalan Opan"/>
    <s v="Pinus pseudostrobus"/>
    <s v="15-19.99"/>
    <n v="18"/>
    <n v="24"/>
    <n v="2.5446900494077322E-2"/>
    <n v="8.4823001646924412E-2"/>
    <n v="0.22751521199999999"/>
    <n v="0.75838404000000004"/>
    <n v="3.3333333333333335"/>
  </r>
  <r>
    <n v="5"/>
    <x v="7"/>
    <n v="7"/>
    <s v="Yalan Opan"/>
    <s v="Pinus pseudostrobus"/>
    <s v="15-19.99"/>
    <n v="18"/>
    <n v="20"/>
    <n v="2.5446900494077322E-2"/>
    <n v="8.4823001646924412E-2"/>
    <n v="0.1904428728"/>
    <n v="0.63480957599999999"/>
    <n v="3.3333333333333335"/>
  </r>
  <r>
    <n v="5"/>
    <x v="7"/>
    <n v="19"/>
    <s v="Yalan Opan"/>
    <s v="Pinus pseudostrobus"/>
    <s v="15-19.99"/>
    <n v="18"/>
    <n v="24"/>
    <n v="2.5446900494077322E-2"/>
    <n v="8.4823001646924412E-2"/>
    <n v="0.22751521199999999"/>
    <n v="0.75838404000000004"/>
    <n v="3.3333333333333335"/>
  </r>
  <r>
    <n v="5"/>
    <x v="7"/>
    <n v="21"/>
    <s v="Yalan Opan"/>
    <s v="Pinus pseudostrobus"/>
    <s v="15-19.99"/>
    <n v="18"/>
    <n v="20"/>
    <n v="2.5446900494077322E-2"/>
    <n v="8.4823001646924412E-2"/>
    <n v="0.1904428728"/>
    <n v="0.63480957599999999"/>
    <n v="3.3333333333333335"/>
  </r>
  <r>
    <n v="5"/>
    <x v="7"/>
    <n v="8"/>
    <s v="Yalan Opan"/>
    <s v="Pinus pseudostrobus"/>
    <s v="15-19.99"/>
    <n v="19"/>
    <n v="20"/>
    <n v="2.8352873698647883E-2"/>
    <n v="9.4509578995492949E-2"/>
    <n v="0.21161072080000001"/>
    <n v="0.70536906933333343"/>
    <n v="3.3333333333333335"/>
  </r>
  <r>
    <n v="5"/>
    <x v="7"/>
    <n v="22"/>
    <s v="Yalan Opan"/>
    <s v="Pinus pseudostrobus"/>
    <s v="15-19.99"/>
    <n v="19"/>
    <n v="20"/>
    <n v="2.8352873698647883E-2"/>
    <n v="9.4509578995492949E-2"/>
    <n v="0.21161072080000001"/>
    <n v="0.70536906933333343"/>
    <n v="3.3333333333333335"/>
  </r>
  <r>
    <n v="5"/>
    <x v="7"/>
    <n v="4"/>
    <s v="Yalan Opan"/>
    <s v="Pinus pseudostrobus"/>
    <s v="20-24.99"/>
    <n v="20"/>
    <n v="22"/>
    <n v="3.1415926535897934E-2"/>
    <n v="0.10471975511965978"/>
    <n v="0.25680693679999994"/>
    <n v="0.85602312266666647"/>
    <n v="3.3333333333333335"/>
  </r>
  <r>
    <n v="5"/>
    <x v="7"/>
    <n v="18"/>
    <s v="Yalan Opan"/>
    <s v="Pinus pseudostrobus"/>
    <s v="20-24.99"/>
    <n v="20"/>
    <n v="22"/>
    <n v="3.1415926535897934E-2"/>
    <n v="0.10471975511965978"/>
    <n v="0.25680693679999994"/>
    <n v="0.85602312266666647"/>
    <n v="3.3333333333333335"/>
  </r>
  <r>
    <n v="5"/>
    <x v="7"/>
    <n v="13"/>
    <s v="Yalan Opan"/>
    <s v="Quercus sp"/>
    <s v="20-24.99"/>
    <n v="21"/>
    <n v="11"/>
    <n v="3.4636059005827467E-2"/>
    <n v="0.11545353001942489"/>
    <n v="0.333903915"/>
    <n v="1.1130130499999999"/>
    <n v="3.3333333333333335"/>
  </r>
  <r>
    <n v="5"/>
    <x v="7"/>
    <n v="9"/>
    <s v="Yalan Opan"/>
    <s v="Pinus pseudostrobus"/>
    <s v="20-24.99"/>
    <n v="23"/>
    <n v="21"/>
    <n v="4.1547562843725017E-2"/>
    <n v="0.13849187614575006"/>
    <n v="0.32285634359999993"/>
    <n v="1.0761878119999999"/>
    <n v="3.3333333333333335"/>
  </r>
  <r>
    <n v="5"/>
    <x v="7"/>
    <n v="23"/>
    <s v="Yalan Opan"/>
    <s v="Pinus pseudostrobus"/>
    <s v="20-24.99"/>
    <n v="23"/>
    <n v="21"/>
    <n v="4.1547562843725017E-2"/>
    <n v="0.13849187614575006"/>
    <n v="0.32285634359999993"/>
    <n v="1.0761878119999999"/>
    <n v="3.3333333333333335"/>
  </r>
  <r>
    <n v="5"/>
    <x v="7"/>
    <n v="16"/>
    <s v="Yalan Opan"/>
    <s v="Quercus sp"/>
    <s v="20-24.99"/>
    <n v="24"/>
    <n v="12"/>
    <n v="4.5238934211693019E-2"/>
    <n v="0.15079644737231007"/>
    <n v="0.42973835399999999"/>
    <n v="1.43246118"/>
    <n v="3.3333333333333335"/>
  </r>
  <r>
    <n v="5"/>
    <x v="7"/>
    <n v="15"/>
    <s v="Yalan Opan"/>
    <s v="Pinus pseudostrobus"/>
    <s v="25-29.99"/>
    <n v="25"/>
    <n v="20"/>
    <n v="4.9087385212340517E-2"/>
    <n v="0.1636246173744684"/>
    <n v="0.36264617679999994"/>
    <n v="1.2088205893333333"/>
    <n v="3.3333333333333335"/>
  </r>
  <r>
    <n v="5"/>
    <x v="7"/>
    <n v="10"/>
    <s v="Yalan Opan"/>
    <s v="Pinus pseudostrobus"/>
    <s v="25-29.99"/>
    <n v="28"/>
    <n v="29"/>
    <n v="6.1575216010359951E-2"/>
    <n v="0.20525072003453318"/>
    <n v="0.65544900399999995"/>
    <n v="2.1848300133333334"/>
    <n v="3.3333333333333335"/>
  </r>
  <r>
    <n v="5"/>
    <x v="7"/>
    <n v="17"/>
    <s v="Yalan Opan"/>
    <s v="Pinus pseudostrobus"/>
    <s v="30-34.99"/>
    <n v="33"/>
    <n v="19"/>
    <n v="8.5529859993982132E-2"/>
    <n v="0.28509953331327381"/>
    <n v="0.59695136999999987"/>
    <n v="1.9898378999999997"/>
    <n v="3.3333333333333335"/>
  </r>
  <r>
    <n v="5"/>
    <x v="7"/>
    <n v="14"/>
    <s v="Yalan Opan"/>
    <s v="Pinus pseudostrobus"/>
    <s v="35-39.99"/>
    <n v="36"/>
    <n v="20"/>
    <n v="0.10178760197630929"/>
    <n v="0.33929200658769765"/>
    <n v="0.74652796079999995"/>
    <n v="2.488426536"/>
    <n v="3.3333333333333335"/>
  </r>
  <r>
    <n v="6"/>
    <x v="7"/>
    <n v="13"/>
    <s v="Yalan Opan"/>
    <s v="Quercus sp"/>
    <s v="10-14.99"/>
    <n v="12"/>
    <n v="28"/>
    <n v="1.1309733552923255E-2"/>
    <n v="3.7699111843077518E-2"/>
    <n v="0.29582123399999999"/>
    <n v="0.98607078000000004"/>
    <n v="3.3333333333333335"/>
  </r>
  <r>
    <n v="6"/>
    <x v="7"/>
    <n v="1"/>
    <s v="Yalan Opan"/>
    <s v="Quercus sp"/>
    <s v="10-14.99"/>
    <n v="13"/>
    <n v="8"/>
    <n v="1.3273228961416878E-2"/>
    <n v="4.4244096538056263E-2"/>
    <n v="0.17120391400000001"/>
    <n v="0.57067971333333345"/>
    <n v="3.3333333333333335"/>
  </r>
  <r>
    <n v="6"/>
    <x v="7"/>
    <n v="6"/>
    <s v="Yalan Opan"/>
    <s v="Pinus pseudostrobus"/>
    <s v="10-14.99"/>
    <n v="14"/>
    <n v="17"/>
    <n v="1.5393804002589988E-2"/>
    <n v="5.1312680008633295E-2"/>
    <n v="0.10039370319999999"/>
    <n v="0.33464567733333334"/>
    <n v="3.3333333333333335"/>
  </r>
  <r>
    <n v="6"/>
    <x v="7"/>
    <n v="11"/>
    <s v="Yalan Opan"/>
    <s v="Quercus sp"/>
    <s v="10-14.99"/>
    <n v="14"/>
    <n v="9"/>
    <n v="1.5393804002589988E-2"/>
    <n v="5.1312680008633295E-2"/>
    <n v="0.19036150200000002"/>
    <n v="0.63453834000000009"/>
    <n v="3.3333333333333335"/>
  </r>
  <r>
    <n v="6"/>
    <x v="7"/>
    <n v="5"/>
    <s v="Yalan Opan"/>
    <s v="Pinus pseudostrobus"/>
    <s v="15-19.99"/>
    <n v="16"/>
    <n v="12"/>
    <n v="2.0106192982974676E-2"/>
    <n v="6.7020643276582262E-2"/>
    <n v="9.2956351199999995E-2"/>
    <n v="0.30985450399999998"/>
    <n v="3.3333333333333335"/>
  </r>
  <r>
    <n v="6"/>
    <x v="7"/>
    <n v="9"/>
    <s v="Yalan Opan"/>
    <s v="Pinus pseudostrobus"/>
    <s v="20-24.99"/>
    <n v="20"/>
    <n v="19"/>
    <n v="3.1415926535897934E-2"/>
    <n v="0.10471975511965978"/>
    <n v="0.22248069679999999"/>
    <n v="0.7416023226666667"/>
    <n v="3.3333333333333335"/>
  </r>
  <r>
    <n v="6"/>
    <x v="7"/>
    <n v="12"/>
    <s v="Yalan Opan"/>
    <s v="Quercus sp"/>
    <s v="20-24.99"/>
    <n v="20"/>
    <n v="16"/>
    <n v="3.1415926535897934E-2"/>
    <n v="0.10471975511965978"/>
    <n v="0.405930866"/>
    <n v="1.3531028866666668"/>
    <n v="3.3333333333333335"/>
  </r>
  <r>
    <n v="6"/>
    <x v="7"/>
    <n v="10"/>
    <s v="Yalan Opan"/>
    <s v="Pinus pseudostrobus"/>
    <s v="20-24.99"/>
    <n v="24"/>
    <n v="18"/>
    <n v="4.5238934211693019E-2"/>
    <n v="0.15079644737231007"/>
    <n v="0.30165989039999996"/>
    <n v="1.005532968"/>
    <n v="3.3333333333333335"/>
  </r>
  <r>
    <n v="6"/>
    <x v="7"/>
    <n v="7"/>
    <s v="Yalan Opan"/>
    <s v="Pinus pseudostrobus"/>
    <s v="25-29.99"/>
    <n v="26"/>
    <n v="25"/>
    <n v="5.3092915845667513E-2"/>
    <n v="0.17697638615222505"/>
    <n v="0.4885090567999999"/>
    <n v="1.6283635226666664"/>
    <n v="3.3333333333333335"/>
  </r>
  <r>
    <n v="6"/>
    <x v="7"/>
    <n v="18"/>
    <s v="Yalan Opan"/>
    <s v="Quercus sp"/>
    <s v="25-29.99"/>
    <n v="26"/>
    <n v="14"/>
    <n v="5.3092915845667513E-2"/>
    <n v="0.17697638615222505"/>
    <n v="0.54840380200000005"/>
    <n v="1.8280126733333335"/>
    <n v="3.3333333333333335"/>
  </r>
  <r>
    <n v="6"/>
    <x v="7"/>
    <n v="4"/>
    <s v="Yalan Opan"/>
    <s v="Pinus pseudostrobus"/>
    <s v="25-29.99"/>
    <n v="28"/>
    <n v="21"/>
    <n v="6.1575216010359951E-2"/>
    <n v="0.20525072003453318"/>
    <n v="0.47603718959999991"/>
    <n v="1.5867906319999998"/>
    <n v="3.3333333333333335"/>
  </r>
  <r>
    <n v="6"/>
    <x v="7"/>
    <n v="15"/>
    <s v="Yalan Opan"/>
    <s v="Pinus pseudostrobus"/>
    <s v="25-29.99"/>
    <n v="29"/>
    <n v="17"/>
    <n v="6.6051985541725394E-2"/>
    <n v="0.22017328513908466"/>
    <n v="0.41404972119999994"/>
    <n v="1.3801657373333331"/>
    <n v="3.3333333333333335"/>
  </r>
  <r>
    <n v="6"/>
    <x v="7"/>
    <n v="2"/>
    <s v="Yalan Opan"/>
    <s v="Pinus pseudostrobus"/>
    <s v="30-34.99"/>
    <n v="30"/>
    <n v="29"/>
    <n v="7.0685834705770348E-2"/>
    <n v="0.23561944901923451"/>
    <n v="0.75167689679999994"/>
    <n v="2.5055896559999997"/>
    <n v="3.3333333333333335"/>
  </r>
  <r>
    <n v="6"/>
    <x v="7"/>
    <n v="14"/>
    <s v="Yalan Opan"/>
    <s v="Pinus pseudostrobus"/>
    <s v="30-34.99"/>
    <n v="33"/>
    <n v="19"/>
    <n v="8.5529859993982132E-2"/>
    <n v="0.28509953331327381"/>
    <n v="0.59695136999999987"/>
    <n v="1.9898378999999997"/>
    <n v="3.3333333333333335"/>
  </r>
  <r>
    <n v="6"/>
    <x v="7"/>
    <n v="3"/>
    <s v="Yalan Opan"/>
    <s v="Pinus pseudostrobus"/>
    <s v="35-39.99"/>
    <n v="38"/>
    <n v="32"/>
    <n v="0.11341149479459153"/>
    <n v="0.3780383159819718"/>
    <n v="1.3268702584000001"/>
    <n v="4.4229008613333338"/>
    <n v="3.3333333333333335"/>
  </r>
  <r>
    <n v="6"/>
    <x v="7"/>
    <n v="8"/>
    <s v="Yalan Opan"/>
    <s v="Pinus pseudostrobus"/>
    <s v="35-39.99"/>
    <n v="38"/>
    <n v="31"/>
    <n v="0.11341149479459153"/>
    <n v="0.3780383159819718"/>
    <n v="1.2855643496"/>
    <n v="4.2852144986666669"/>
    <n v="3.3333333333333335"/>
  </r>
  <r>
    <n v="6"/>
    <x v="7"/>
    <n v="17"/>
    <s v="Yalan Opan"/>
    <s v="Pinus pseudostrobus"/>
    <s v="40-44.99"/>
    <n v="40"/>
    <n v="21"/>
    <n v="0.12566370614359174"/>
    <n v="0.41887902047863912"/>
    <n v="0.96621589679999986"/>
    <n v="3.2207196559999995"/>
    <n v="3.3333333333333335"/>
  </r>
  <r>
    <n v="6"/>
    <x v="7"/>
    <n v="16"/>
    <s v="Yalan Opan"/>
    <s v="Pinus pseudostrobus"/>
    <s v="40-44.99"/>
    <n v="41"/>
    <n v="23"/>
    <n v="0.13202543126711103"/>
    <n v="0.44008477089037012"/>
    <n v="1.1110440244000002"/>
    <n v="3.7034800813333342"/>
    <n v="3.3333333333333335"/>
  </r>
  <r>
    <n v="1"/>
    <x v="8"/>
    <n v="2"/>
    <s v="Ixtenám Tzununkap"/>
    <s v="Quercus sp"/>
    <s v="30-34.99"/>
    <n v="34"/>
    <n v="14"/>
    <n v="9.0792027688745044E-2"/>
    <n v="0.45396013844372518"/>
    <n v="0.86087708200000013"/>
    <n v="4.3043854100000001"/>
    <n v="5"/>
  </r>
  <r>
    <n v="1"/>
    <x v="8"/>
    <n v="3"/>
    <s v="Ixtenám Tzununkap"/>
    <s v="Quercus sp"/>
    <s v="30-34.99"/>
    <n v="33"/>
    <n v="16"/>
    <n v="8.5529859993982132E-2"/>
    <n v="0.42764929996991063"/>
    <n v="0.91853584200000005"/>
    <n v="4.59267921"/>
    <n v="5"/>
  </r>
  <r>
    <n v="1"/>
    <x v="8"/>
    <n v="10"/>
    <s v="Ixtenám Tzununkap"/>
    <s v="Quercus sp"/>
    <s v="10-14.99"/>
    <n v="13"/>
    <n v="7"/>
    <n v="1.3273228961416878E-2"/>
    <n v="6.6366144807084387E-2"/>
    <n v="0.16334558300000002"/>
    <n v="0.81672791500000008"/>
    <n v="5"/>
  </r>
  <r>
    <n v="1"/>
    <x v="8"/>
    <n v="13"/>
    <s v="Ixtenám Tzununkap"/>
    <s v="Quercus sp"/>
    <s v="10-14.99"/>
    <n v="13"/>
    <n v="8"/>
    <n v="1.3273228961416878E-2"/>
    <n v="6.6366144807084387E-2"/>
    <n v="0.17120391400000001"/>
    <n v="0.85601957000000006"/>
    <n v="5"/>
  </r>
  <r>
    <n v="1"/>
    <x v="8"/>
    <n v="4"/>
    <s v="Ixtenám Tzununkap"/>
    <s v="Pinus pseudostrobus"/>
    <s v="10-14.99"/>
    <n v="14"/>
    <n v="7"/>
    <n v="1.5393804002589988E-2"/>
    <n v="7.6969020012949932E-2"/>
    <n v="4.4327511200000003E-2"/>
    <n v="0.22163755600000001"/>
    <n v="5"/>
  </r>
  <r>
    <n v="1"/>
    <x v="8"/>
    <n v="11"/>
    <s v="Ixtenám Tzununkap"/>
    <s v="Quercus sp"/>
    <s v="10-14.99"/>
    <n v="14"/>
    <n v="8"/>
    <n v="1.5393804002589988E-2"/>
    <n v="7.6969020012949932E-2"/>
    <n v="0.18124769800000001"/>
    <n v="0.90623849000000001"/>
    <n v="5"/>
  </r>
  <r>
    <n v="1"/>
    <x v="8"/>
    <n v="5"/>
    <s v="Ixtenám Tzununkap"/>
    <s v="Quercus sp"/>
    <s v="25-29.99"/>
    <n v="29"/>
    <n v="14"/>
    <n v="6.6051985541725394E-2"/>
    <n v="0.33025992770862694"/>
    <n v="0.65581649200000003"/>
    <n v="3.2790824600000001"/>
    <n v="5"/>
  </r>
  <r>
    <n v="1"/>
    <x v="8"/>
    <n v="7"/>
    <s v="Ixtenám Tzununkap"/>
    <s v="Quercus sp"/>
    <s v="25-29.99"/>
    <n v="28"/>
    <n v="13"/>
    <n v="6.1575216010359951E-2"/>
    <n v="0.30787608005179973"/>
    <n v="0.58225507400000009"/>
    <n v="2.9112753700000003"/>
    <n v="5"/>
  </r>
  <r>
    <n v="1"/>
    <x v="8"/>
    <n v="9"/>
    <s v="Ixtenám Tzununkap"/>
    <s v="Quercus sp"/>
    <s v="25-29.99"/>
    <n v="26"/>
    <n v="14"/>
    <n v="5.3092915845667513E-2"/>
    <n v="0.26546457922833755"/>
    <n v="0.54840380200000005"/>
    <n v="2.7420190099999999"/>
    <n v="5"/>
  </r>
  <r>
    <n v="1"/>
    <x v="8"/>
    <n v="1"/>
    <s v="Ixtenám Tzununkap"/>
    <s v="Quercus sp"/>
    <s v="15-19.99"/>
    <n v="19"/>
    <n v="12"/>
    <n v="2.8352873698647883E-2"/>
    <n v="0.1417643684932394"/>
    <n v="0.309770934"/>
    <n v="1.5488546699999999"/>
    <n v="5"/>
  </r>
  <r>
    <n v="1"/>
    <x v="8"/>
    <n v="12"/>
    <s v="Ixtenám Tzununkap"/>
    <s v="Alnus jorullensis"/>
    <s v="15-19.99"/>
    <n v="19"/>
    <n v="11"/>
    <n v="2.8352873698647883E-2"/>
    <n v="0.1417643684932394"/>
    <n v="0.29298479500000002"/>
    <n v="1.464923975"/>
    <n v="5"/>
  </r>
  <r>
    <n v="1"/>
    <x v="8"/>
    <n v="6"/>
    <s v="Ixtenám Tzununkap"/>
    <s v="Quercus sp"/>
    <s v="20-24.99"/>
    <n v="20"/>
    <n v="10"/>
    <n v="3.1415926535897934E-2"/>
    <n v="0.15707963267948966"/>
    <n v="0.29433326600000004"/>
    <n v="1.4716663300000001"/>
    <n v="5"/>
  </r>
  <r>
    <n v="1"/>
    <x v="8"/>
    <n v="8"/>
    <s v="Ixtenám Tzununkap"/>
    <s v="Pinus pseudostrobus"/>
    <s v="20-24.99"/>
    <n v="24"/>
    <n v="16"/>
    <n v="4.5238934211693019E-2"/>
    <n v="0.22619467105846508"/>
    <n v="0.26870669999999997"/>
    <n v="1.3435334999999997"/>
    <n v="5"/>
  </r>
  <r>
    <n v="2"/>
    <x v="8"/>
    <n v="12"/>
    <s v="Ixtenám Tzununkap"/>
    <s v="Pinus pseudostrobus"/>
    <s v="10-14.99"/>
    <n v="14"/>
    <n v="10"/>
    <n v="1.5393804002589988E-2"/>
    <n v="7.6969020012949932E-2"/>
    <n v="6.114736879999999E-2"/>
    <n v="0.30573684399999995"/>
    <n v="5"/>
  </r>
  <r>
    <n v="2"/>
    <x v="8"/>
    <n v="6"/>
    <s v="Ixtenám Tzununkap"/>
    <s v="Pinus pseudostrobus"/>
    <s v="15-19.99"/>
    <n v="17"/>
    <n v="12"/>
    <n v="2.2698006922186261E-2"/>
    <n v="0.1134900346109313"/>
    <n v="0.1042840104"/>
    <n v="0.52142005199999997"/>
    <n v="5"/>
  </r>
  <r>
    <n v="2"/>
    <x v="8"/>
    <n v="18"/>
    <s v="Ixtenám Tzununkap"/>
    <s v="Pinus pseudostrobus"/>
    <s v="15-19.99"/>
    <n v="18"/>
    <n v="10"/>
    <n v="2.5446900494077322E-2"/>
    <n v="0.12723450247038659"/>
    <n v="9.77620248E-2"/>
    <n v="0.48881012399999996"/>
    <n v="5"/>
  </r>
  <r>
    <n v="2"/>
    <x v="8"/>
    <n v="7"/>
    <s v="Ixtenám Tzununkap"/>
    <s v="Pinus pseudostrobus"/>
    <s v="15-19.99"/>
    <n v="19"/>
    <n v="21"/>
    <n v="2.8352873698647883E-2"/>
    <n v="0.1417643684932394"/>
    <n v="0.221937198"/>
    <n v="1.10968599"/>
    <n v="5"/>
  </r>
  <r>
    <n v="2"/>
    <x v="8"/>
    <n v="8"/>
    <s v="Ixtenám Tzununkap"/>
    <s v="Pinus pseudostrobus"/>
    <s v="20-24.99"/>
    <n v="20"/>
    <n v="21"/>
    <n v="3.1415926535897934E-2"/>
    <n v="0.15707963267948966"/>
    <n v="0.24536485679999998"/>
    <n v="1.2268242839999999"/>
    <n v="5"/>
  </r>
  <r>
    <n v="2"/>
    <x v="8"/>
    <n v="11"/>
    <s v="Ixtenám Tzununkap"/>
    <s v="Pinus pseudostrobus"/>
    <s v="20-24.99"/>
    <n v="21"/>
    <n v="17"/>
    <n v="3.4636059005827467E-2"/>
    <n v="0.17318029502913732"/>
    <n v="0.2195343612"/>
    <n v="1.0976718059999999"/>
    <n v="5"/>
  </r>
  <r>
    <n v="2"/>
    <x v="8"/>
    <n v="2"/>
    <s v="Ixtenám Tzununkap"/>
    <s v="Pinus pseudostrobus"/>
    <s v="20-24.99"/>
    <n v="22"/>
    <n v="19"/>
    <n v="3.8013271108436497E-2"/>
    <n v="0.19006635554218249"/>
    <n v="0.26813459599999995"/>
    <n v="1.3406729799999997"/>
    <n v="5"/>
  </r>
  <r>
    <n v="2"/>
    <x v="8"/>
    <n v="9"/>
    <s v="Ixtenám Tzununkap"/>
    <s v="Pinus pseudostrobus"/>
    <s v="20-24.99"/>
    <n v="22"/>
    <n v="18"/>
    <n v="3.8013271108436497E-2"/>
    <n v="0.19006635554218249"/>
    <n v="0.25428967919999995"/>
    <n v="1.2714483959999996"/>
    <n v="5"/>
  </r>
  <r>
    <n v="2"/>
    <x v="8"/>
    <n v="1"/>
    <s v="Ixtenám Tzununkap"/>
    <s v="Pinus pseudostrobus"/>
    <s v="20-24.99"/>
    <n v="23"/>
    <n v="20"/>
    <n v="4.1547562843725017E-2"/>
    <n v="0.20773781421862508"/>
    <n v="0.30772419279999996"/>
    <n v="1.5386209639999997"/>
    <n v="5"/>
  </r>
  <r>
    <n v="2"/>
    <x v="8"/>
    <n v="3"/>
    <s v="Ixtenám Tzununkap"/>
    <s v="Pinus pseudostrobus"/>
    <s v="20-24.99"/>
    <n v="23"/>
    <n v="18"/>
    <n v="4.1547562843725017E-2"/>
    <n v="0.20773781421862508"/>
    <n v="0.27745989119999998"/>
    <n v="1.3872994559999998"/>
    <n v="5"/>
  </r>
  <r>
    <n v="2"/>
    <x v="8"/>
    <n v="5"/>
    <s v="Ixtenám Tzununkap"/>
    <s v="Pinus pseudostrobus"/>
    <s v="25-29.99"/>
    <n v="29"/>
    <n v="23"/>
    <n v="6.6051985541725394E-2"/>
    <n v="0.33025992770862694"/>
    <n v="0.55839156039999993"/>
    <n v="2.7919578019999993"/>
    <n v="5"/>
  </r>
  <r>
    <n v="2"/>
    <x v="8"/>
    <n v="4"/>
    <s v="Ixtenám Tzununkap"/>
    <s v="Pinus pseudostrobus"/>
    <s v="30-34.99"/>
    <n v="30"/>
    <n v="22"/>
    <n v="7.0685834705770348E-2"/>
    <n v="0.35342917352885173"/>
    <n v="0.57146413679999997"/>
    <n v="2.8573206839999998"/>
    <n v="5"/>
  </r>
  <r>
    <n v="2"/>
    <x v="8"/>
    <n v="10"/>
    <s v="Ixtenám Tzununkap"/>
    <s v="Pinus pseudostrobus"/>
    <s v="30-34.99"/>
    <n v="32"/>
    <n v="24"/>
    <n v="8.0424771931898703E-2"/>
    <n v="0.40212385965949349"/>
    <n v="0.70808257199999991"/>
    <n v="3.5404128599999996"/>
    <n v="5"/>
  </r>
  <r>
    <n v="2"/>
    <x v="8"/>
    <n v="15"/>
    <s v="Ixtenám Tzununkap"/>
    <s v="Pinus pseudostrobus"/>
    <s v="30-34.99"/>
    <n v="32"/>
    <n v="18"/>
    <n v="8.0424771931898703E-2"/>
    <n v="0.40212385965949349"/>
    <n v="0.53233222319999995"/>
    <n v="2.6616611159999994"/>
    <n v="5"/>
  </r>
  <r>
    <n v="2"/>
    <x v="8"/>
    <n v="17"/>
    <s v="Ixtenám Tzununkap"/>
    <s v="Pinus pseudostrobus"/>
    <s v="30-34.99"/>
    <n v="32"/>
    <n v="17"/>
    <n v="8.0424771931898703E-2"/>
    <n v="0.40212385965949349"/>
    <n v="0.50304049839999998"/>
    <n v="2.5152024919999998"/>
    <n v="5"/>
  </r>
  <r>
    <n v="2"/>
    <x v="8"/>
    <n v="13"/>
    <s v="Ixtenám Tzununkap"/>
    <s v="Pinus pseudostrobus"/>
    <s v="35-39.99"/>
    <n v="38"/>
    <n v="21"/>
    <n v="0.11341149479459153"/>
    <n v="0.56705747397295758"/>
    <n v="0.87250526159999997"/>
    <n v="4.3625263079999996"/>
    <n v="5"/>
  </r>
  <r>
    <n v="2"/>
    <x v="8"/>
    <n v="14"/>
    <s v="Ixtenám Tzununkap"/>
    <s v="Pinus pseudostrobus"/>
    <s v="30-34.99"/>
    <n v="34"/>
    <n v="19"/>
    <n v="9.0792027688745044E-2"/>
    <n v="0.45396013844372518"/>
    <n v="0.63336578960000001"/>
    <n v="3.166828948"/>
    <n v="5"/>
  </r>
  <r>
    <n v="2"/>
    <x v="8"/>
    <n v="16"/>
    <s v="Ixtenám Tzununkap"/>
    <s v="Pinus pseudostrobus"/>
    <s v="30-34.99"/>
    <n v="30"/>
    <n v="16"/>
    <n v="7.0685834705770348E-2"/>
    <n v="0.35342917352885173"/>
    <n v="0.41699605679999996"/>
    <n v="2.0849802839999998"/>
    <n v="5"/>
  </r>
  <r>
    <n v="3"/>
    <x v="8"/>
    <n v="6"/>
    <s v="Ixtenám Tzununkap"/>
    <s v="Quercus sp"/>
    <s v="10-14.99"/>
    <n v="10"/>
    <n v="11"/>
    <n v="7.8539816339744835E-3"/>
    <n v="3.9269908169872414E-2"/>
    <n v="0.15948616600000001"/>
    <n v="0.79743083000000003"/>
    <n v="5"/>
  </r>
  <r>
    <n v="3"/>
    <x v="8"/>
    <n v="7"/>
    <s v="Ixtenám Tzununkap"/>
    <s v="Quercus sp"/>
    <s v="10-14.99"/>
    <n v="10"/>
    <n v="6"/>
    <n v="7.8539816339744835E-3"/>
    <n v="3.9269908169872414E-2"/>
    <n v="0.13623666600000001"/>
    <n v="0.68118332999999998"/>
    <n v="5"/>
  </r>
  <r>
    <n v="3"/>
    <x v="8"/>
    <n v="11"/>
    <s v="Ixtenám Tzununkap"/>
    <s v="Pinus pseudostrobus"/>
    <s v="10-14.99"/>
    <n v="10"/>
    <n v="7"/>
    <n v="7.8539816339744835E-3"/>
    <n v="3.9269908169872414E-2"/>
    <n v="2.5104816799999999E-2"/>
    <n v="0.12552408399999998"/>
    <n v="5"/>
  </r>
  <r>
    <n v="3"/>
    <x v="8"/>
    <n v="16"/>
    <s v="Ixtenám Tzununkap"/>
    <s v="Quercus sp"/>
    <s v="10-14.99"/>
    <n v="10"/>
    <n v="6"/>
    <n v="7.8539816339744835E-3"/>
    <n v="3.9269908169872414E-2"/>
    <n v="0.13623666600000001"/>
    <n v="0.68118332999999998"/>
    <n v="5"/>
  </r>
  <r>
    <n v="3"/>
    <x v="8"/>
    <n v="1"/>
    <s v="Ixtenám Tzununkap"/>
    <s v="Pinus pseudostrobus"/>
    <s v="10-14.99"/>
    <n v="11"/>
    <n v="8"/>
    <n v="9.5033177771091243E-3"/>
    <n v="4.7516588885545621E-2"/>
    <n v="3.2771010399999995E-2"/>
    <n v="0.16385505199999997"/>
    <n v="5"/>
  </r>
  <r>
    <n v="3"/>
    <x v="8"/>
    <n v="12"/>
    <s v="Ixtenám Tzununkap"/>
    <s v="Quercus sp"/>
    <s v="10-14.99"/>
    <n v="12"/>
    <n v="8"/>
    <n v="1.1309733552923255E-2"/>
    <n v="5.654866776461627E-2"/>
    <n v="0.16190411399999999"/>
    <n v="0.80952056999999988"/>
    <n v="5"/>
  </r>
  <r>
    <n v="3"/>
    <x v="8"/>
    <n v="5"/>
    <s v="Ixtenám Tzununkap"/>
    <s v="Pinus pseudostrobus"/>
    <s v="10-14.99"/>
    <n v="13"/>
    <n v="14"/>
    <n v="1.3273228961416878E-2"/>
    <n v="6.6366144807084387E-2"/>
    <n v="7.2761079999999992E-2"/>
    <n v="0.36380539999999995"/>
    <n v="5"/>
  </r>
  <r>
    <n v="3"/>
    <x v="8"/>
    <n v="13"/>
    <s v="Ixtenám Tzununkap"/>
    <s v="Quercus sp"/>
    <s v="10-14.99"/>
    <n v="14"/>
    <n v="7"/>
    <n v="1.5393804002589988E-2"/>
    <n v="7.6969020012949932E-2"/>
    <n v="0.17213389400000001"/>
    <n v="0.86066947000000005"/>
    <n v="5"/>
  </r>
  <r>
    <n v="3"/>
    <x v="8"/>
    <n v="14"/>
    <s v="Ixtenám Tzununkap"/>
    <s v="Pinus pseudostrobus"/>
    <s v="10-14.99"/>
    <n v="14"/>
    <n v="8"/>
    <n v="1.5393804002589988E-2"/>
    <n v="7.6969020012949932E-2"/>
    <n v="4.9934130399999999E-2"/>
    <n v="0.24967065199999999"/>
    <n v="5"/>
  </r>
  <r>
    <n v="3"/>
    <x v="8"/>
    <n v="3"/>
    <s v="Ixtenám Tzununkap"/>
    <s v="Quercus sp"/>
    <s v="15-19.99"/>
    <n v="17"/>
    <n v="14"/>
    <n v="2.2698006922186261E-2"/>
    <n v="0.1134900346109313"/>
    <n v="0.29647222000000001"/>
    <n v="1.4823610999999999"/>
    <n v="5"/>
  </r>
  <r>
    <n v="3"/>
    <x v="8"/>
    <n v="15"/>
    <s v="Ixtenám Tzununkap"/>
    <s v="Quercus sp"/>
    <s v="15-19.99"/>
    <n v="17"/>
    <n v="11"/>
    <n v="2.2698006922186261E-2"/>
    <n v="0.1134900346109313"/>
    <n v="0.25615758700000002"/>
    <n v="1.280787935"/>
    <n v="5"/>
  </r>
  <r>
    <n v="3"/>
    <x v="8"/>
    <n v="9"/>
    <s v="Ixtenám Tzununkap"/>
    <s v="Pinus pseudostrobus"/>
    <s v="20-24.99"/>
    <n v="20"/>
    <n v="16"/>
    <n v="3.1415926535897934E-2"/>
    <n v="0.15707963267948966"/>
    <n v="0.18815445679999998"/>
    <n v="0.9407722839999999"/>
    <n v="5"/>
  </r>
  <r>
    <n v="3"/>
    <x v="8"/>
    <n v="2"/>
    <s v="Ixtenám Tzununkap"/>
    <s v="Pinus pseudostrobus"/>
    <s v="20-24.99"/>
    <n v="24"/>
    <n v="17"/>
    <n v="4.5238934211693019E-2"/>
    <n v="0.22619467105846508"/>
    <n v="0.28518329519999996"/>
    <n v="1.4259164759999998"/>
    <n v="5"/>
  </r>
  <r>
    <n v="3"/>
    <x v="8"/>
    <n v="4"/>
    <s v="Ixtenám Tzununkap"/>
    <s v="Quercus sp"/>
    <s v="25-29.99"/>
    <n v="26"/>
    <n v="18"/>
    <n v="5.3092915845667513E-2"/>
    <n v="0.26546457922833755"/>
    <n v="0.6741370980000001"/>
    <n v="3.3706854900000005"/>
    <n v="5"/>
  </r>
  <r>
    <n v="3"/>
    <x v="8"/>
    <n v="8"/>
    <s v="Ixtenám Tzununkap"/>
    <s v="Pinus pseudostrobus"/>
    <s v="25-29.99"/>
    <n v="29"/>
    <n v="25"/>
    <n v="6.6051985541725394E-2"/>
    <n v="0.33025992770862694"/>
    <n v="0.60650550679999993"/>
    <n v="3.0325275339999993"/>
    <n v="5"/>
  </r>
  <r>
    <n v="3"/>
    <x v="8"/>
    <n v="10"/>
    <s v="Ixtenám Tzununkap"/>
    <s v="Pinus pseudostrobus"/>
    <s v="30-34.99"/>
    <n v="30"/>
    <n v="24"/>
    <n v="7.0685834705770348E-2"/>
    <n v="0.35342917352885173"/>
    <n v="0.62295349680000001"/>
    <n v="3.1147674839999997"/>
    <n v="5"/>
  </r>
  <r>
    <n v="3"/>
    <x v="8"/>
    <n v="17"/>
    <s v="Ixtenám Tzununkap"/>
    <s v="Pinus pseudostrobus"/>
    <s v="45-49.99"/>
    <n v="49"/>
    <n v="25"/>
    <n v="0.18857409903172731"/>
    <n v="0.94287049515863652"/>
    <n v="1.7221083067999998"/>
    <n v="8.6105415339999993"/>
    <n v="5"/>
  </r>
  <r>
    <n v="4"/>
    <x v="8"/>
    <n v="11"/>
    <s v="Ixtenám Tzununkap"/>
    <s v="Pinus pseudostrobus"/>
    <s v="10-14.99"/>
    <n v="10"/>
    <n v="7"/>
    <n v="7.8539816339744835E-3"/>
    <n v="3.9269908169872414E-2"/>
    <n v="2.5104816799999999E-2"/>
    <n v="0.12552408399999998"/>
    <n v="5"/>
  </r>
  <r>
    <n v="4"/>
    <x v="8"/>
    <n v="16"/>
    <s v="Ixtenám Tzununkap"/>
    <s v="Quercus sp"/>
    <s v="10-14.99"/>
    <n v="10"/>
    <n v="6"/>
    <n v="7.8539816339744835E-3"/>
    <n v="3.9269908169872414E-2"/>
    <n v="0.13623666600000001"/>
    <n v="0.68118332999999998"/>
    <n v="5"/>
  </r>
  <r>
    <n v="4"/>
    <x v="8"/>
    <n v="5"/>
    <s v="Ixtenám Tzununkap"/>
    <s v="Pinus pseudostrobus"/>
    <s v="10-14.99"/>
    <n v="13"/>
    <n v="8"/>
    <n v="1.3273228961416878E-2"/>
    <n v="6.6366144807084387E-2"/>
    <n v="4.3755407199999999E-2"/>
    <n v="0.21877703599999998"/>
    <n v="5"/>
  </r>
  <r>
    <n v="4"/>
    <x v="8"/>
    <n v="12"/>
    <s v="Ixtenám Tzununkap"/>
    <s v="Quercus sp"/>
    <s v="15-19.99"/>
    <n v="17"/>
    <n v="8"/>
    <n v="2.2698006922186261E-2"/>
    <n v="0.1134900346109313"/>
    <n v="0.215842954"/>
    <n v="1.0792147699999999"/>
    <n v="5"/>
  </r>
  <r>
    <n v="4"/>
    <x v="8"/>
    <n v="15"/>
    <s v="Ixtenám Tzununkap"/>
    <s v="Quercus sp"/>
    <s v="15-19.99"/>
    <n v="17"/>
    <n v="11"/>
    <n v="2.2698006922186261E-2"/>
    <n v="0.1134900346109313"/>
    <n v="0.25615758700000002"/>
    <n v="1.280787935"/>
    <n v="5"/>
  </r>
  <r>
    <n v="4"/>
    <x v="8"/>
    <n v="13"/>
    <s v="Ixtenám Tzununkap"/>
    <s v="Quercus sp"/>
    <s v="15-19.99"/>
    <n v="18"/>
    <n v="7"/>
    <n v="2.5446900494077322E-2"/>
    <n v="0.12723450247038659"/>
    <n v="0.21379699800000002"/>
    <n v="1.0689849899999999"/>
    <n v="5"/>
  </r>
  <r>
    <n v="4"/>
    <x v="8"/>
    <n v="6"/>
    <s v="Ixtenám Tzununkap"/>
    <s v="Quercus sp"/>
    <s v="20-24.99"/>
    <n v="21"/>
    <n v="11"/>
    <n v="3.4636059005827467E-2"/>
    <n v="0.17318029502913732"/>
    <n v="0.333903915"/>
    <n v="1.6695195749999998"/>
    <n v="5"/>
  </r>
  <r>
    <n v="4"/>
    <x v="8"/>
    <n v="7"/>
    <s v="Ixtenám Tzununkap"/>
    <s v="Quercus sp"/>
    <s v="20-24.99"/>
    <n v="22"/>
    <n v="8"/>
    <n v="3.8013271108436497E-2"/>
    <n v="0.19006635554218249"/>
    <n v="0.28838139400000001"/>
    <n v="1.44190697"/>
    <n v="5"/>
  </r>
  <r>
    <n v="4"/>
    <x v="8"/>
    <n v="1"/>
    <s v="Ixtenám Tzununkap"/>
    <s v="Pinus pseudostrobus"/>
    <s v="25-29.99"/>
    <n v="25"/>
    <n v="11"/>
    <n v="4.9087385212340517E-2"/>
    <n v="0.24543692606170259"/>
    <n v="0.2017419268"/>
    <n v="1.0087096339999999"/>
    <n v="5"/>
  </r>
  <r>
    <n v="4"/>
    <x v="8"/>
    <n v="14"/>
    <s v="Ixtenám Tzununkap"/>
    <s v="Pinus pseudostrobus"/>
    <s v="25-29.99"/>
    <n v="25"/>
    <n v="12"/>
    <n v="4.9087385212340517E-2"/>
    <n v="0.24543692606170259"/>
    <n v="0.21962017679999998"/>
    <n v="1.0981008839999999"/>
    <n v="5"/>
  </r>
  <r>
    <n v="4"/>
    <x v="8"/>
    <n v="17"/>
    <s v="Ixtenám Tzununkap"/>
    <s v="Pinus pseudostrobus"/>
    <s v="25-29.99"/>
    <n v="25"/>
    <n v="16"/>
    <n v="4.9087385212340517E-2"/>
    <n v="0.24543692606170259"/>
    <n v="0.29113317679999995"/>
    <n v="1.4556658839999996"/>
    <n v="5"/>
  </r>
  <r>
    <n v="4"/>
    <x v="8"/>
    <n v="4"/>
    <s v="Ixtenám Tzununkap"/>
    <s v="Quercus sp"/>
    <s v="25-29.99"/>
    <n v="26"/>
    <n v="14"/>
    <n v="5.3092915845667513E-2"/>
    <n v="0.26546457922833755"/>
    <n v="0.54840380200000005"/>
    <n v="2.7420190099999999"/>
    <n v="5"/>
  </r>
  <r>
    <n v="4"/>
    <x v="8"/>
    <n v="3"/>
    <s v="Ixtenám Tzununkap"/>
    <s v="Quercus sp"/>
    <s v="25-29.99"/>
    <n v="28"/>
    <n v="14"/>
    <n v="6.1575216010359951E-2"/>
    <n v="0.30787608005179973"/>
    <n v="0.61871029000000011"/>
    <n v="3.0935514500000005"/>
    <n v="5"/>
  </r>
  <r>
    <n v="4"/>
    <x v="8"/>
    <n v="8"/>
    <s v="Ixtenám Tzununkap"/>
    <s v="Pinus pseudostrobus"/>
    <s v="25-29.99"/>
    <n v="29"/>
    <n v="16"/>
    <n v="6.6051985541725394E-2"/>
    <n v="0.33025992770862694"/>
    <n v="0.38999274799999994"/>
    <n v="1.9499637399999996"/>
    <n v="5"/>
  </r>
  <r>
    <n v="4"/>
    <x v="8"/>
    <n v="10"/>
    <s v="Ixtenám Tzununkap"/>
    <s v="Pinus pseudostrobus"/>
    <s v="30-34.99"/>
    <n v="30"/>
    <n v="18"/>
    <n v="7.0685834705770348E-2"/>
    <n v="0.35342917352885173"/>
    <n v="0.46848541679999994"/>
    <n v="2.3424270839999997"/>
    <n v="5"/>
  </r>
  <r>
    <n v="4"/>
    <x v="8"/>
    <n v="9"/>
    <s v="Ixtenám Tzununkap"/>
    <s v="Pinus pseudostrobus"/>
    <s v="30-34.99"/>
    <n v="32"/>
    <n v="16"/>
    <n v="8.0424771931898703E-2"/>
    <n v="0.40212385965949349"/>
    <n v="0.47374877359999995"/>
    <n v="2.3687438679999997"/>
    <n v="5"/>
  </r>
  <r>
    <n v="4"/>
    <x v="8"/>
    <n v="2"/>
    <s v="Ixtenám Tzununkap"/>
    <s v="Pinus pseudostrobus"/>
    <s v="30-34.99"/>
    <n v="34"/>
    <n v="17"/>
    <n v="9.0792027688745044E-2"/>
    <n v="0.45396013844372518"/>
    <n v="0.56723056719999998"/>
    <n v="2.8361528359999997"/>
    <n v="5"/>
  </r>
  <r>
    <n v="1"/>
    <x v="9"/>
    <n v="1"/>
    <s v="San Nicolás"/>
    <s v="Quercus sp"/>
    <s v="10-14.99"/>
    <n v="12"/>
    <n v="7"/>
    <n v="1.1309733552923255E-2"/>
    <n v="7.5398223686155036E-2"/>
    <n v="0.15520825799999999"/>
    <n v="1.0347217200000001"/>
    <n v="6.666666666666667"/>
  </r>
  <r>
    <n v="1"/>
    <x v="9"/>
    <n v="11"/>
    <s v="San Nicolás"/>
    <s v="Quercus sp"/>
    <s v="15-19.99"/>
    <n v="16"/>
    <n v="8"/>
    <n v="2.0106192982974676E-2"/>
    <n v="0.13404128655316452"/>
    <n v="0.20356721799999999"/>
    <n v="1.3571147866666666"/>
    <n v="6.666666666666667"/>
  </r>
  <r>
    <n v="1"/>
    <x v="9"/>
    <n v="2"/>
    <s v="San Nicolás"/>
    <s v="Quercus sp"/>
    <s v="15-19.99"/>
    <n v="17"/>
    <n v="8"/>
    <n v="2.2698006922186261E-2"/>
    <n v="0.15132004614790842"/>
    <n v="0.215842954"/>
    <n v="1.4389530266666668"/>
    <n v="6.666666666666667"/>
  </r>
  <r>
    <n v="1"/>
    <x v="9"/>
    <n v="12"/>
    <s v="San Nicolás"/>
    <s v="Quercus sp"/>
    <s v="15-19.99"/>
    <n v="19"/>
    <n v="11"/>
    <n v="2.8352873698647883E-2"/>
    <n v="0.1890191579909859"/>
    <n v="0.29298479500000002"/>
    <n v="1.9532319666666669"/>
    <n v="6.666666666666667"/>
  </r>
  <r>
    <n v="1"/>
    <x v="9"/>
    <n v="3"/>
    <s v="San Nicolás"/>
    <s v="Quercus sp"/>
    <s v="20-24.99"/>
    <n v="20"/>
    <n v="6"/>
    <n v="3.1415926535897934E-2"/>
    <n v="0.20943951023931956"/>
    <n v="0.21993486600000001"/>
    <n v="1.4662324400000002"/>
    <n v="6.666666666666667"/>
  </r>
  <r>
    <n v="1"/>
    <x v="9"/>
    <n v="7"/>
    <s v="San Nicolás"/>
    <s v="Quercus sp"/>
    <s v="20-24.99"/>
    <n v="20"/>
    <n v="6"/>
    <n v="3.1415926535897934E-2"/>
    <n v="0.20943951023931956"/>
    <n v="0.21993486600000001"/>
    <n v="1.4662324400000002"/>
    <n v="6.666666666666667"/>
  </r>
  <r>
    <n v="1"/>
    <x v="9"/>
    <n v="13"/>
    <s v="San Nicolás"/>
    <s v="Quercus sp"/>
    <s v="20-24.99"/>
    <n v="20"/>
    <n v="9"/>
    <n v="3.1415926535897934E-2"/>
    <n v="0.20943951023931956"/>
    <n v="0.27573366599999999"/>
    <n v="1.8382244400000001"/>
    <n v="6.666666666666667"/>
  </r>
  <r>
    <n v="1"/>
    <x v="9"/>
    <n v="5"/>
    <s v="San Nicolás"/>
    <s v="Quercus sp"/>
    <s v="20-24.99"/>
    <n v="23"/>
    <n v="8"/>
    <n v="4.1547562843725017E-2"/>
    <n v="0.27698375229150013"/>
    <n v="0.30512103400000001"/>
    <n v="2.0341402266666671"/>
    <n v="6.666666666666667"/>
  </r>
  <r>
    <n v="1"/>
    <x v="9"/>
    <n v="9"/>
    <s v="San Nicolás"/>
    <s v="Quercus sp"/>
    <s v="20-24.99"/>
    <n v="23"/>
    <n v="8"/>
    <n v="4.1547562843725017E-2"/>
    <n v="0.27698375229150013"/>
    <n v="0.30512103400000001"/>
    <n v="2.0341402266666671"/>
    <n v="6.666666666666667"/>
  </r>
  <r>
    <n v="1"/>
    <x v="9"/>
    <n v="15"/>
    <s v="San Nicolás"/>
    <s v="Quercus sp"/>
    <s v="20-24.99"/>
    <n v="23"/>
    <n v="15"/>
    <n v="4.1547562843725017E-2"/>
    <n v="0.27698375229150013"/>
    <n v="0.47730683099999999"/>
    <n v="3.1820455399999998"/>
    <n v="6.666666666666667"/>
  </r>
  <r>
    <n v="1"/>
    <x v="9"/>
    <n v="19"/>
    <s v="San Nicolás"/>
    <s v="Quercus sp"/>
    <s v="20-24.99"/>
    <n v="23"/>
    <n v="8"/>
    <n v="4.1547562843725017E-2"/>
    <n v="0.27698375229150013"/>
    <n v="0.30512103400000001"/>
    <n v="2.0341402266666671"/>
    <n v="6.666666666666667"/>
  </r>
  <r>
    <n v="1"/>
    <x v="9"/>
    <n v="17"/>
    <s v="San Nicolás"/>
    <s v="Quercus sp"/>
    <s v="25-29.99"/>
    <n v="25"/>
    <n v="12"/>
    <n v="4.9087385212340517E-2"/>
    <n v="0.3272492347489368"/>
    <n v="0.457079766"/>
    <n v="3.0471984400000003"/>
    <n v="6.666666666666667"/>
  </r>
  <r>
    <n v="1"/>
    <x v="9"/>
    <n v="10"/>
    <s v="San Nicolás"/>
    <s v="Quercus sp"/>
    <s v="30-34.99"/>
    <n v="32"/>
    <n v="9"/>
    <n v="8.0424771931898703E-2"/>
    <n v="0.53616514621265809"/>
    <n v="0.53687205000000005"/>
    <n v="3.5791470000000003"/>
    <n v="6.666666666666667"/>
  </r>
  <r>
    <n v="1"/>
    <x v="9"/>
    <n v="18"/>
    <s v="San Nicolás"/>
    <s v="Quercus sp"/>
    <s v="30-34.99"/>
    <n v="33"/>
    <n v="15"/>
    <n v="8.5529859993982132E-2"/>
    <n v="0.57019906662654762"/>
    <n v="0.86789843100000008"/>
    <n v="5.785989540000001"/>
    <n v="6.666666666666667"/>
  </r>
  <r>
    <n v="1"/>
    <x v="9"/>
    <n v="6"/>
    <s v="San Nicolás"/>
    <s v="Quercus sp"/>
    <s v="30-34.99"/>
    <n v="30"/>
    <n v="12"/>
    <n v="7.0685834705770348E-2"/>
    <n v="0.47123889803846902"/>
    <n v="0.61052646600000005"/>
    <n v="4.0701764400000009"/>
    <n v="6.666666666666667"/>
  </r>
  <r>
    <n v="1"/>
    <x v="9"/>
    <n v="16"/>
    <s v="San Nicolás"/>
    <s v="Quercus sp"/>
    <s v="30-34.99"/>
    <n v="32"/>
    <n v="14"/>
    <n v="8.0424771931898703E-2"/>
    <n v="0.53616514621265809"/>
    <n v="0.77494693000000014"/>
    <n v="5.1663128666666678"/>
    <n v="6.666666666666667"/>
  </r>
  <r>
    <n v="1"/>
    <x v="9"/>
    <n v="4"/>
    <s v="San Nicolás"/>
    <s v="Quercus sp"/>
    <s v="30-34.99"/>
    <n v="33"/>
    <n v="14"/>
    <n v="8.5529859993982132E-2"/>
    <n v="0.57019906662654762"/>
    <n v="0.81726102000000012"/>
    <n v="5.4484068000000008"/>
    <n v="6.666666666666667"/>
  </r>
  <r>
    <n v="1"/>
    <x v="9"/>
    <n v="8"/>
    <s v="San Nicolás"/>
    <s v="Quercus sp"/>
    <s v="25-29.99"/>
    <n v="26"/>
    <n v="12"/>
    <n v="5.3092915845667513E-2"/>
    <n v="0.3539527723044501"/>
    <n v="0.48553715400000003"/>
    <n v="3.2369143600000001"/>
    <n v="6.666666666666667"/>
  </r>
  <r>
    <n v="1"/>
    <x v="9"/>
    <n v="14"/>
    <s v="San Nicolás"/>
    <s v="Quercus sp"/>
    <s v="25-29.99"/>
    <n v="29"/>
    <n v="12"/>
    <n v="6.6051985541725394E-2"/>
    <n v="0.44034657027816931"/>
    <n v="0.577605174"/>
    <n v="3.8507011600000003"/>
    <n v="6.666666666666667"/>
  </r>
  <r>
    <n v="2"/>
    <x v="9"/>
    <n v="8"/>
    <s v="San Nicolás"/>
    <s v="Quercus sp"/>
    <s v="10-14.99"/>
    <n v="10"/>
    <n v="7"/>
    <n v="7.8539816339744835E-3"/>
    <n v="5.235987755982989E-2"/>
    <n v="0.14088656599999999"/>
    <n v="0.93924377333333331"/>
    <n v="6.666666666666667"/>
  </r>
  <r>
    <n v="2"/>
    <x v="9"/>
    <n v="6"/>
    <s v="San Nicolás"/>
    <s v="Quercus sp"/>
    <s v="10-14.99"/>
    <n v="11"/>
    <n v="5"/>
    <n v="9.5033177771091243E-3"/>
    <n v="6.3355451847394162E-2"/>
    <n v="0.13646916100000001"/>
    <n v="0.90979440666666678"/>
    <n v="6.666666666666667"/>
  </r>
  <r>
    <n v="2"/>
    <x v="9"/>
    <n v="7"/>
    <s v="San Nicolás"/>
    <s v="Quercus sp"/>
    <s v="10-14.99"/>
    <n v="12"/>
    <n v="8"/>
    <n v="1.1309733552923255E-2"/>
    <n v="7.5398223686155036E-2"/>
    <n v="0.16190411399999999"/>
    <n v="1.0793607599999999"/>
    <n v="6.666666666666667"/>
  </r>
  <r>
    <n v="2"/>
    <x v="9"/>
    <n v="10"/>
    <s v="San Nicolás"/>
    <s v="Quercus sp"/>
    <s v="15-19.99"/>
    <n v="16"/>
    <n v="8"/>
    <n v="2.0106192982974676E-2"/>
    <n v="0.13404128655316452"/>
    <n v="0.20356721799999999"/>
    <n v="1.3571147866666666"/>
    <n v="6.666666666666667"/>
  </r>
  <r>
    <n v="2"/>
    <x v="9"/>
    <n v="11"/>
    <s v="San Nicolás"/>
    <s v="Quercus sp"/>
    <s v="15-19.99"/>
    <n v="19"/>
    <n v="11"/>
    <n v="2.8352873698647883E-2"/>
    <n v="0.1890191579909859"/>
    <n v="0.29298479500000002"/>
    <n v="1.9532319666666669"/>
    <n v="6.666666666666667"/>
  </r>
  <r>
    <n v="2"/>
    <x v="9"/>
    <n v="12"/>
    <s v="San Nicolás"/>
    <s v="Quercus sp"/>
    <s v="20-24.99"/>
    <n v="20"/>
    <n v="9"/>
    <n v="3.1415926535897934E-2"/>
    <n v="0.20943951023931956"/>
    <n v="0.27573366599999999"/>
    <n v="1.8382244400000001"/>
    <n v="6.666666666666667"/>
  </r>
  <r>
    <n v="2"/>
    <x v="9"/>
    <n v="14"/>
    <s v="San Nicolás"/>
    <s v="Quercus sp"/>
    <s v="20-24.99"/>
    <n v="23"/>
    <n v="15"/>
    <n v="4.1547562843725017E-2"/>
    <n v="0.27698375229150013"/>
    <n v="0.47730683099999999"/>
    <n v="3.1820455399999998"/>
    <n v="6.666666666666667"/>
  </r>
  <r>
    <n v="2"/>
    <x v="9"/>
    <n v="18"/>
    <s v="San Nicolás"/>
    <s v="Quercus sp"/>
    <s v="20-24.99"/>
    <n v="23"/>
    <n v="8"/>
    <n v="4.1547562843725017E-2"/>
    <n v="0.27698375229150013"/>
    <n v="0.30512103400000001"/>
    <n v="2.0341402266666671"/>
    <n v="6.666666666666667"/>
  </r>
  <r>
    <n v="2"/>
    <x v="9"/>
    <n v="3"/>
    <s v="San Nicolás"/>
    <s v="Quercus sp"/>
    <s v="20-24.99"/>
    <n v="24"/>
    <n v="9"/>
    <n v="4.5238934211693019E-2"/>
    <n v="0.30159289474462014"/>
    <n v="0.34938808200000004"/>
    <n v="2.3292538800000004"/>
    <n v="6.666666666666667"/>
  </r>
  <r>
    <n v="2"/>
    <x v="9"/>
    <n v="20"/>
    <s v="San Nicolás"/>
    <s v="Quercus sp"/>
    <s v="20-24.99"/>
    <n v="24"/>
    <n v="9"/>
    <n v="4.5238934211693019E-2"/>
    <n v="0.30159289474462014"/>
    <n v="0.34938808200000004"/>
    <n v="2.3292538800000004"/>
    <n v="6.666666666666667"/>
  </r>
  <r>
    <n v="2"/>
    <x v="9"/>
    <n v="16"/>
    <s v="San Nicolás"/>
    <s v="Quercus sp"/>
    <s v="25-29.99"/>
    <n v="25"/>
    <n v="12"/>
    <n v="4.9087385212340517E-2"/>
    <n v="0.3272492347489368"/>
    <n v="0.457079766"/>
    <n v="3.0471984400000003"/>
    <n v="6.666666666666667"/>
  </r>
  <r>
    <n v="2"/>
    <x v="9"/>
    <n v="2"/>
    <s v="San Nicolás"/>
    <s v="Quercus sp"/>
    <s v="30-34.99"/>
    <n v="30"/>
    <n v="18"/>
    <n v="7.0685834705770348E-2"/>
    <n v="0.47123889803846902"/>
    <n v="0.8616210660000001"/>
    <n v="5.7441404400000007"/>
    <n v="6.666666666666667"/>
  </r>
  <r>
    <n v="2"/>
    <x v="9"/>
    <n v="19"/>
    <s v="San Nicolás"/>
    <s v="Quercus sp"/>
    <s v="30-34.99"/>
    <n v="30"/>
    <n v="18"/>
    <n v="7.0685834705770348E-2"/>
    <n v="0.47123889803846902"/>
    <n v="0.8616210660000001"/>
    <n v="5.7441404400000007"/>
    <n v="6.666666666666667"/>
  </r>
  <r>
    <n v="2"/>
    <x v="9"/>
    <n v="4"/>
    <s v="San Nicolás"/>
    <s v="Quercus sp"/>
    <s v="20-24.99"/>
    <n v="24"/>
    <n v="12"/>
    <n v="4.5238934211693019E-2"/>
    <n v="0.30159289474462014"/>
    <n v="0.42973835399999999"/>
    <n v="2.86492236"/>
    <n v="6.666666666666667"/>
  </r>
  <r>
    <n v="2"/>
    <x v="9"/>
    <n v="9"/>
    <s v="San Nicolás"/>
    <s v="Quercus sp"/>
    <s v="20-24.99"/>
    <n v="22"/>
    <n v="9"/>
    <n v="3.8013271108436497E-2"/>
    <n v="0.25342180738957665"/>
    <n v="0.31088691000000002"/>
    <n v="2.0725794000000004"/>
    <n v="6.666666666666667"/>
  </r>
  <r>
    <n v="2"/>
    <x v="9"/>
    <n v="21"/>
    <s v="San Nicolás"/>
    <s v="Quercus sp"/>
    <s v="20-24.99"/>
    <n v="23"/>
    <n v="12"/>
    <n v="4.1547562843725017E-2"/>
    <n v="0.27698375229150013"/>
    <n v="0.403512918"/>
    <n v="2.6900861200000001"/>
    <n v="6.666666666666667"/>
  </r>
  <r>
    <n v="2"/>
    <x v="9"/>
    <n v="17"/>
    <s v="San Nicolás"/>
    <s v="Quercus sp"/>
    <s v="30-34.99"/>
    <n v="33"/>
    <n v="15"/>
    <n v="8.5529859993982132E-2"/>
    <n v="0.57019906662654762"/>
    <n v="0.86789843100000008"/>
    <n v="5.785989540000001"/>
    <n v="6.666666666666667"/>
  </r>
  <r>
    <n v="2"/>
    <x v="9"/>
    <n v="1"/>
    <s v="San Nicolás"/>
    <s v="Pinus pseudostrobus"/>
    <s v="45-49.99"/>
    <n v="45"/>
    <n v="30"/>
    <n v="0.15904312808798329"/>
    <n v="1.0602875205865554"/>
    <n v="1.7428470768"/>
    <n v="11.618980512"/>
    <n v="6.666666666666667"/>
  </r>
  <r>
    <n v="2"/>
    <x v="9"/>
    <n v="15"/>
    <s v="San Nicolás"/>
    <s v="Quercus sp"/>
    <s v="25-29.99"/>
    <n v="28"/>
    <n v="10"/>
    <n v="6.1575216010359951E-2"/>
    <n v="0.41050144006906636"/>
    <n v="0.472889426"/>
    <n v="3.1525961733333334"/>
    <n v="6.666666666666667"/>
  </r>
  <r>
    <n v="2"/>
    <x v="9"/>
    <n v="5"/>
    <s v="San Nicolás"/>
    <s v="Pinus pseudostrobus"/>
    <s v="25-29.99"/>
    <n v="26"/>
    <n v="12"/>
    <n v="5.3092915845667513E-2"/>
    <n v="0.3539527723044501"/>
    <n v="0.23712655919999998"/>
    <n v="1.5808437279999998"/>
    <n v="6.666666666666667"/>
  </r>
  <r>
    <n v="2"/>
    <x v="9"/>
    <n v="22"/>
    <s v="San Nicolás"/>
    <s v="Pinus pseudostrobus"/>
    <s v="10-14.99"/>
    <n v="14"/>
    <n v="6"/>
    <n v="1.5393804002589988E-2"/>
    <n v="0.10262536001726659"/>
    <n v="3.8720891999999993E-2"/>
    <n v="0.25813927999999997"/>
    <n v="6.666666666666667"/>
  </r>
  <r>
    <n v="2"/>
    <x v="9"/>
    <n v="13"/>
    <s v="San Nicolás"/>
    <s v="Quercus sp"/>
    <s v="10-14.99"/>
    <n v="13"/>
    <n v="6"/>
    <n v="1.3273228961416878E-2"/>
    <n v="8.8488193076112526E-2"/>
    <n v="0.15548725200000002"/>
    <n v="1.0365816800000003"/>
    <n v="6.666666666666667"/>
  </r>
  <r>
    <n v="3"/>
    <x v="9"/>
    <n v="4"/>
    <s v="San Nicolás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9"/>
    <n v="13"/>
    <s v="San Nicolás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9"/>
    <n v="19"/>
    <s v="San Nicolás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9"/>
    <n v="5"/>
    <s v="San Nicolás"/>
    <s v="Quercus sp"/>
    <s v="15-19.99"/>
    <n v="15"/>
    <n v="17"/>
    <n v="1.7671458676442587E-2"/>
    <n v="0.11780972450961726"/>
    <n v="0.28619594100000001"/>
    <n v="1.9079729400000001"/>
    <n v="6.666666666666667"/>
  </r>
  <r>
    <n v="3"/>
    <x v="9"/>
    <n v="14"/>
    <s v="San Nicolás"/>
    <s v="Quercus sp"/>
    <s v="15-19.99"/>
    <n v="15"/>
    <n v="17"/>
    <n v="1.7671458676442587E-2"/>
    <n v="0.11780972450961726"/>
    <n v="0.28619594100000001"/>
    <n v="1.9079729400000001"/>
    <n v="6.666666666666667"/>
  </r>
  <r>
    <n v="3"/>
    <x v="9"/>
    <n v="20"/>
    <s v="San Nicolás"/>
    <s v="Quercus sp"/>
    <s v="15-19.99"/>
    <n v="15"/>
    <n v="17"/>
    <n v="1.7671458676442587E-2"/>
    <n v="0.11780972450961726"/>
    <n v="0.28619594100000001"/>
    <n v="1.9079729400000001"/>
    <n v="6.666666666666667"/>
  </r>
  <r>
    <n v="3"/>
    <x v="9"/>
    <n v="3"/>
    <s v="San Nicolás"/>
    <s v="Quercus sp"/>
    <s v="20-24.99"/>
    <n v="20"/>
    <n v="17"/>
    <n v="3.1415926535897934E-2"/>
    <n v="0.20943951023931956"/>
    <n v="0.424530466"/>
    <n v="2.8302031066666666"/>
    <n v="6.666666666666667"/>
  </r>
  <r>
    <n v="3"/>
    <x v="9"/>
    <n v="12"/>
    <s v="San Nicolás"/>
    <s v="Quercus sp"/>
    <s v="20-24.99"/>
    <n v="20"/>
    <n v="17"/>
    <n v="3.1415926535897934E-2"/>
    <n v="0.20943951023931956"/>
    <n v="0.424530466"/>
    <n v="2.8302031066666666"/>
    <n v="6.666666666666667"/>
  </r>
  <r>
    <n v="3"/>
    <x v="9"/>
    <n v="18"/>
    <s v="San Nicolás"/>
    <s v="Quercus sp"/>
    <s v="20-24.99"/>
    <n v="20"/>
    <n v="17"/>
    <n v="3.1415926535897934E-2"/>
    <n v="0.20943951023931956"/>
    <n v="0.424530466"/>
    <n v="2.8302031066666666"/>
    <n v="6.666666666666667"/>
  </r>
  <r>
    <n v="3"/>
    <x v="9"/>
    <n v="2"/>
    <s v="San Nicolás"/>
    <s v="Quercus sp"/>
    <s v="20-24.99"/>
    <n v="23"/>
    <n v="19"/>
    <n v="4.1547562843725017E-2"/>
    <n v="0.27698375229150013"/>
    <n v="0.57569871500000003"/>
    <n v="3.8379914333333338"/>
    <n v="6.666666666666667"/>
  </r>
  <r>
    <n v="3"/>
    <x v="9"/>
    <n v="8"/>
    <s v="San Nicolás"/>
    <s v="Pinus pseudostrobus"/>
    <s v="25-29.99"/>
    <n v="26"/>
    <n v="15"/>
    <n v="5.3092915845667513E-2"/>
    <n v="0.3539527723044501"/>
    <n v="0.29513790479999996"/>
    <n v="1.9675860319999998"/>
    <n v="6.666666666666667"/>
  </r>
  <r>
    <n v="3"/>
    <x v="9"/>
    <n v="17"/>
    <s v="San Nicolás"/>
    <s v="Pinus pseudostrobus"/>
    <s v="25-29.99"/>
    <n v="26"/>
    <n v="15"/>
    <n v="5.3092915845667513E-2"/>
    <n v="0.3539527723044501"/>
    <n v="0.29513790479999996"/>
    <n v="1.9675860319999998"/>
    <n v="6.666666666666667"/>
  </r>
  <r>
    <n v="3"/>
    <x v="9"/>
    <n v="23"/>
    <s v="San Nicolás"/>
    <s v="Pinus pseudostrobus"/>
    <s v="25-29.99"/>
    <n v="26"/>
    <n v="15"/>
    <n v="5.3092915845667513E-2"/>
    <n v="0.3539527723044501"/>
    <n v="0.29513790479999996"/>
    <n v="1.9675860319999998"/>
    <n v="6.666666666666667"/>
  </r>
  <r>
    <n v="3"/>
    <x v="9"/>
    <n v="9"/>
    <s v="San Nicolás"/>
    <s v="Quercus sp"/>
    <s v="25-29.99"/>
    <n v="28"/>
    <n v="18"/>
    <n v="6.1575216010359951E-2"/>
    <n v="0.41050144006906636"/>
    <n v="0.76453115400000005"/>
    <n v="5.0968743600000002"/>
    <n v="6.666666666666667"/>
  </r>
  <r>
    <n v="3"/>
    <x v="9"/>
    <n v="1"/>
    <s v="San Nicolás"/>
    <s v="Quercus sp"/>
    <s v="30-34.99"/>
    <n v="30"/>
    <n v="20"/>
    <n v="7.0685834705770348E-2"/>
    <n v="0.47123889803846902"/>
    <n v="0.94531926600000005"/>
    <n v="6.3021284400000006"/>
    <n v="6.666666666666667"/>
  </r>
  <r>
    <n v="3"/>
    <x v="9"/>
    <n v="6"/>
    <s v="San Nicolás"/>
    <s v="Pinus pseudostrobus"/>
    <s v="20-24.99"/>
    <n v="24"/>
    <n v="12"/>
    <n v="4.5238934211693019E-2"/>
    <n v="0.30159289474462014"/>
    <n v="0.2028003192"/>
    <n v="1.3520021280000001"/>
    <n v="6.666666666666667"/>
  </r>
  <r>
    <n v="3"/>
    <x v="9"/>
    <n v="15"/>
    <s v="San Nicolás"/>
    <s v="Pinus pseudostrobus"/>
    <s v="20-24.99"/>
    <n v="23"/>
    <n v="11"/>
    <n v="4.1547562843725017E-2"/>
    <n v="0.27698375229150013"/>
    <n v="0.17153483559999999"/>
    <n v="1.1435655706666668"/>
    <n v="6.666666666666667"/>
  </r>
  <r>
    <n v="3"/>
    <x v="9"/>
    <n v="21"/>
    <s v="San Nicolás"/>
    <s v="Pinus pseudostrobus"/>
    <s v="30-34.99"/>
    <n v="30"/>
    <n v="24"/>
    <n v="7.0685834705770348E-2"/>
    <n v="0.47123889803846902"/>
    <n v="0.62295349680000001"/>
    <n v="4.1530233120000002"/>
    <n v="6.666666666666667"/>
  </r>
  <r>
    <n v="3"/>
    <x v="9"/>
    <n v="11"/>
    <s v="San Nicolás"/>
    <s v="Quercus sp"/>
    <s v="35-39.99"/>
    <n v="38"/>
    <n v="21"/>
    <n v="0.11341149479459153"/>
    <n v="0.75607663196394359"/>
    <n v="1.5183729420000001"/>
    <n v="10.12248628"/>
    <n v="6.666666666666667"/>
  </r>
  <r>
    <n v="3"/>
    <x v="9"/>
    <n v="7"/>
    <s v="San Nicolás"/>
    <s v="Quercus sp"/>
    <s v="10-14.99"/>
    <n v="14"/>
    <n v="9"/>
    <n v="1.5393804002589988E-2"/>
    <n v="0.10262536001726659"/>
    <n v="0.19036150200000002"/>
    <n v="1.2690766800000002"/>
    <n v="6.666666666666667"/>
  </r>
  <r>
    <n v="3"/>
    <x v="9"/>
    <n v="10"/>
    <s v="San Nicolás"/>
    <s v="Pinus pseudostrobus"/>
    <s v="10-14.99"/>
    <n v="13"/>
    <n v="8"/>
    <n v="1.3273228961416878E-2"/>
    <n v="8.8488193076112526E-2"/>
    <n v="4.3755407199999999E-2"/>
    <n v="0.2917027146666667"/>
    <n v="6.666666666666667"/>
  </r>
  <r>
    <n v="3"/>
    <x v="9"/>
    <n v="16"/>
    <s v="San Nicolás"/>
    <s v="Quercus sp"/>
    <s v="25-29.99"/>
    <n v="25"/>
    <n v="11"/>
    <n v="4.9087385212340517E-2"/>
    <n v="0.3272492347489368"/>
    <n v="0.42801789099999998"/>
    <n v="2.8534526066666666"/>
    <n v="6.666666666666667"/>
  </r>
  <r>
    <n v="3"/>
    <x v="9"/>
    <n v="22"/>
    <s v="San Nicolás"/>
    <s v="Quercus sp"/>
    <s v="25-29.99"/>
    <n v="29"/>
    <n v="12"/>
    <n v="6.6051985541725394E-2"/>
    <n v="0.44034657027816931"/>
    <n v="0.577605174"/>
    <n v="3.8507011600000003"/>
    <n v="6.666666666666667"/>
  </r>
  <r>
    <n v="1"/>
    <x v="10"/>
    <n v="10"/>
    <s v="Oboton"/>
    <s v="Quercus sp"/>
    <s v="10-14.99"/>
    <n v="13"/>
    <n v="7"/>
    <n v="1.3273228961416878E-2"/>
    <n v="8.8488193076112526E-2"/>
    <n v="0.16334558300000002"/>
    <n v="1.0889705533333336"/>
    <n v="6.666666666666667"/>
  </r>
  <r>
    <n v="1"/>
    <x v="10"/>
    <n v="13"/>
    <s v="Oboton"/>
    <s v="Quercus sp"/>
    <s v="10-14.99"/>
    <n v="13"/>
    <n v="8"/>
    <n v="1.3273228961416878E-2"/>
    <n v="8.8488193076112526E-2"/>
    <n v="0.17120391400000001"/>
    <n v="1.1413594266666669"/>
    <n v="6.666666666666667"/>
  </r>
  <r>
    <n v="1"/>
    <x v="10"/>
    <n v="17"/>
    <s v="Oboton"/>
    <s v="Quercus sp"/>
    <s v="10-14.99"/>
    <n v="13"/>
    <n v="8"/>
    <n v="1.3273228961416878E-2"/>
    <n v="8.8488193076112526E-2"/>
    <n v="0.17120391400000001"/>
    <n v="1.1413594266666669"/>
    <n v="6.666666666666667"/>
  </r>
  <r>
    <n v="1"/>
    <x v="10"/>
    <n v="11"/>
    <s v="Oboton"/>
    <s v="Quercus sp"/>
    <s v="10-14.99"/>
    <n v="14"/>
    <n v="8"/>
    <n v="1.5393804002589988E-2"/>
    <n v="0.10262536001726659"/>
    <n v="0.18124769800000001"/>
    <n v="1.2083179866666669"/>
    <n v="6.666666666666667"/>
  </r>
  <r>
    <n v="1"/>
    <x v="10"/>
    <n v="7"/>
    <s v="Oboton"/>
    <s v="Quercus sp"/>
    <s v="15-19.99"/>
    <n v="15"/>
    <n v="11"/>
    <n v="1.7671458676442587E-2"/>
    <n v="0.11780972450961726"/>
    <n v="0.223422291"/>
    <n v="1.4894819400000001"/>
    <n v="6.666666666666667"/>
  </r>
  <r>
    <n v="1"/>
    <x v="10"/>
    <n v="9"/>
    <s v="Oboton"/>
    <s v="Quercus sp"/>
    <s v="15-19.99"/>
    <n v="16"/>
    <n v="8"/>
    <n v="2.0106192982974676E-2"/>
    <n v="0.13404128655316452"/>
    <n v="0.20356721799999999"/>
    <n v="1.3571147866666666"/>
    <n v="6.666666666666667"/>
  </r>
  <r>
    <n v="1"/>
    <x v="10"/>
    <n v="5"/>
    <s v="Oboton"/>
    <s v="Quercus sp"/>
    <s v="15-19.99"/>
    <n v="17"/>
    <n v="9"/>
    <n v="2.2698006922186261E-2"/>
    <n v="0.15132004614790842"/>
    <n v="0.22928116500000001"/>
    <n v="1.5285411000000002"/>
    <n v="6.666666666666667"/>
  </r>
  <r>
    <n v="1"/>
    <x v="10"/>
    <n v="12"/>
    <s v="Oboton"/>
    <s v="Alnus jorullensis"/>
    <s v="15-19.99"/>
    <n v="17"/>
    <n v="10"/>
    <n v="2.2698006922186261E-2"/>
    <n v="0.15132004614790842"/>
    <n v="0.24271937599999999"/>
    <n v="1.6181291733333334"/>
    <n v="6.666666666666667"/>
  </r>
  <r>
    <n v="1"/>
    <x v="10"/>
    <n v="16"/>
    <s v="Oboton"/>
    <s v="Alnus jorullensis"/>
    <s v="15-19.99"/>
    <n v="17"/>
    <n v="10"/>
    <n v="2.2698006922186261E-2"/>
    <n v="0.15132004614790842"/>
    <n v="0.24271937599999999"/>
    <n v="1.6181291733333334"/>
    <n v="6.666666666666667"/>
  </r>
  <r>
    <n v="1"/>
    <x v="10"/>
    <n v="8"/>
    <s v="Oboton"/>
    <s v="Alnus jorullensis"/>
    <s v="15-19.99"/>
    <n v="18"/>
    <n v="16"/>
    <n v="2.5446900494077322E-2"/>
    <n v="0.16964600329384882"/>
    <n v="0.34938808200000004"/>
    <n v="2.3292538800000004"/>
    <n v="6.666666666666667"/>
  </r>
  <r>
    <n v="1"/>
    <x v="10"/>
    <n v="4"/>
    <s v="Oboton"/>
    <s v="Pinus pseudostrobus"/>
    <s v="20-24.99"/>
    <n v="20"/>
    <n v="13"/>
    <n v="3.1415926535897934E-2"/>
    <n v="0.20943951023931956"/>
    <n v="0.15382821679999997"/>
    <n v="1.0255214453333332"/>
    <n v="6.666666666666667"/>
  </r>
  <r>
    <n v="1"/>
    <x v="10"/>
    <n v="6"/>
    <s v="Oboton"/>
    <s v="Quercus sp"/>
    <s v="20-24.99"/>
    <n v="20"/>
    <n v="10"/>
    <n v="3.1415926535897934E-2"/>
    <n v="0.20943951023931956"/>
    <n v="0.29433326600000004"/>
    <n v="1.9622217733333336"/>
    <n v="6.666666666666667"/>
  </r>
  <r>
    <n v="1"/>
    <x v="10"/>
    <n v="14"/>
    <s v="Oboton"/>
    <s v="Quercus sp"/>
    <s v="25-29.99"/>
    <n v="25"/>
    <n v="9"/>
    <n v="4.9087385212340517E-2"/>
    <n v="0.3272492347489368"/>
    <n v="0.36989414100000001"/>
    <n v="2.46596094"/>
    <n v="6.666666666666667"/>
  </r>
  <r>
    <n v="1"/>
    <x v="10"/>
    <n v="3"/>
    <s v="Oboton"/>
    <s v="Pinus pseudostrobus"/>
    <s v="25-29.99"/>
    <n v="28"/>
    <n v="14"/>
    <n v="6.1575216010359951E-2"/>
    <n v="0.41050144006906636"/>
    <n v="0.31905185199999997"/>
    <n v="2.1270123466666666"/>
    <n v="6.666666666666667"/>
  </r>
  <r>
    <n v="1"/>
    <x v="10"/>
    <n v="1"/>
    <s v="Oboton"/>
    <s v="Pinus pseudostrobus"/>
    <s v="30-34.99"/>
    <n v="30"/>
    <n v="16"/>
    <n v="7.0685834705770348E-2"/>
    <n v="0.47123889803846902"/>
    <n v="0.41699605679999996"/>
    <n v="2.7799737119999999"/>
    <n v="6.666666666666667"/>
  </r>
  <r>
    <n v="1"/>
    <x v="10"/>
    <n v="2"/>
    <s v="Oboton"/>
    <s v="Pinus pseudostrobus"/>
    <s v="30-34.99"/>
    <n v="32"/>
    <n v="18"/>
    <n v="8.0424771931898703E-2"/>
    <n v="0.53616514621265809"/>
    <n v="0.53233222319999995"/>
    <n v="3.5488814879999997"/>
    <n v="6.666666666666667"/>
  </r>
  <r>
    <n v="1"/>
    <x v="10"/>
    <n v="15"/>
    <s v="Oboton"/>
    <s v="Quercus sp"/>
    <s v="30-34.99"/>
    <n v="34"/>
    <n v="15"/>
    <n v="9.0792027688745044E-2"/>
    <n v="0.60528018459163369"/>
    <n v="0.91462992600000015"/>
    <n v="6.0975328400000013"/>
    <n v="6.666666666666667"/>
  </r>
  <r>
    <n v="2"/>
    <x v="10"/>
    <n v="6"/>
    <s v="Oboton"/>
    <s v="Alnus jorullensis"/>
    <s v="15-19.99"/>
    <n v="17"/>
    <n v="12"/>
    <n v="2.2698006922186261E-2"/>
    <n v="0.15132004614790842"/>
    <n v="0.269595798"/>
    <n v="1.79730532"/>
    <n v="6.666666666666667"/>
  </r>
  <r>
    <n v="2"/>
    <x v="10"/>
    <n v="7"/>
    <s v="Oboton"/>
    <s v="Pinus ayacahuite"/>
    <s v="15-19.99"/>
    <n v="16"/>
    <n v="10"/>
    <n v="2.0106192982974676E-2"/>
    <n v="0.13404128655316452"/>
    <n v="5.4136722100000007E-2"/>
    <n v="0.36091148066666673"/>
    <n v="6.666666666666667"/>
  </r>
  <r>
    <n v="2"/>
    <x v="10"/>
    <n v="12"/>
    <s v="Oboton"/>
    <s v="Alnus jorullensis"/>
    <s v="15-19.99"/>
    <n v="16"/>
    <n v="10"/>
    <n v="2.0106192982974676E-2"/>
    <n v="0.13404128655316452"/>
    <n v="0.22737470600000001"/>
    <n v="1.5158313733333335"/>
    <n v="6.666666666666667"/>
  </r>
  <r>
    <n v="2"/>
    <x v="10"/>
    <n v="13"/>
    <s v="Oboton"/>
    <s v="Pinus ayacahuite"/>
    <s v="15-19.99"/>
    <n v="17"/>
    <n v="9"/>
    <n v="2.2698006922186261E-2"/>
    <n v="0.15132004614790842"/>
    <n v="5.5320424899999998E-2"/>
    <n v="0.36880283266666669"/>
    <n v="6.666666666666667"/>
  </r>
  <r>
    <n v="2"/>
    <x v="10"/>
    <n v="8"/>
    <s v="Oboton"/>
    <s v="Quercus sp"/>
    <s v="20-24.99"/>
    <n v="20"/>
    <n v="9"/>
    <n v="3.1415926535897934E-2"/>
    <n v="0.20943951023931956"/>
    <n v="0.27573366599999999"/>
    <n v="1.8382244400000001"/>
    <n v="6.666666666666667"/>
  </r>
  <r>
    <n v="2"/>
    <x v="10"/>
    <n v="14"/>
    <s v="Oboton"/>
    <s v="Quercus sp"/>
    <s v="20-24.99"/>
    <n v="20"/>
    <n v="10"/>
    <n v="3.1415926535897934E-2"/>
    <n v="0.20943951023931956"/>
    <n v="0.29433326600000004"/>
    <n v="1.9622217733333336"/>
    <n v="6.666666666666667"/>
  </r>
  <r>
    <n v="2"/>
    <x v="10"/>
    <n v="11"/>
    <s v="Oboton"/>
    <s v="Quercus sp"/>
    <s v="20-24.99"/>
    <n v="20"/>
    <n v="10"/>
    <n v="3.1415926535897934E-2"/>
    <n v="0.20943951023931956"/>
    <n v="0.29433326600000004"/>
    <n v="1.9622217733333336"/>
    <n v="6.666666666666667"/>
  </r>
  <r>
    <n v="2"/>
    <x v="10"/>
    <n v="2"/>
    <s v="Oboton"/>
    <s v="Alnus jorullensis"/>
    <s v="20-24.99"/>
    <n v="21"/>
    <n v="9"/>
    <n v="3.4636059005827467E-2"/>
    <n v="0.23090706003884978"/>
    <n v="0.29289179700000001"/>
    <n v="1.9526119800000001"/>
    <n v="6.666666666666667"/>
  </r>
  <r>
    <n v="2"/>
    <x v="10"/>
    <n v="9"/>
    <s v="Oboton"/>
    <s v="Quercus sp"/>
    <s v="20-24.99"/>
    <n v="22"/>
    <n v="9"/>
    <n v="3.8013271108436497E-2"/>
    <n v="0.25342180738957665"/>
    <n v="0.31088691000000002"/>
    <n v="2.0725794000000004"/>
    <n v="6.666666666666667"/>
  </r>
  <r>
    <n v="2"/>
    <x v="10"/>
    <n v="1"/>
    <s v="Oboton"/>
    <s v="Pinus ayacahuite"/>
    <s v="20-24.99"/>
    <n v="21"/>
    <n v="12"/>
    <n v="3.4636059005827467E-2"/>
    <n v="0.23090706003884978"/>
    <n v="0.13301174770000002"/>
    <n v="0.88674498466666685"/>
    <n v="6.666666666666667"/>
  </r>
  <r>
    <n v="2"/>
    <x v="10"/>
    <n v="3"/>
    <s v="Oboton"/>
    <s v="Quercus sp"/>
    <s v="20-24.99"/>
    <n v="21"/>
    <n v="10"/>
    <n v="3.4636059005827467E-2"/>
    <n v="0.23090706003884978"/>
    <n v="0.31339785600000003"/>
    <n v="2.0893190400000003"/>
    <n v="6.666666666666667"/>
  </r>
  <r>
    <n v="2"/>
    <x v="10"/>
    <n v="5"/>
    <s v="Oboton"/>
    <s v="Cupressus lusitanica"/>
    <s v="25-29.99"/>
    <n v="25"/>
    <n v="14"/>
    <n v="4.9087385212340517E-2"/>
    <n v="0.3272492347489368"/>
    <n v="0.26645744220000001"/>
    <n v="1.7763829480000002"/>
    <n v="6.666666666666667"/>
  </r>
  <r>
    <n v="2"/>
    <x v="10"/>
    <n v="4"/>
    <s v="Oboton"/>
    <s v="Pinus ayacahuite"/>
    <s v="30-34.99"/>
    <n v="30"/>
    <n v="16"/>
    <n v="7.0685834705770348E-2"/>
    <n v="0.47123889803846902"/>
    <n v="0.39596699410000002"/>
    <n v="2.639779960666667"/>
    <n v="6.666666666666667"/>
  </r>
  <r>
    <n v="2"/>
    <x v="10"/>
    <n v="10"/>
    <s v="Oboton"/>
    <s v="Quercus sp"/>
    <s v="30-34.99"/>
    <n v="30"/>
    <n v="12"/>
    <n v="7.0685834705770348E-2"/>
    <n v="0.47123889803846902"/>
    <n v="0.61052646600000005"/>
    <n v="4.0701764400000009"/>
    <n v="6.666666666666667"/>
  </r>
  <r>
    <n v="2"/>
    <x v="10"/>
    <n v="16"/>
    <s v="Oboton"/>
    <s v="Quercus sp"/>
    <s v="30-34.99"/>
    <n v="30"/>
    <n v="12"/>
    <n v="7.0685834705770348E-2"/>
    <n v="0.47123889803846902"/>
    <n v="0.61052646600000005"/>
    <n v="4.0701764400000009"/>
    <n v="6.666666666666667"/>
  </r>
  <r>
    <n v="2"/>
    <x v="10"/>
    <n v="18"/>
    <s v="Oboton"/>
    <s v="Alnus jorullensis"/>
    <s v="30-34.99"/>
    <n v="30"/>
    <n v="15"/>
    <n v="7.0685834705770348E-2"/>
    <n v="0.47123889803846902"/>
    <n v="0.73607376600000007"/>
    <n v="4.9071584400000008"/>
    <n v="6.666666666666667"/>
  </r>
  <r>
    <n v="2"/>
    <x v="10"/>
    <n v="17"/>
    <s v="Oboton"/>
    <s v="Quercus sp"/>
    <s v="10-14.99"/>
    <n v="11"/>
    <n v="6"/>
    <n v="9.5033177771091243E-3"/>
    <n v="6.3355451847394162E-2"/>
    <n v="0.14209554000000002"/>
    <n v="0.94730360000000013"/>
    <n v="6.666666666666667"/>
  </r>
  <r>
    <n v="2"/>
    <x v="10"/>
    <n v="15"/>
    <s v="Oboton"/>
    <s v="Quercus sp"/>
    <s v="10-14.99"/>
    <n v="14"/>
    <n v="8"/>
    <n v="1.5393804002589988E-2"/>
    <n v="0.10262536001726659"/>
    <n v="0.18124769800000001"/>
    <n v="1.2083179866666669"/>
    <n v="6.666666666666667"/>
  </r>
  <r>
    <n v="3"/>
    <x v="10"/>
    <n v="6"/>
    <s v="Oboton"/>
    <s v="Quercus sp"/>
    <s v="10-14.99"/>
    <n v="10"/>
    <n v="11"/>
    <n v="7.8539816339744835E-3"/>
    <n v="5.235987755982989E-2"/>
    <n v="0.15948616600000001"/>
    <n v="1.0632411066666667"/>
    <n v="6.666666666666667"/>
  </r>
  <r>
    <n v="3"/>
    <x v="10"/>
    <n v="7"/>
    <s v="Oboton"/>
    <s v="Quercus sp"/>
    <s v="10-14.99"/>
    <n v="10"/>
    <n v="6"/>
    <n v="7.8539816339744835E-3"/>
    <n v="5.235987755982989E-2"/>
    <n v="0.13623666600000001"/>
    <n v="0.90824444000000004"/>
    <n v="6.666666666666667"/>
  </r>
  <r>
    <n v="3"/>
    <x v="10"/>
    <n v="13"/>
    <s v="Oboton"/>
    <s v="Quercus sp"/>
    <s v="10-14.99"/>
    <n v="10"/>
    <n v="6"/>
    <n v="7.8539816339744835E-3"/>
    <n v="5.235987755982989E-2"/>
    <n v="0.13623666600000001"/>
    <n v="0.90824444000000004"/>
    <n v="6.666666666666667"/>
  </r>
  <r>
    <n v="3"/>
    <x v="10"/>
    <n v="5"/>
    <s v="Oboton"/>
    <s v="Pinus pseudostrobus"/>
    <s v="10-14.99"/>
    <n v="13"/>
    <n v="14"/>
    <n v="1.3273228961416878E-2"/>
    <n v="8.8488193076112526E-2"/>
    <n v="7.2761079999999992E-2"/>
    <n v="0.48507386666666663"/>
    <n v="6.666666666666667"/>
  </r>
  <r>
    <n v="3"/>
    <x v="10"/>
    <n v="1"/>
    <s v="Oboton"/>
    <s v="Pinus pseudostrobus"/>
    <s v="15-19.99"/>
    <n v="16"/>
    <n v="8"/>
    <n v="2.0106192982974676E-2"/>
    <n v="0.13404128655316452"/>
    <n v="6.3664626399999993E-2"/>
    <n v="0.42443084266666664"/>
    <n v="6.666666666666667"/>
  </r>
  <r>
    <n v="3"/>
    <x v="10"/>
    <n v="3"/>
    <s v="Oboton"/>
    <s v="Quercus sp"/>
    <s v="15-19.99"/>
    <n v="17"/>
    <n v="14"/>
    <n v="2.2698006922186261E-2"/>
    <n v="0.15132004614790842"/>
    <n v="0.29647222000000001"/>
    <n v="1.9764814666666668"/>
    <n v="6.666666666666667"/>
  </r>
  <r>
    <n v="3"/>
    <x v="10"/>
    <n v="14"/>
    <s v="Oboton"/>
    <s v="Quercus sp"/>
    <s v="15-19.99"/>
    <n v="19"/>
    <n v="9"/>
    <n v="2.8352873698647883E-2"/>
    <n v="0.1890191579909859"/>
    <n v="0.25941251700000001"/>
    <n v="1.7294167800000002"/>
    <n v="6.666666666666667"/>
  </r>
  <r>
    <n v="3"/>
    <x v="10"/>
    <n v="4"/>
    <s v="Oboton"/>
    <s v="Quercus sp"/>
    <s v="20-24.99"/>
    <n v="20"/>
    <n v="18"/>
    <n v="3.1415926535897934E-2"/>
    <n v="0.20943951023931956"/>
    <n v="0.44313006599999999"/>
    <n v="2.9542004400000001"/>
    <n v="6.666666666666667"/>
  </r>
  <r>
    <n v="3"/>
    <x v="10"/>
    <n v="9"/>
    <s v="Oboton"/>
    <s v="Pinus pseudostrobus"/>
    <s v="20-24.99"/>
    <n v="20"/>
    <n v="16"/>
    <n v="3.1415926535897934E-2"/>
    <n v="0.20943951023931956"/>
    <n v="0.18815445679999998"/>
    <n v="1.2543630453333332"/>
    <n v="6.666666666666667"/>
  </r>
  <r>
    <n v="3"/>
    <x v="10"/>
    <n v="10"/>
    <s v="Oboton"/>
    <s v="Quercus sp"/>
    <s v="20-24.99"/>
    <n v="21"/>
    <n v="14"/>
    <n v="3.4636059005827467E-2"/>
    <n v="0.23090706003884978"/>
    <n v="0.395422092"/>
    <n v="2.6361472800000003"/>
    <n v="6.666666666666667"/>
  </r>
  <r>
    <n v="3"/>
    <x v="10"/>
    <n v="2"/>
    <s v="Oboton"/>
    <s v="Pinus pseudostrobus"/>
    <s v="20-24.99"/>
    <n v="24"/>
    <n v="17"/>
    <n v="4.5238934211693019E-2"/>
    <n v="0.30159289474462014"/>
    <n v="0.28518329519999996"/>
    <n v="1.9012219679999998"/>
    <n v="6.666666666666667"/>
  </r>
  <r>
    <n v="3"/>
    <x v="10"/>
    <n v="12"/>
    <s v="Oboton"/>
    <s v="Pinus pseudostrobus"/>
    <s v="25-29.99"/>
    <n v="25"/>
    <n v="14"/>
    <n v="4.9087385212340517E-2"/>
    <n v="0.3272492347489368"/>
    <n v="0.25537667679999998"/>
    <n v="1.7025111786666667"/>
    <n v="6.666666666666667"/>
  </r>
  <r>
    <n v="3"/>
    <x v="10"/>
    <n v="11"/>
    <s v="Oboton"/>
    <s v="Quercus sp"/>
    <s v="25-29.99"/>
    <n v="26"/>
    <n v="18"/>
    <n v="5.3092915845667513E-2"/>
    <n v="0.3539527723044501"/>
    <n v="0.6741370980000001"/>
    <n v="4.4942473200000013"/>
    <n v="6.666666666666667"/>
  </r>
  <r>
    <n v="3"/>
    <x v="10"/>
    <n v="8"/>
    <s v="Oboton"/>
    <s v="Pinus pseudostrobus"/>
    <s v="25-29.99"/>
    <n v="29"/>
    <n v="25"/>
    <n v="6.6051985541725394E-2"/>
    <n v="0.44034657027816931"/>
    <n v="0.60650550679999993"/>
    <n v="4.043370045333333"/>
    <n v="6.666666666666667"/>
  </r>
  <r>
    <n v="3"/>
    <x v="10"/>
    <n v="16"/>
    <s v="Oboton"/>
    <s v="Pinus pseudostrobus"/>
    <s v="30-34.99"/>
    <n v="30"/>
    <n v="16"/>
    <n v="7.0685834705770348E-2"/>
    <n v="0.47123889803846902"/>
    <n v="0.41699605679999996"/>
    <n v="2.7799737119999999"/>
    <n v="6.666666666666667"/>
  </r>
  <r>
    <n v="3"/>
    <x v="10"/>
    <n v="15"/>
    <s v="Oboton"/>
    <s v="Pinus pseudostrobus"/>
    <s v="45-49.99"/>
    <n v="49"/>
    <n v="25"/>
    <n v="0.18857409903172731"/>
    <n v="1.2571606602115155"/>
    <n v="1.7221083067999998"/>
    <n v="11.480722045333332"/>
    <n v="6.666666666666667"/>
  </r>
  <r>
    <n v="1"/>
    <x v="11"/>
    <n v="10"/>
    <s v="Yalanjechopat"/>
    <s v="Quercus sp"/>
    <s v="40-44.99"/>
    <n v="42"/>
    <n v="16"/>
    <n v="0.13854423602330987"/>
    <n v="0.69272118011654926"/>
    <n v="1.4207250419999999"/>
    <n v="7.1036252099999997"/>
    <n v="5"/>
  </r>
  <r>
    <n v="1"/>
    <x v="11"/>
    <n v="13"/>
    <s v="Yalanjechopat"/>
    <s v="Quercus sp"/>
    <s v="40-44.99"/>
    <n v="44"/>
    <n v="17"/>
    <n v="0.15205308443374599"/>
    <n v="0.76026542216872994"/>
    <n v="1.6387123540000001"/>
    <n v="8.1935617700000005"/>
    <n v="5"/>
  </r>
  <r>
    <n v="1"/>
    <x v="11"/>
    <n v="17"/>
    <s v="Yalanjechopat"/>
    <s v="Quercus sp"/>
    <s v="10-14.99"/>
    <n v="13"/>
    <n v="7"/>
    <n v="1.3273228961416878E-2"/>
    <n v="6.6366144807084387E-2"/>
    <n v="0.16334558300000002"/>
    <n v="0.81672791500000008"/>
    <n v="5"/>
  </r>
  <r>
    <n v="1"/>
    <x v="11"/>
    <n v="20"/>
    <s v="Yalanjechopat"/>
    <s v="Quercus sp"/>
    <s v="10-14.99"/>
    <n v="13"/>
    <n v="8"/>
    <n v="1.3273228961416878E-2"/>
    <n v="6.6366144807084387E-2"/>
    <n v="0.17120391400000001"/>
    <n v="0.85601957000000006"/>
    <n v="5"/>
  </r>
  <r>
    <n v="1"/>
    <x v="11"/>
    <n v="11"/>
    <s v="Yalanjechopat"/>
    <s v="Quercus sp"/>
    <s v="10-14.99"/>
    <n v="14"/>
    <n v="8"/>
    <n v="1.5393804002589988E-2"/>
    <n v="7.6969020012949932E-2"/>
    <n v="0.18124769800000001"/>
    <n v="0.90623849000000001"/>
    <n v="5"/>
  </r>
  <r>
    <n v="1"/>
    <x v="11"/>
    <n v="18"/>
    <s v="Yalanjechopat"/>
    <s v="Quercus sp"/>
    <s v="10-14.99"/>
    <n v="14"/>
    <n v="8"/>
    <n v="1.5393804002589988E-2"/>
    <n v="7.6969020012949932E-2"/>
    <n v="0.18124769800000001"/>
    <n v="0.90623849000000001"/>
    <n v="5"/>
  </r>
  <r>
    <n v="1"/>
    <x v="11"/>
    <n v="7"/>
    <s v="Yalanjechopat"/>
    <s v="Quercus sp"/>
    <s v="15-19.99"/>
    <n v="15"/>
    <n v="11"/>
    <n v="1.7671458676442587E-2"/>
    <n v="8.8357293382212931E-2"/>
    <n v="0.223422291"/>
    <n v="1.1171114549999999"/>
    <n v="5"/>
  </r>
  <r>
    <n v="1"/>
    <x v="11"/>
    <n v="14"/>
    <s v="Yalanjechopat"/>
    <s v="Quercus sp"/>
    <s v="15-19.99"/>
    <n v="15"/>
    <n v="11"/>
    <n v="1.7671458676442587E-2"/>
    <n v="8.8357293382212931E-2"/>
    <n v="0.223422291"/>
    <n v="1.1171114549999999"/>
    <n v="5"/>
  </r>
  <r>
    <n v="1"/>
    <x v="11"/>
    <n v="9"/>
    <s v="Yalanjechopat"/>
    <s v="Quercus sp"/>
    <s v="15-19.99"/>
    <n v="16"/>
    <n v="8"/>
    <n v="2.0106192982974676E-2"/>
    <n v="0.10053096491487337"/>
    <n v="0.20356721799999999"/>
    <n v="1.0178360899999999"/>
    <n v="5"/>
  </r>
  <r>
    <n v="1"/>
    <x v="11"/>
    <n v="2"/>
    <s v="Yalanjechopat"/>
    <s v="Pinus pseudostrobus"/>
    <s v="15-19.99"/>
    <n v="17"/>
    <n v="14"/>
    <n v="2.2698006922186261E-2"/>
    <n v="0.1134900346109313"/>
    <n v="0.12081781599999999"/>
    <n v="0.60408907999999994"/>
    <n v="5"/>
  </r>
  <r>
    <n v="1"/>
    <x v="11"/>
    <n v="5"/>
    <s v="Yalanjechopat"/>
    <s v="Quercus sp"/>
    <s v="15-19.99"/>
    <n v="19"/>
    <n v="11"/>
    <n v="2.8352873698647883E-2"/>
    <n v="0.1417643684932394"/>
    <n v="0.29298479500000002"/>
    <n v="1.464923975"/>
    <n v="5"/>
  </r>
  <r>
    <n v="1"/>
    <x v="11"/>
    <n v="6"/>
    <s v="Yalanjechopat"/>
    <s v="Quercus sp"/>
    <s v="20-24.99"/>
    <n v="24"/>
    <n v="12"/>
    <n v="4.5238934211693019E-2"/>
    <n v="0.22619467105846508"/>
    <n v="0.42973835399999999"/>
    <n v="2.1486917699999997"/>
    <n v="5"/>
  </r>
  <r>
    <n v="1"/>
    <x v="11"/>
    <n v="16"/>
    <s v="Yalanjechopat"/>
    <s v="Quercus sp"/>
    <s v="25-29.99"/>
    <n v="29"/>
    <n v="12"/>
    <n v="6.6051985541725394E-2"/>
    <n v="0.33025992770862694"/>
    <n v="0.577605174"/>
    <n v="2.8880258699999999"/>
    <n v="5"/>
  </r>
  <r>
    <n v="1"/>
    <x v="11"/>
    <n v="3"/>
    <s v="Yalanjechopat"/>
    <s v="Pinus pseudostrobus"/>
    <s v="25-29.99"/>
    <n v="28"/>
    <n v="18"/>
    <n v="6.1575216010359951E-2"/>
    <n v="0.30787608005179973"/>
    <n v="0.4087577591999999"/>
    <n v="2.0437887959999994"/>
    <n v="5"/>
  </r>
  <r>
    <n v="1"/>
    <x v="11"/>
    <n v="12"/>
    <s v="Yalanjechopat"/>
    <s v="Pinus pseudostrobus"/>
    <s v="25-29.99"/>
    <n v="29"/>
    <n v="16"/>
    <n v="6.6051985541725394E-2"/>
    <n v="0.33025992770862694"/>
    <n v="0.38999274799999994"/>
    <n v="1.9499637399999996"/>
    <n v="5"/>
  </r>
  <r>
    <n v="1"/>
    <x v="11"/>
    <n v="19"/>
    <s v="Yalanjechopat"/>
    <s v="Pinus pseudostrobus"/>
    <s v="25-29.99"/>
    <n v="29"/>
    <n v="16"/>
    <n v="6.6051985541725394E-2"/>
    <n v="0.33025992770862694"/>
    <n v="0.38999274799999994"/>
    <n v="1.9499637399999996"/>
    <n v="5"/>
  </r>
  <r>
    <n v="1"/>
    <x v="11"/>
    <n v="4"/>
    <s v="Yalanjechopat"/>
    <s v="Quercus sp"/>
    <s v="30-34.99"/>
    <n v="34"/>
    <n v="13"/>
    <n v="9.0792027688745044E-2"/>
    <n v="0.45396013844372518"/>
    <n v="0.8071242380000001"/>
    <n v="4.0356211900000005"/>
    <n v="5"/>
  </r>
  <r>
    <n v="1"/>
    <x v="11"/>
    <n v="8"/>
    <s v="Yalanjechopat"/>
    <s v="Pinus pseudostrobus"/>
    <s v="30-34.99"/>
    <n v="33"/>
    <n v="19"/>
    <n v="8.5529859993982132E-2"/>
    <n v="0.42764929996991063"/>
    <n v="0.59695136999999987"/>
    <n v="2.9847568499999992"/>
    <n v="5"/>
  </r>
  <r>
    <n v="1"/>
    <x v="11"/>
    <n v="15"/>
    <s v="Yalanjechopat"/>
    <s v="Pinus pseudostrobus"/>
    <s v="30-34.99"/>
    <n v="34"/>
    <n v="19"/>
    <n v="9.0792027688745044E-2"/>
    <n v="0.45396013844372518"/>
    <n v="0.63336578960000001"/>
    <n v="3.166828948"/>
    <n v="5"/>
  </r>
  <r>
    <n v="1"/>
    <x v="11"/>
    <n v="1"/>
    <s v="Yalanjechopat"/>
    <s v="Pinus pseudostrobus"/>
    <s v="40-44.99"/>
    <n v="44"/>
    <n v="21"/>
    <n v="0.15205308443374599"/>
    <n v="0.76026542216872994"/>
    <n v="1.1680541879999999"/>
    <n v="5.840270939999999"/>
    <n v="5"/>
  </r>
  <r>
    <n v="2"/>
    <x v="11"/>
    <n v="6"/>
    <s v="Yalanjechopat"/>
    <s v="Quercus sp"/>
    <s v="15-19.99"/>
    <n v="17"/>
    <n v="12"/>
    <n v="2.2698006922186261E-2"/>
    <n v="0.1134900346109313"/>
    <n v="0.269595798"/>
    <n v="1.3479789899999999"/>
    <n v="5"/>
  </r>
  <r>
    <n v="2"/>
    <x v="11"/>
    <n v="17"/>
    <s v="Yalanjechopat"/>
    <s v="Quercus sp"/>
    <s v="15-19.99"/>
    <n v="17"/>
    <n v="12"/>
    <n v="2.2698006922186261E-2"/>
    <n v="0.1134900346109313"/>
    <n v="0.269595798"/>
    <n v="1.3479789899999999"/>
    <n v="5"/>
  </r>
  <r>
    <n v="2"/>
    <x v="11"/>
    <n v="7"/>
    <s v="Yalanjechopat"/>
    <s v="Pinus ayacahuite"/>
    <s v="15-19.99"/>
    <n v="19"/>
    <n v="21"/>
    <n v="2.8352873698647883E-2"/>
    <n v="0.1417643684932394"/>
    <n v="0.19909700889999998"/>
    <n v="0.99548504449999986"/>
    <n v="5"/>
  </r>
  <r>
    <n v="2"/>
    <x v="11"/>
    <n v="18"/>
    <s v="Yalanjechopat"/>
    <s v="Pinus ayacahuite"/>
    <s v="15-19.99"/>
    <n v="19"/>
    <n v="11"/>
    <n v="2.8352873698647883E-2"/>
    <n v="0.1417643684932394"/>
    <n v="9.4873420899999991E-2"/>
    <n v="0.47436710449999991"/>
    <n v="5"/>
  </r>
  <r>
    <n v="2"/>
    <x v="11"/>
    <n v="8"/>
    <s v="Yalanjechopat"/>
    <s v="Quercus sp"/>
    <s v="20-24.99"/>
    <n v="20"/>
    <n v="21"/>
    <n v="3.1415926535897934E-2"/>
    <n v="0.15707963267948966"/>
    <n v="0.49892886600000003"/>
    <n v="2.4946443299999999"/>
    <n v="5"/>
  </r>
  <r>
    <n v="2"/>
    <x v="11"/>
    <n v="19"/>
    <s v="Yalanjechopat"/>
    <s v="Quercus sp"/>
    <s v="20-24.99"/>
    <n v="20"/>
    <n v="11"/>
    <n v="3.1415926535897934E-2"/>
    <n v="0.15707963267948966"/>
    <n v="0.31293286600000003"/>
    <n v="1.56466433"/>
    <n v="5"/>
  </r>
  <r>
    <n v="2"/>
    <x v="11"/>
    <n v="11"/>
    <s v="Yalanjechopat"/>
    <s v="Pinus pseudostrobus"/>
    <s v="20-24.99"/>
    <n v="21"/>
    <n v="17"/>
    <n v="3.4636059005827467E-2"/>
    <n v="0.17318029502913732"/>
    <n v="0.2195343612"/>
    <n v="1.0976718059999999"/>
    <n v="5"/>
  </r>
  <r>
    <n v="2"/>
    <x v="11"/>
    <n v="22"/>
    <s v="Yalanjechopat"/>
    <s v="Pinus pseudostrobus"/>
    <s v="20-24.99"/>
    <n v="21"/>
    <n v="17"/>
    <n v="3.4636059005827467E-2"/>
    <n v="0.17318029502913732"/>
    <n v="0.2195343612"/>
    <n v="1.0976718059999999"/>
    <n v="5"/>
  </r>
  <r>
    <n v="2"/>
    <x v="11"/>
    <n v="9"/>
    <s v="Yalanjechopat"/>
    <s v="Quercus sp"/>
    <s v="20-24.99"/>
    <n v="22"/>
    <n v="18"/>
    <n v="3.8013271108436497E-2"/>
    <n v="0.19006635554218249"/>
    <n v="0.51343655399999999"/>
    <n v="2.5671827699999996"/>
    <n v="5"/>
  </r>
  <r>
    <n v="2"/>
    <x v="11"/>
    <n v="1"/>
    <s v="Yalanjechopat"/>
    <s v="Pinus pseudostrobus"/>
    <s v="20-24.99"/>
    <n v="23"/>
    <n v="20"/>
    <n v="4.1547562843725017E-2"/>
    <n v="0.20773781421862508"/>
    <n v="0.30772419279999996"/>
    <n v="1.5386209639999997"/>
    <n v="5"/>
  </r>
  <r>
    <n v="2"/>
    <x v="11"/>
    <n v="3"/>
    <s v="Yalanjechopat"/>
    <s v="Quercus sp"/>
    <s v="20-24.99"/>
    <n v="23"/>
    <n v="18"/>
    <n v="4.1547562843725017E-2"/>
    <n v="0.20773781421862508"/>
    <n v="0.55110074400000009"/>
    <n v="2.7555037200000001"/>
    <n v="5"/>
  </r>
  <r>
    <n v="2"/>
    <x v="11"/>
    <n v="14"/>
    <s v="Yalanjechopat"/>
    <s v="Quercus sp"/>
    <s v="20-24.99"/>
    <n v="23"/>
    <n v="14"/>
    <n v="4.1547562843725017E-2"/>
    <n v="0.20773781421862508"/>
    <n v="0.45270885999999999"/>
    <n v="2.2635443"/>
    <n v="5"/>
  </r>
  <r>
    <n v="2"/>
    <x v="11"/>
    <n v="5"/>
    <s v="Yalanjechopat"/>
    <s v="Quercus sp"/>
    <s v="25-29.99"/>
    <n v="29"/>
    <n v="23"/>
    <n v="6.6051985541725394E-2"/>
    <n v="0.33025992770862694"/>
    <n v="1.007767423"/>
    <n v="5.0388371149999998"/>
    <n v="5"/>
  </r>
  <r>
    <n v="2"/>
    <x v="11"/>
    <n v="16"/>
    <s v="Yalanjechopat"/>
    <s v="Quercus sp"/>
    <s v="25-29.99"/>
    <n v="29"/>
    <n v="16"/>
    <n v="6.6051985541725394E-2"/>
    <n v="0.33025992770862694"/>
    <n v="0.73402781000000006"/>
    <n v="3.67013905"/>
    <n v="5"/>
  </r>
  <r>
    <n v="2"/>
    <x v="11"/>
    <n v="4"/>
    <s v="Yalanjechopat"/>
    <s v="Pinus pseudostrobus"/>
    <s v="30-34.99"/>
    <n v="31"/>
    <n v="19"/>
    <n v="7.5476763502494784E-2"/>
    <n v="0.37738381751247391"/>
    <n v="0.52738352359999996"/>
    <n v="2.6369176179999996"/>
    <n v="5"/>
  </r>
  <r>
    <n v="2"/>
    <x v="11"/>
    <n v="15"/>
    <s v="Yalanjechopat"/>
    <s v="Pinus pseudostrobus"/>
    <s v="30-34.99"/>
    <n v="31"/>
    <n v="19"/>
    <n v="7.5476763502494784E-2"/>
    <n v="0.37738381751247391"/>
    <n v="0.52738352359999996"/>
    <n v="2.6369176179999996"/>
    <n v="5"/>
  </r>
  <r>
    <n v="2"/>
    <x v="11"/>
    <n v="10"/>
    <s v="Yalanjechopat"/>
    <s v="Quercus sp"/>
    <s v="30-34.99"/>
    <n v="32"/>
    <n v="24"/>
    <n v="8.0424771931898703E-2"/>
    <n v="0.40212385965949349"/>
    <n v="1.25109669"/>
    <n v="6.2554834499999998"/>
    <n v="5"/>
  </r>
  <r>
    <n v="2"/>
    <x v="11"/>
    <n v="21"/>
    <s v="Yalanjechopat"/>
    <s v="Quercus sp"/>
    <s v="30-34.99"/>
    <n v="32"/>
    <n v="24"/>
    <n v="8.0424771931898703E-2"/>
    <n v="0.40212385965949349"/>
    <n v="1.25109669"/>
    <n v="6.2554834499999998"/>
    <n v="5"/>
  </r>
  <r>
    <n v="2"/>
    <x v="11"/>
    <n v="2"/>
    <s v="Yalanjechopat"/>
    <s v="Pinus pseudostrobus"/>
    <s v="35-39.99"/>
    <n v="35"/>
    <n v="19"/>
    <n v="9.6211275016187398E-2"/>
    <n v="0.48105637508093696"/>
    <n v="0.67086720679999989"/>
    <n v="3.3543360339999992"/>
    <n v="5"/>
  </r>
  <r>
    <n v="2"/>
    <x v="11"/>
    <n v="20"/>
    <s v="Yalanjechopat"/>
    <s v="Quercus sp"/>
    <s v="35-39.99"/>
    <n v="35"/>
    <n v="18"/>
    <n v="9.6211275016187398E-2"/>
    <n v="0.48105637508093696"/>
    <n v="1.1336402160000001"/>
    <n v="5.6682010800000002"/>
    <n v="5"/>
  </r>
  <r>
    <n v="2"/>
    <x v="11"/>
    <n v="13"/>
    <s v="Yalanjechopat"/>
    <s v="Pinus pseudostrobus"/>
    <s v="35-39.99"/>
    <n v="36"/>
    <n v="19"/>
    <n v="0.10178760197630929"/>
    <n v="0.50893800988154636"/>
    <n v="0.70945562159999997"/>
    <n v="3.5472781079999995"/>
    <n v="5"/>
  </r>
  <r>
    <n v="2"/>
    <x v="11"/>
    <n v="12"/>
    <s v="Yalanjechopat"/>
    <s v="Pinus pseudostrobus"/>
    <s v="40-44.99"/>
    <n v="41"/>
    <n v="20"/>
    <n v="0.13202543126711103"/>
    <n v="0.66012715633555508"/>
    <n v="0.96678800079999994"/>
    <n v="4.8339400039999996"/>
    <n v="5"/>
  </r>
  <r>
    <n v="3"/>
    <x v="11"/>
    <n v="6"/>
    <s v="Yalanjechopat"/>
    <s v="Quercus sp"/>
    <s v="10-14.99"/>
    <n v="10"/>
    <n v="11"/>
    <n v="7.8539816339744835E-3"/>
    <n v="3.9269908169872414E-2"/>
    <n v="0.15948616600000001"/>
    <n v="0.79743083000000003"/>
    <n v="5"/>
  </r>
  <r>
    <n v="3"/>
    <x v="11"/>
    <n v="7"/>
    <s v="Yalanjechopat"/>
    <s v="Quercus sp"/>
    <s v="10-14.99"/>
    <n v="10"/>
    <n v="6"/>
    <n v="7.8539816339744835E-3"/>
    <n v="3.9269908169872414E-2"/>
    <n v="0.13623666600000001"/>
    <n v="0.68118332999999998"/>
    <n v="5"/>
  </r>
  <r>
    <n v="3"/>
    <x v="11"/>
    <n v="3"/>
    <s v="Yalanjechopat"/>
    <s v="Quercus sp"/>
    <s v="15-19.99"/>
    <n v="17"/>
    <n v="14"/>
    <n v="2.2698006922186261E-2"/>
    <n v="0.1134900346109313"/>
    <n v="0.29647222000000001"/>
    <n v="1.4823610999999999"/>
    <n v="5"/>
  </r>
  <r>
    <n v="3"/>
    <x v="11"/>
    <n v="5"/>
    <s v="Yalanjechopat"/>
    <s v="Pinus pseudostrobus"/>
    <s v="15-19.99"/>
    <n v="17"/>
    <n v="14"/>
    <n v="2.2698006922186261E-2"/>
    <n v="0.1134900346109313"/>
    <n v="0.12081781599999999"/>
    <n v="0.60408907999999994"/>
    <n v="5"/>
  </r>
  <r>
    <n v="3"/>
    <x v="11"/>
    <n v="10"/>
    <s v="Yalanjechopat"/>
    <s v="Quercus sp"/>
    <s v="15-19.99"/>
    <n v="18"/>
    <n v="7"/>
    <n v="2.5446900494077322E-2"/>
    <n v="0.12723450247038659"/>
    <n v="0.21379699800000002"/>
    <n v="1.0689849899999999"/>
    <n v="5"/>
  </r>
  <r>
    <n v="3"/>
    <x v="11"/>
    <n v="16"/>
    <s v="Yalanjechopat"/>
    <s v="Quercus sp"/>
    <s v="15-19.99"/>
    <n v="18"/>
    <n v="7"/>
    <n v="2.5446900494077322E-2"/>
    <n v="0.12723450247038659"/>
    <n v="0.21379699800000002"/>
    <n v="1.0689849899999999"/>
    <n v="5"/>
  </r>
  <r>
    <n v="3"/>
    <x v="11"/>
    <n v="4"/>
    <s v="Yalanjechopat"/>
    <s v="Quercus sp"/>
    <s v="35-39.99"/>
    <n v="37"/>
    <n v="14"/>
    <n v="0.10752100856911066"/>
    <n v="0.53760504284555333"/>
    <n v="0.99953710000000007"/>
    <n v="4.9976855000000002"/>
    <n v="5"/>
  </r>
  <r>
    <n v="3"/>
    <x v="11"/>
    <n v="9"/>
    <s v="Yalanjechopat"/>
    <s v="Pinus pseudostrobus"/>
    <s v="35-39.99"/>
    <n v="39"/>
    <n v="20"/>
    <n v="0.1194590606527519"/>
    <n v="0.59729530326375946"/>
    <n v="0.87525136079999988"/>
    <n v="4.3762568039999987"/>
    <n v="5"/>
  </r>
  <r>
    <n v="3"/>
    <x v="11"/>
    <n v="15"/>
    <s v="Yalanjechopat"/>
    <s v="Pinus pseudostrobus"/>
    <s v="35-39.99"/>
    <n v="37"/>
    <n v="18"/>
    <n v="0.10752100856911066"/>
    <n v="0.53760504284555333"/>
    <n v="0.70997051519999987"/>
    <n v="3.5498525759999993"/>
    <n v="5"/>
  </r>
  <r>
    <n v="3"/>
    <x v="11"/>
    <n v="11"/>
    <s v="Yalanjechopat"/>
    <s v="Quercus sp"/>
    <s v="20-24.99"/>
    <n v="24"/>
    <n v="11"/>
    <n v="4.5238934211693019E-2"/>
    <n v="0.22619467105846508"/>
    <n v="0.40295492999999999"/>
    <n v="2.0147746499999997"/>
    <n v="5"/>
  </r>
  <r>
    <n v="3"/>
    <x v="11"/>
    <n v="17"/>
    <s v="Yalanjechopat"/>
    <s v="Quercus sp"/>
    <s v="20-24.99"/>
    <n v="24"/>
    <n v="12"/>
    <n v="4.5238934211693019E-2"/>
    <n v="0.22619467105846508"/>
    <n v="0.42973835399999999"/>
    <n v="2.1486917699999997"/>
    <n v="5"/>
  </r>
  <r>
    <n v="3"/>
    <x v="11"/>
    <n v="2"/>
    <s v="Yalanjechopat"/>
    <s v="Pinus pseudostrobus"/>
    <s v="20-24.99"/>
    <n v="24"/>
    <n v="17"/>
    <n v="4.5238934211693019E-2"/>
    <n v="0.22619467105846508"/>
    <n v="0.28518329519999996"/>
    <n v="1.4259164759999998"/>
    <n v="5"/>
  </r>
  <r>
    <n v="3"/>
    <x v="11"/>
    <n v="12"/>
    <s v="Yalanjechopat"/>
    <s v="Quercus sp"/>
    <s v="25-29.99"/>
    <n v="29"/>
    <n v="11"/>
    <n v="6.6051985541725394E-2"/>
    <n v="0.33025992770862694"/>
    <n v="0.53849951500000004"/>
    <n v="2.692497575"/>
    <n v="5"/>
  </r>
  <r>
    <n v="3"/>
    <x v="11"/>
    <n v="18"/>
    <s v="Yalanjechopat"/>
    <s v="Quercus sp"/>
    <s v="25-29.99"/>
    <n v="25"/>
    <n v="12"/>
    <n v="4.9087385212340517E-2"/>
    <n v="0.24543692606170259"/>
    <n v="0.457079766"/>
    <n v="2.2853988299999997"/>
    <n v="5"/>
  </r>
  <r>
    <n v="3"/>
    <x v="11"/>
    <n v="1"/>
    <s v="Yalanjechopat"/>
    <s v="Pinus pseudostrobus"/>
    <s v="25-29.99"/>
    <n v="29"/>
    <n v="16"/>
    <n v="6.6051985541725394E-2"/>
    <n v="0.33025992770862694"/>
    <n v="0.38999274799999994"/>
    <n v="1.9499637399999996"/>
    <n v="5"/>
  </r>
  <r>
    <n v="3"/>
    <x v="11"/>
    <n v="8"/>
    <s v="Yalanjechopat"/>
    <s v="Pinus pseudostrobus"/>
    <s v="40-44.99"/>
    <n v="44"/>
    <n v="22"/>
    <n v="0.15205308443374599"/>
    <n v="0.76026542216872994"/>
    <n v="1.2234338551999999"/>
    <n v="6.1171692759999994"/>
    <n v="5"/>
  </r>
  <r>
    <n v="3"/>
    <x v="11"/>
    <n v="13"/>
    <s v="Yalanjechopat"/>
    <s v="Pinus pseudostrobus"/>
    <s v="25-29.99"/>
    <n v="29"/>
    <n v="15"/>
    <n v="6.6051985541725394E-2"/>
    <n v="0.33025992770862694"/>
    <n v="0.36593577479999995"/>
    <n v="1.8296788739999996"/>
    <n v="5"/>
  </r>
  <r>
    <n v="3"/>
    <x v="11"/>
    <n v="14"/>
    <s v="Yalanjechopat"/>
    <s v="Pinus pseudostrobus"/>
    <s v="25-29.99"/>
    <n v="29"/>
    <n v="20"/>
    <n v="6.6051985541725394E-2"/>
    <n v="0.33025992770862694"/>
    <n v="0.48622064079999994"/>
    <n v="2.4311032039999994"/>
    <n v="5"/>
  </r>
  <r>
    <n v="3"/>
    <x v="11"/>
    <n v="19"/>
    <s v="Yalanjechopat"/>
    <s v="Pinus pseudostrobus"/>
    <s v="45-49.99"/>
    <n v="49"/>
    <n v="25"/>
    <n v="0.18857409903172731"/>
    <n v="0.94287049515863652"/>
    <n v="1.7221083067999998"/>
    <n v="8.6105415339999993"/>
    <n v="5"/>
  </r>
  <r>
    <n v="4"/>
    <x v="11"/>
    <n v="6"/>
    <s v="Yalanjechopat"/>
    <s v="Quercus sp"/>
    <s v="15-19.99"/>
    <n v="17"/>
    <n v="12"/>
    <n v="2.2698006922186261E-2"/>
    <n v="0.1134900346109313"/>
    <n v="0.269595798"/>
    <n v="1.3479789899999999"/>
    <n v="5"/>
  </r>
  <r>
    <n v="4"/>
    <x v="11"/>
    <n v="17"/>
    <s v="Yalanjechopat"/>
    <s v="Quercus sp"/>
    <s v="15-19.99"/>
    <n v="17"/>
    <n v="12"/>
    <n v="2.2698006922186261E-2"/>
    <n v="0.1134900346109313"/>
    <n v="0.269595798"/>
    <n v="1.3479789899999999"/>
    <n v="5"/>
  </r>
  <r>
    <n v="4"/>
    <x v="11"/>
    <n v="18"/>
    <s v="Yalanjechopat"/>
    <s v="Pinus ayacahuite"/>
    <s v="15-19.99"/>
    <n v="19"/>
    <n v="11"/>
    <n v="2.8352873698647883E-2"/>
    <n v="0.1417643684932394"/>
    <n v="9.4873420899999991E-2"/>
    <n v="0.47436710449999991"/>
    <n v="5"/>
  </r>
  <r>
    <n v="4"/>
    <x v="11"/>
    <n v="8"/>
    <s v="Yalanjechopat"/>
    <s v="Quercus sp"/>
    <s v="20-24.99"/>
    <n v="20"/>
    <n v="11"/>
    <n v="3.1415926535897934E-2"/>
    <n v="0.15707963267948966"/>
    <n v="0.31293286600000003"/>
    <n v="1.56466433"/>
    <n v="5"/>
  </r>
  <r>
    <n v="4"/>
    <x v="11"/>
    <n v="19"/>
    <s v="Yalanjechopat"/>
    <s v="Quercus sp"/>
    <s v="20-24.99"/>
    <n v="20"/>
    <n v="11"/>
    <n v="3.1415926535897934E-2"/>
    <n v="0.15707963267948966"/>
    <n v="0.31293286600000003"/>
    <n v="1.56466433"/>
    <n v="5"/>
  </r>
  <r>
    <n v="4"/>
    <x v="11"/>
    <n v="9"/>
    <s v="Yalanjechopat"/>
    <s v="Quercus sp"/>
    <s v="20-24.99"/>
    <n v="22"/>
    <n v="18"/>
    <n v="3.8013271108436497E-2"/>
    <n v="0.19006635554218249"/>
    <n v="0.51343655399999999"/>
    <n v="2.5671827699999996"/>
    <n v="5"/>
  </r>
  <r>
    <n v="4"/>
    <x v="11"/>
    <n v="1"/>
    <s v="Yalanjechopat"/>
    <s v="Pinus pseudostrobus"/>
    <s v="20-24.99"/>
    <n v="23"/>
    <n v="20"/>
    <n v="4.1547562843725017E-2"/>
    <n v="0.20773781421862508"/>
    <n v="0.30772419279999996"/>
    <n v="1.5386209639999997"/>
    <n v="5"/>
  </r>
  <r>
    <n v="4"/>
    <x v="11"/>
    <n v="3"/>
    <s v="Yalanjechopat"/>
    <s v="Quercus sp"/>
    <s v="20-24.99"/>
    <n v="23"/>
    <n v="18"/>
    <n v="4.1547562843725017E-2"/>
    <n v="0.20773781421862508"/>
    <n v="0.55110074400000009"/>
    <n v="2.7555037200000001"/>
    <n v="5"/>
  </r>
  <r>
    <n v="4"/>
    <x v="11"/>
    <n v="14"/>
    <s v="Yalanjechopat"/>
    <s v="Quercus sp"/>
    <s v="20-24.99"/>
    <n v="23"/>
    <n v="14"/>
    <n v="4.1547562843725017E-2"/>
    <n v="0.20773781421862508"/>
    <n v="0.45270885999999999"/>
    <n v="2.2635443"/>
    <n v="5"/>
  </r>
  <r>
    <n v="4"/>
    <x v="11"/>
    <n v="5"/>
    <s v="Yalanjechopat"/>
    <s v="Quercus sp"/>
    <s v="25-29.99"/>
    <n v="29"/>
    <n v="23"/>
    <n v="6.6051985541725394E-2"/>
    <n v="0.33025992770862694"/>
    <n v="1.007767423"/>
    <n v="5.0388371149999998"/>
    <n v="5"/>
  </r>
  <r>
    <n v="4"/>
    <x v="11"/>
    <n v="16"/>
    <s v="Yalanjechopat"/>
    <s v="Quercus sp"/>
    <s v="25-29.99"/>
    <n v="29"/>
    <n v="16"/>
    <n v="6.6051985541725394E-2"/>
    <n v="0.33025992770862694"/>
    <n v="0.73402781000000006"/>
    <n v="3.67013905"/>
    <n v="5"/>
  </r>
  <r>
    <n v="4"/>
    <x v="11"/>
    <n v="4"/>
    <s v="Yalanjechopat"/>
    <s v="Pinus pseudostrobus"/>
    <s v="30-34.99"/>
    <n v="31"/>
    <n v="19"/>
    <n v="7.5476763502494784E-2"/>
    <n v="0.37738381751247391"/>
    <n v="0.52738352359999996"/>
    <n v="2.6369176179999996"/>
    <n v="5"/>
  </r>
  <r>
    <n v="4"/>
    <x v="11"/>
    <n v="15"/>
    <s v="Yalanjechopat"/>
    <s v="Pinus pseudostrobus"/>
    <s v="30-34.99"/>
    <n v="31"/>
    <n v="19"/>
    <n v="7.5476763502494784E-2"/>
    <n v="0.37738381751247391"/>
    <n v="0.52738352359999996"/>
    <n v="2.6369176179999996"/>
    <n v="5"/>
  </r>
  <r>
    <n v="4"/>
    <x v="11"/>
    <n v="10"/>
    <s v="Yalanjechopat"/>
    <s v="Quercus sp"/>
    <s v="30-34.99"/>
    <n v="32"/>
    <n v="24"/>
    <n v="8.0424771931898703E-2"/>
    <n v="0.40212385965949349"/>
    <n v="1.25109669"/>
    <n v="6.2554834499999998"/>
    <n v="5"/>
  </r>
  <r>
    <n v="4"/>
    <x v="11"/>
    <n v="11"/>
    <s v="Yalanjechopat"/>
    <s v="Pinus pseudostrobus"/>
    <s v="30-34.99"/>
    <n v="34"/>
    <n v="17"/>
    <n v="9.0792027688745044E-2"/>
    <n v="0.45396013844372518"/>
    <n v="0.56723056719999998"/>
    <n v="2.8361528359999997"/>
    <n v="5"/>
  </r>
  <r>
    <n v="4"/>
    <x v="11"/>
    <n v="2"/>
    <s v="Yalanjechopat"/>
    <s v="Pinus pseudostrobus"/>
    <s v="35-39.99"/>
    <n v="35"/>
    <n v="19"/>
    <n v="9.6211275016187398E-2"/>
    <n v="0.48105637508093696"/>
    <n v="0.67086720679999989"/>
    <n v="3.3543360339999992"/>
    <n v="5"/>
  </r>
  <r>
    <n v="4"/>
    <x v="11"/>
    <n v="20"/>
    <s v="Yalanjechopat"/>
    <s v="Quercus sp"/>
    <s v="35-39.99"/>
    <n v="35"/>
    <n v="18"/>
    <n v="9.6211275016187398E-2"/>
    <n v="0.48105637508093696"/>
    <n v="1.1336402160000001"/>
    <n v="5.6682010800000002"/>
    <n v="5"/>
  </r>
  <r>
    <n v="4"/>
    <x v="11"/>
    <n v="7"/>
    <s v="Yalanjechopat"/>
    <s v="Pinus ayacahuite"/>
    <s v="35-39.99"/>
    <n v="36"/>
    <n v="21"/>
    <n v="0.10178760197630929"/>
    <n v="0.50893800988154636"/>
    <n v="0.7659751669"/>
    <n v="3.8298758344999997"/>
    <n v="5"/>
  </r>
  <r>
    <n v="4"/>
    <x v="11"/>
    <n v="13"/>
    <s v="Yalanjechopat"/>
    <s v="Pinus pseudostrobus"/>
    <s v="35-39.99"/>
    <n v="36"/>
    <n v="19"/>
    <n v="0.10178760197630929"/>
    <n v="0.50893800988154636"/>
    <n v="0.70945562159999997"/>
    <n v="3.5472781079999995"/>
    <n v="5"/>
  </r>
  <r>
    <n v="4"/>
    <x v="11"/>
    <n v="12"/>
    <s v="Yalanjechopat"/>
    <s v="Pinus pseudostrobus"/>
    <s v="40-44.99"/>
    <n v="41"/>
    <n v="20"/>
    <n v="0.13202543126711103"/>
    <n v="0.66012715633555508"/>
    <n v="0.96678800079999994"/>
    <n v="4.8339400039999996"/>
    <n v="5"/>
  </r>
  <r>
    <n v="1"/>
    <x v="12"/>
    <n v="1"/>
    <s v="Jolomtenam II"/>
    <s v="Quercus sp"/>
    <s v="10-14.99"/>
    <n v="11"/>
    <n v="6"/>
    <n v="9.5033177771091243E-3"/>
    <n v="6.3355451847394162E-2"/>
    <n v="0.14209554000000002"/>
    <n v="0.94730360000000013"/>
    <n v="6.666666666666667"/>
  </r>
  <r>
    <n v="1"/>
    <x v="12"/>
    <n v="3"/>
    <s v="Jolomtenam II"/>
    <s v="Quercus sp"/>
    <s v="10-14.99"/>
    <n v="12"/>
    <n v="6"/>
    <n v="1.1309733552923255E-2"/>
    <n v="7.5398223686155036E-2"/>
    <n v="0.14851240199999999"/>
    <n v="0.99008267999999999"/>
    <n v="6.666666666666667"/>
  </r>
  <r>
    <n v="1"/>
    <x v="12"/>
    <n v="12"/>
    <s v="Jolomtenam II"/>
    <s v="Pinus pseudostrobus"/>
    <s v="10-14.99"/>
    <n v="12"/>
    <n v="9"/>
    <n v="1.1309733552923255E-2"/>
    <n v="7.5398223686155036E-2"/>
    <n v="4.2153516000000002E-2"/>
    <n v="0.28102344000000001"/>
    <n v="6.666666666666667"/>
  </r>
  <r>
    <n v="1"/>
    <x v="12"/>
    <n v="2"/>
    <s v="Jolomtenam II"/>
    <s v="Quercus sp"/>
    <s v="10-14.99"/>
    <n v="13"/>
    <n v="7"/>
    <n v="1.3273228961416878E-2"/>
    <n v="8.8488193076112526E-2"/>
    <n v="0.16334558300000002"/>
    <n v="1.0889705533333336"/>
    <n v="6.666666666666667"/>
  </r>
  <r>
    <n v="1"/>
    <x v="12"/>
    <n v="10"/>
    <s v="Jolomtenam II"/>
    <s v="Pinus pseudostrobus"/>
    <s v="15-19.99"/>
    <n v="16"/>
    <n v="6"/>
    <n v="2.0106192982974676E-2"/>
    <n v="0.13404128655316452"/>
    <n v="4.9018763999999992E-2"/>
    <n v="0.32679175999999999"/>
    <n v="6.666666666666667"/>
  </r>
  <r>
    <n v="1"/>
    <x v="12"/>
    <n v="8"/>
    <s v="Jolomtenam II"/>
    <s v="Quercus sp"/>
    <s v="15-19.99"/>
    <n v="17"/>
    <n v="5"/>
    <n v="2.2698006922186261E-2"/>
    <n v="0.15132004614790842"/>
    <n v="0.17552832099999999"/>
    <n v="1.1701888066666666"/>
    <n v="6.666666666666667"/>
  </r>
  <r>
    <n v="1"/>
    <x v="12"/>
    <n v="19"/>
    <s v="Jolomtenam II"/>
    <s v="Pinus pseudostrobus"/>
    <s v="15-19.99"/>
    <n v="17"/>
    <n v="9"/>
    <n v="2.2698006922186261E-2"/>
    <n v="0.15132004614790842"/>
    <n v="7.9483302000000006E-2"/>
    <n v="0.52988868000000011"/>
    <n v="6.666666666666667"/>
  </r>
  <r>
    <n v="1"/>
    <x v="12"/>
    <n v="4"/>
    <s v="Jolomtenam II"/>
    <s v="Quercus sp"/>
    <s v="15-19.99"/>
    <n v="18"/>
    <n v="8"/>
    <n v="2.5446900494077322E-2"/>
    <n v="0.16964600329384882"/>
    <n v="0.22886267400000002"/>
    <n v="1.5257511600000002"/>
    <n v="6.666666666666667"/>
  </r>
  <r>
    <n v="1"/>
    <x v="12"/>
    <n v="6"/>
    <s v="Jolomtenam II"/>
    <s v="Quercus sp"/>
    <s v="15-19.99"/>
    <n v="18"/>
    <n v="6"/>
    <n v="2.5446900494077322E-2"/>
    <n v="0.16964600329384882"/>
    <n v="0.19873132199999999"/>
    <n v="1.32487548"/>
    <n v="6.666666666666667"/>
  </r>
  <r>
    <n v="1"/>
    <x v="12"/>
    <n v="9"/>
    <s v="Jolomtenam II"/>
    <s v="Quercus sp"/>
    <s v="15-19.99"/>
    <n v="18"/>
    <n v="10"/>
    <n v="2.5446900494077322E-2"/>
    <n v="0.16964600329384882"/>
    <n v="0.25899402599999999"/>
    <n v="1.72662684"/>
    <n v="6.666666666666667"/>
  </r>
  <r>
    <n v="1"/>
    <x v="12"/>
    <n v="15"/>
    <s v="Jolomtenam II"/>
    <s v="Quercus sp"/>
    <s v="15-19.99"/>
    <n v="18"/>
    <n v="8"/>
    <n v="2.5446900494077322E-2"/>
    <n v="0.16964600329384882"/>
    <n v="0.22886267400000002"/>
    <n v="1.5257511600000002"/>
    <n v="6.666666666666667"/>
  </r>
  <r>
    <n v="1"/>
    <x v="12"/>
    <n v="17"/>
    <s v="Jolomtenam II"/>
    <s v="Quercus sp"/>
    <s v="15-19.99"/>
    <n v="18"/>
    <n v="10"/>
    <n v="2.5446900494077322E-2"/>
    <n v="0.16964600329384882"/>
    <n v="0.25899402599999999"/>
    <n v="1.72662684"/>
    <n v="6.666666666666667"/>
  </r>
  <r>
    <n v="1"/>
    <x v="12"/>
    <n v="20"/>
    <s v="Jolomtenam II"/>
    <s v="Quercus sp"/>
    <s v="15-19.99"/>
    <n v="18"/>
    <n v="10"/>
    <n v="2.5446900494077322E-2"/>
    <n v="0.16964600329384882"/>
    <n v="0.25899402599999999"/>
    <n v="1.72662684"/>
    <n v="6.666666666666667"/>
  </r>
  <r>
    <n v="1"/>
    <x v="12"/>
    <n v="13"/>
    <s v="Jolomtenam II"/>
    <s v="Quercus sp"/>
    <s v="15-19.99"/>
    <n v="19"/>
    <n v="12"/>
    <n v="2.8352873698647883E-2"/>
    <n v="0.1890191579909859"/>
    <n v="0.309770934"/>
    <n v="2.06513956"/>
    <n v="6.666666666666667"/>
  </r>
  <r>
    <n v="1"/>
    <x v="12"/>
    <n v="7"/>
    <s v="Jolomtenam II"/>
    <s v="Quercus sp"/>
    <s v="20-24.99"/>
    <n v="20"/>
    <n v="6"/>
    <n v="3.1415926535897934E-2"/>
    <n v="0.20943951023931956"/>
    <n v="0.21993486600000001"/>
    <n v="1.4662324400000002"/>
    <n v="6.666666666666667"/>
  </r>
  <r>
    <n v="1"/>
    <x v="12"/>
    <n v="14"/>
    <s v="Jolomtenam II"/>
    <s v="Quercus sp"/>
    <s v="20-24.99"/>
    <n v="20"/>
    <n v="11"/>
    <n v="3.1415926535897934E-2"/>
    <n v="0.20943951023931956"/>
    <n v="0.31293286600000003"/>
    <n v="2.0862191066666669"/>
    <n v="6.666666666666667"/>
  </r>
  <r>
    <n v="1"/>
    <x v="12"/>
    <n v="18"/>
    <s v="Jolomtenam II"/>
    <s v="Quercus sp"/>
    <s v="20-24.99"/>
    <n v="20"/>
    <n v="11"/>
    <n v="3.1415926535897934E-2"/>
    <n v="0.20943951023931956"/>
    <n v="0.31293286600000003"/>
    <n v="2.0862191066666669"/>
    <n v="6.666666666666667"/>
  </r>
  <r>
    <n v="1"/>
    <x v="12"/>
    <n v="5"/>
    <s v="Jolomtenam II"/>
    <s v="Quercus sp"/>
    <s v="20-24.99"/>
    <n v="21"/>
    <n v="9"/>
    <n v="3.4636059005827467E-2"/>
    <n v="0.23090706003884978"/>
    <n v="0.29289179700000001"/>
    <n v="1.9526119800000001"/>
    <n v="6.666666666666667"/>
  </r>
  <r>
    <n v="1"/>
    <x v="12"/>
    <n v="16"/>
    <s v="Jolomtenam II"/>
    <s v="Quercus sp"/>
    <s v="20-24.99"/>
    <n v="23"/>
    <n v="11"/>
    <n v="4.1547562843725017E-2"/>
    <n v="0.27698375229150013"/>
    <n v="0.378914947"/>
    <n v="2.5260996466666668"/>
    <n v="6.666666666666667"/>
  </r>
  <r>
    <n v="1"/>
    <x v="12"/>
    <n v="11"/>
    <s v="Jolomtenam II"/>
    <s v="Quercus sp"/>
    <s v="20-24.99"/>
    <n v="24"/>
    <n v="10"/>
    <n v="4.5238934211693019E-2"/>
    <n v="0.30159289474462014"/>
    <n v="0.37617150599999999"/>
    <n v="2.5078100399999999"/>
    <n v="6.666666666666667"/>
  </r>
  <r>
    <n v="2"/>
    <x v="12"/>
    <n v="4"/>
    <s v="Jolomtenam II"/>
    <s v="Quercus sp"/>
    <s v="10-14.99"/>
    <n v="12"/>
    <n v="15"/>
    <n v="1.1309733552923255E-2"/>
    <n v="7.5398223686155036E-2"/>
    <n v="0.20877510599999999"/>
    <n v="1.39183404"/>
    <n v="6.666666666666667"/>
  </r>
  <r>
    <n v="2"/>
    <x v="12"/>
    <n v="1"/>
    <s v="Jolomtenam II"/>
    <s v="Quercus sp"/>
    <s v="10-14.99"/>
    <n v="13"/>
    <n v="12"/>
    <n v="1.3273228961416878E-2"/>
    <n v="8.8488193076112526E-2"/>
    <n v="0.202637238"/>
    <n v="1.3509149200000001"/>
    <n v="6.666666666666667"/>
  </r>
  <r>
    <n v="2"/>
    <x v="12"/>
    <n v="7"/>
    <s v="Jolomtenam II"/>
    <s v="Quercus sp"/>
    <s v="10-14.99"/>
    <n v="13"/>
    <n v="8"/>
    <n v="1.3273228961416878E-2"/>
    <n v="8.8488193076112526E-2"/>
    <n v="0.17120391400000001"/>
    <n v="1.1413594266666669"/>
    <n v="6.666666666666667"/>
  </r>
  <r>
    <n v="2"/>
    <x v="12"/>
    <n v="14"/>
    <s v="Jolomtenam II"/>
    <s v="Quercus sp"/>
    <s v="10-14.99"/>
    <n v="13"/>
    <n v="8"/>
    <n v="1.3273228961416878E-2"/>
    <n v="8.8488193076112526E-2"/>
    <n v="0.17120391400000001"/>
    <n v="1.1413594266666669"/>
    <n v="6.666666666666667"/>
  </r>
  <r>
    <n v="2"/>
    <x v="12"/>
    <n v="2"/>
    <s v="Jolomtenam II"/>
    <s v="Quercus sp"/>
    <s v="15-19.99"/>
    <n v="16"/>
    <n v="14"/>
    <n v="2.0106192982974676E-2"/>
    <n v="0.13404128655316452"/>
    <n v="0.27498968200000001"/>
    <n v="1.8332645466666668"/>
    <n v="6.666666666666667"/>
  </r>
  <r>
    <n v="2"/>
    <x v="12"/>
    <n v="9"/>
    <s v="Jolomtenam II"/>
    <s v="Pinus pseudostrobus"/>
    <s v="15-19.99"/>
    <n v="16"/>
    <n v="13"/>
    <n v="2.0106192982974676E-2"/>
    <n v="0.13404128655316452"/>
    <n v="0.1002792824"/>
    <n v="0.66852854933333339"/>
    <n v="6.666666666666667"/>
  </r>
  <r>
    <n v="2"/>
    <x v="12"/>
    <n v="16"/>
    <s v="Jolomtenam II"/>
    <s v="Pinus pseudostrobus"/>
    <s v="15-19.99"/>
    <n v="16"/>
    <n v="13"/>
    <n v="2.0106192982974676E-2"/>
    <n v="0.13404128655316452"/>
    <n v="0.1002792824"/>
    <n v="0.66852854933333339"/>
    <n v="6.666666666666667"/>
  </r>
  <r>
    <n v="2"/>
    <x v="12"/>
    <n v="5"/>
    <s v="Jolomtenam II"/>
    <s v="Quercus sp"/>
    <s v="15-19.99"/>
    <n v="17"/>
    <n v="11"/>
    <n v="2.2698006922186261E-2"/>
    <n v="0.15132004614790842"/>
    <n v="0.25615758700000002"/>
    <n v="1.7077172466666668"/>
    <n v="6.666666666666667"/>
  </r>
  <r>
    <n v="2"/>
    <x v="12"/>
    <n v="10"/>
    <s v="Jolomtenam II"/>
    <s v="Pinus pseudostrobus"/>
    <s v="15-19.99"/>
    <n v="18"/>
    <n v="19"/>
    <n v="2.5446900494077322E-2"/>
    <n v="0.16964600329384882"/>
    <n v="0.181174788"/>
    <n v="1.2078319200000001"/>
    <n v="6.666666666666667"/>
  </r>
  <r>
    <n v="2"/>
    <x v="12"/>
    <n v="17"/>
    <s v="Jolomtenam II"/>
    <s v="Pinus pseudostrobus"/>
    <s v="15-19.99"/>
    <n v="18"/>
    <n v="19"/>
    <n v="2.5446900494077322E-2"/>
    <n v="0.16964600329384882"/>
    <n v="0.181174788"/>
    <n v="1.2078319200000001"/>
    <n v="6.666666666666667"/>
  </r>
  <r>
    <n v="2"/>
    <x v="12"/>
    <n v="3"/>
    <s v="Jolomtenam II"/>
    <s v="Quercus sp"/>
    <s v="20-24.99"/>
    <n v="20"/>
    <n v="15"/>
    <n v="3.1415926535897934E-2"/>
    <n v="0.20943951023931956"/>
    <n v="0.38733126600000001"/>
    <n v="2.58220844"/>
    <n v="6.666666666666667"/>
  </r>
  <r>
    <n v="2"/>
    <x v="12"/>
    <n v="8"/>
    <s v="Jolomtenam II"/>
    <s v="Quercus sp"/>
    <s v="20-24.99"/>
    <n v="20"/>
    <n v="18"/>
    <n v="3.1415926535897934E-2"/>
    <n v="0.20943951023931956"/>
    <n v="0.44313006599999999"/>
    <n v="2.9542004400000001"/>
    <n v="6.666666666666667"/>
  </r>
  <r>
    <n v="2"/>
    <x v="12"/>
    <n v="12"/>
    <s v="Jolomtenam II"/>
    <s v="Pinus pseudostrobus"/>
    <s v="20-24.99"/>
    <n v="20"/>
    <n v="16"/>
    <n v="3.1415926535897934E-2"/>
    <n v="0.20943951023931956"/>
    <n v="0.18815445679999998"/>
    <n v="1.2543630453333332"/>
    <n v="6.666666666666667"/>
  </r>
  <r>
    <n v="2"/>
    <x v="12"/>
    <n v="15"/>
    <s v="Jolomtenam II"/>
    <s v="Quercus sp"/>
    <s v="20-24.99"/>
    <n v="20"/>
    <n v="18"/>
    <n v="3.1415926535897934E-2"/>
    <n v="0.20943951023931956"/>
    <n v="0.44313006599999999"/>
    <n v="2.9542004400000001"/>
    <n v="6.666666666666667"/>
  </r>
  <r>
    <n v="2"/>
    <x v="12"/>
    <n v="6"/>
    <s v="Jolomtenam II"/>
    <s v="Quercus sp"/>
    <s v="20-24.99"/>
    <n v="21"/>
    <n v="15"/>
    <n v="3.4636059005827467E-2"/>
    <n v="0.23090706003884978"/>
    <n v="0.41592815100000002"/>
    <n v="2.7728543400000003"/>
    <n v="6.666666666666667"/>
  </r>
  <r>
    <n v="2"/>
    <x v="12"/>
    <n v="13"/>
    <s v="Jolomtenam II"/>
    <s v="Quercus sp"/>
    <s v="20-24.99"/>
    <n v="21"/>
    <n v="15"/>
    <n v="3.4636059005827467E-2"/>
    <n v="0.23090706003884978"/>
    <n v="0.41592815100000002"/>
    <n v="2.7728543400000003"/>
    <n v="6.666666666666667"/>
  </r>
  <r>
    <n v="2"/>
    <x v="12"/>
    <n v="11"/>
    <s v="Jolomtenam II"/>
    <s v="Pinus pseudostrobus"/>
    <s v="25-29.99"/>
    <n v="25"/>
    <n v="20"/>
    <n v="4.9087385212340517E-2"/>
    <n v="0.3272492347489368"/>
    <n v="0.36264617679999994"/>
    <n v="2.4176411786666665"/>
    <n v="6.666666666666667"/>
  </r>
  <r>
    <n v="3"/>
    <x v="12"/>
    <n v="8"/>
    <s v="Jolomtenam II"/>
    <s v="Quercus sp"/>
    <s v="10-14.99"/>
    <n v="14"/>
    <n v="9"/>
    <n v="1.5393804002589988E-2"/>
    <n v="0.10262536001726659"/>
    <n v="0.19036150200000002"/>
    <n v="1.2690766800000002"/>
    <n v="6.666666666666667"/>
  </r>
  <r>
    <n v="3"/>
    <x v="12"/>
    <n v="20"/>
    <s v="Jolomtenam II"/>
    <s v="Quercus sp"/>
    <s v="10-14.99"/>
    <n v="14"/>
    <n v="9"/>
    <n v="1.5393804002589988E-2"/>
    <n v="0.10262536001726659"/>
    <n v="0.19036150200000002"/>
    <n v="1.2690766800000002"/>
    <n v="6.666666666666667"/>
  </r>
  <r>
    <n v="3"/>
    <x v="12"/>
    <n v="1"/>
    <s v="Jolomtenam II"/>
    <s v="Quercus sp"/>
    <s v="10-14.99"/>
    <n v="12"/>
    <n v="13"/>
    <n v="1.1309733552923255E-2"/>
    <n v="7.5398223686155036E-2"/>
    <n v="0.19538339399999999"/>
    <n v="1.3025559600000001"/>
    <n v="6.666666666666667"/>
  </r>
  <r>
    <n v="3"/>
    <x v="12"/>
    <n v="5"/>
    <s v="Jolomtenam II"/>
    <s v="Pinus pseudostrobus"/>
    <s v="10-14.99"/>
    <n v="13"/>
    <n v="9"/>
    <n v="1.3273228961416878E-2"/>
    <n v="8.8488193076112526E-2"/>
    <n v="4.8589685999999993E-2"/>
    <n v="0.32393123999999995"/>
    <n v="6.666666666666667"/>
  </r>
  <r>
    <n v="3"/>
    <x v="12"/>
    <n v="7"/>
    <s v="Jolomtenam II"/>
    <s v="Quercus sp"/>
    <s v="10-14.99"/>
    <n v="14"/>
    <n v="8"/>
    <n v="1.5393804002589988E-2"/>
    <n v="0.10262536001726659"/>
    <n v="0.18124769800000001"/>
    <n v="1.2083179866666669"/>
    <n v="6.666666666666667"/>
  </r>
  <r>
    <n v="3"/>
    <x v="12"/>
    <n v="17"/>
    <s v="Jolomtenam II"/>
    <s v="Pinus pseudostrobus"/>
    <s v="10-14.99"/>
    <n v="14"/>
    <n v="8"/>
    <n v="1.5393804002589988E-2"/>
    <n v="0.10262536001726659"/>
    <n v="4.9934130399999999E-2"/>
    <n v="0.33289420266666669"/>
    <n v="6.666666666666667"/>
  </r>
  <r>
    <n v="3"/>
    <x v="12"/>
    <n v="19"/>
    <s v="Jolomtenam II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12"/>
    <n v="13"/>
    <s v="Jolomtenam II"/>
    <s v="Quercus sp"/>
    <s v="10-14.99"/>
    <n v="13"/>
    <n v="10"/>
    <n v="1.3273228961416878E-2"/>
    <n v="8.8488193076112526E-2"/>
    <n v="0.186920576"/>
    <n v="1.2461371733333335"/>
    <n v="6.666666666666667"/>
  </r>
  <r>
    <n v="3"/>
    <x v="12"/>
    <n v="6"/>
    <s v="Jolomtenam II"/>
    <s v="Quercus sp"/>
    <s v="10-14.99"/>
    <n v="14"/>
    <n v="10"/>
    <n v="1.5393804002589988E-2"/>
    <n v="0.10262536001726659"/>
    <n v="0.19947530600000002"/>
    <n v="1.3298353733333335"/>
    <n v="6.666666666666667"/>
  </r>
  <r>
    <n v="3"/>
    <x v="12"/>
    <n v="9"/>
    <s v="Jolomtenam II"/>
    <s v="Quercus sp"/>
    <s v="10-14.99"/>
    <n v="14"/>
    <n v="9"/>
    <n v="1.5393804002589988E-2"/>
    <n v="0.10262536001726659"/>
    <n v="0.19036150200000002"/>
    <n v="1.2690766800000002"/>
    <n v="6.666666666666667"/>
  </r>
  <r>
    <n v="3"/>
    <x v="12"/>
    <n v="11"/>
    <s v="Jolomtenam II"/>
    <s v="Quercus sp"/>
    <s v="10-14.99"/>
    <n v="14"/>
    <n v="12"/>
    <n v="1.5393804002589988E-2"/>
    <n v="0.10262536001726659"/>
    <n v="0.21770291400000003"/>
    <n v="1.4513527600000002"/>
    <n v="6.666666666666667"/>
  </r>
  <r>
    <n v="3"/>
    <x v="12"/>
    <n v="18"/>
    <s v="Jolomtenam II"/>
    <s v="Quercus sp"/>
    <s v="10-14.99"/>
    <n v="14"/>
    <n v="10"/>
    <n v="1.5393804002589988E-2"/>
    <n v="0.10262536001726659"/>
    <n v="0.19947530600000002"/>
    <n v="1.3298353733333335"/>
    <n v="6.666666666666667"/>
  </r>
  <r>
    <n v="3"/>
    <x v="12"/>
    <n v="2"/>
    <s v="Jolomtenam II"/>
    <s v="Pinus pseudostrobus"/>
    <s v="15-19.99"/>
    <n v="19"/>
    <n v="14"/>
    <n v="2.8352873698647883E-2"/>
    <n v="0.1890191579909859"/>
    <n v="0.14965185759999999"/>
    <n v="0.99767905066666662"/>
    <n v="6.666666666666667"/>
  </r>
  <r>
    <n v="3"/>
    <x v="12"/>
    <n v="4"/>
    <s v="Jolomtenam II"/>
    <s v="Pinus pseudostrobus"/>
    <s v="15-19.99"/>
    <n v="18"/>
    <n v="13"/>
    <n v="2.5446900494077322E-2"/>
    <n v="0.16964600329384882"/>
    <n v="0.12556627919999999"/>
    <n v="0.83710852800000002"/>
    <n v="6.666666666666667"/>
  </r>
  <r>
    <n v="3"/>
    <x v="12"/>
    <n v="14"/>
    <s v="Jolomtenam II"/>
    <s v="Pinus pseudostrobus"/>
    <s v="15-19.99"/>
    <n v="19"/>
    <n v="14"/>
    <n v="2.8352873698647883E-2"/>
    <n v="0.1890191579909859"/>
    <n v="0.14965185759999999"/>
    <n v="0.99767905066666662"/>
    <n v="6.666666666666667"/>
  </r>
  <r>
    <n v="3"/>
    <x v="12"/>
    <n v="16"/>
    <s v="Jolomtenam II"/>
    <s v="Pinus pseudostrobus"/>
    <s v="15-19.99"/>
    <n v="18"/>
    <n v="13"/>
    <n v="2.5446900494077322E-2"/>
    <n v="0.16964600329384882"/>
    <n v="0.12556627919999999"/>
    <n v="0.83710852800000002"/>
    <n v="6.666666666666667"/>
  </r>
  <r>
    <n v="3"/>
    <x v="12"/>
    <n v="10"/>
    <s v="Jolomtenam II"/>
    <s v="Pinus pseudostrobus"/>
    <s v="20-24.99"/>
    <n v="24"/>
    <n v="15"/>
    <n v="4.5238934211693019E-2"/>
    <n v="0.30159289474462014"/>
    <n v="0.25223010479999997"/>
    <n v="1.6815340319999998"/>
    <n v="6.666666666666667"/>
  </r>
  <r>
    <n v="3"/>
    <x v="12"/>
    <n v="3"/>
    <s v="Jolomtenam II"/>
    <s v="Pinus pseudostrobus"/>
    <s v="20-24.99"/>
    <n v="24"/>
    <n v="19"/>
    <n v="4.5238934211693019E-2"/>
    <n v="0.30159289474462014"/>
    <n v="0.31813648559999996"/>
    <n v="2.1209099039999999"/>
    <n v="6.666666666666667"/>
  </r>
  <r>
    <n v="3"/>
    <x v="12"/>
    <n v="12"/>
    <s v="Jolomtenam II"/>
    <s v="Pinus pseudostrobus"/>
    <s v="30-34.99"/>
    <n v="34"/>
    <n v="17"/>
    <n v="9.0792027688745044E-2"/>
    <n v="0.60528018459163369"/>
    <n v="0.56723056719999998"/>
    <n v="3.7815371146666665"/>
    <n v="6.666666666666667"/>
  </r>
  <r>
    <n v="3"/>
    <x v="12"/>
    <n v="15"/>
    <s v="Jolomtenam II"/>
    <s v="Pinus pseudostrobus"/>
    <s v="30-34.99"/>
    <n v="33"/>
    <n v="19"/>
    <n v="8.5529859993982132E-2"/>
    <n v="0.57019906662654762"/>
    <n v="0.59695136999999987"/>
    <n v="3.9796757999999994"/>
    <n v="6.666666666666667"/>
  </r>
  <r>
    <n v="1"/>
    <x v="13"/>
    <n v="8"/>
    <s v="K'en Ba'ax Queqna"/>
    <s v="Quercus sp"/>
    <s v="10-14.99"/>
    <n v="10"/>
    <n v="6"/>
    <n v="7.8539816339744835E-3"/>
    <n v="3.9269908169872414E-2"/>
    <n v="0.13623666600000001"/>
    <n v="0.68118332999999998"/>
    <n v="6.666666666666667"/>
  </r>
  <r>
    <n v="1"/>
    <x v="13"/>
    <n v="9"/>
    <s v="K'en Ba'ax Queqna"/>
    <s v="Quercus sp"/>
    <s v="10-14.99"/>
    <n v="10"/>
    <n v="5"/>
    <n v="7.8539816339744835E-3"/>
    <n v="3.9269908169872414E-2"/>
    <n v="0.13158676599999999"/>
    <n v="0.65793382999999994"/>
    <n v="6.666666666666667"/>
  </r>
  <r>
    <n v="1"/>
    <x v="13"/>
    <n v="12"/>
    <s v="K'en Ba'ax Queqna"/>
    <s v="Quercus sp"/>
    <s v="10-14.99"/>
    <n v="10"/>
    <n v="6"/>
    <n v="7.8539816339744835E-3"/>
    <n v="3.9269908169872414E-2"/>
    <n v="0.13623666600000001"/>
    <n v="0.68118332999999998"/>
    <n v="6.666666666666667"/>
  </r>
  <r>
    <n v="1"/>
    <x v="13"/>
    <n v="16"/>
    <s v="K'en Ba'ax Queqna"/>
    <s v="Quercus sp"/>
    <s v="10-14.99"/>
    <n v="10"/>
    <n v="6"/>
    <n v="7.8539816339744835E-3"/>
    <n v="3.9269908169872414E-2"/>
    <n v="0.13623666600000001"/>
    <n v="0.68118332999999998"/>
    <n v="6.666666666666667"/>
  </r>
  <r>
    <n v="1"/>
    <x v="13"/>
    <n v="17"/>
    <s v="K'en Ba'ax Queqna"/>
    <s v="Quercus sp"/>
    <s v="10-14.99"/>
    <n v="10"/>
    <n v="5"/>
    <n v="7.8539816339744835E-3"/>
    <n v="3.9269908169872414E-2"/>
    <n v="0.13158676599999999"/>
    <n v="0.65793382999999994"/>
    <n v="6.666666666666667"/>
  </r>
  <r>
    <n v="1"/>
    <x v="13"/>
    <n v="10"/>
    <s v="K'en Ba'ax Queqna"/>
    <s v="Quercus sp"/>
    <s v="10-14.99"/>
    <n v="12"/>
    <n v="7"/>
    <n v="1.1309733552923255E-2"/>
    <n v="5.654866776461627E-2"/>
    <n v="0.15520825799999999"/>
    <n v="0.77604128999999988"/>
    <n v="6.666666666666667"/>
  </r>
  <r>
    <n v="1"/>
    <x v="13"/>
    <n v="18"/>
    <s v="K'en Ba'ax Queqna"/>
    <s v="Quercus sp"/>
    <s v="10-14.99"/>
    <n v="12"/>
    <n v="7"/>
    <n v="1.1309733552923255E-2"/>
    <n v="5.654866776461627E-2"/>
    <n v="0.15520825799999999"/>
    <n v="0.77604128999999988"/>
    <n v="6.666666666666667"/>
  </r>
  <r>
    <n v="1"/>
    <x v="13"/>
    <n v="11"/>
    <s v="K'en Ba'ax Queqna"/>
    <s v="Quercus sp"/>
    <s v="10-14.99"/>
    <n v="14"/>
    <n v="8"/>
    <n v="1.5393804002589988E-2"/>
    <n v="7.6969020012949932E-2"/>
    <n v="0.18124769800000001"/>
    <n v="0.90623849000000001"/>
    <n v="6.666666666666667"/>
  </r>
  <r>
    <n v="1"/>
    <x v="13"/>
    <n v="6"/>
    <s v="K'en Ba'ax Queqna"/>
    <s v="Pinus pseudostrobus"/>
    <s v="15-19.99"/>
    <n v="18"/>
    <n v="10"/>
    <n v="2.5446900494077322E-2"/>
    <n v="0.12723450247038659"/>
    <n v="9.77620248E-2"/>
    <n v="0.48881012399999996"/>
    <n v="6.666666666666667"/>
  </r>
  <r>
    <n v="1"/>
    <x v="13"/>
    <n v="14"/>
    <s v="K'en Ba'ax Queqna"/>
    <s v="Pinus pseudostrobus"/>
    <s v="15-19.99"/>
    <n v="18"/>
    <n v="10"/>
    <n v="2.5446900494077322E-2"/>
    <n v="0.12723450247038659"/>
    <n v="9.77620248E-2"/>
    <n v="0.48881012399999996"/>
    <n v="6.666666666666667"/>
  </r>
  <r>
    <n v="1"/>
    <x v="13"/>
    <n v="1"/>
    <s v="K'en Ba'ax Queqna"/>
    <s v="Pinus pseudostrobus"/>
    <s v="20-24.99"/>
    <n v="21"/>
    <n v="10"/>
    <n v="3.4636059005827467E-2"/>
    <n v="0.17318029502913732"/>
    <n v="0.13123010879999999"/>
    <n v="0.65615054399999995"/>
    <n v="6.666666666666667"/>
  </r>
  <r>
    <n v="1"/>
    <x v="13"/>
    <n v="4"/>
    <s v="K'en Ba'ax Queqna"/>
    <s v="Pinus pseudostrobus"/>
    <s v="20-24.99"/>
    <n v="21"/>
    <n v="8"/>
    <n v="3.4636059005827467E-2"/>
    <n v="0.17318029502913732"/>
    <n v="0.1060003224"/>
    <n v="0.53000161199999996"/>
    <n v="6.666666666666667"/>
  </r>
  <r>
    <n v="1"/>
    <x v="13"/>
    <n v="2"/>
    <s v="K'en Ba'ax Queqna"/>
    <s v="Pinus pseudostrobus"/>
    <s v="20-24.99"/>
    <n v="22"/>
    <n v="20"/>
    <n v="3.8013271108436497E-2"/>
    <n v="0.19006635554218249"/>
    <n v="0.28197951279999994"/>
    <n v="1.4098975639999995"/>
    <n v="6.666666666666667"/>
  </r>
  <r>
    <n v="1"/>
    <x v="13"/>
    <n v="3"/>
    <s v="K'en Ba'ax Queqna"/>
    <s v="Pinus pseudostrobus"/>
    <s v="25-29.99"/>
    <n v="28"/>
    <n v="22"/>
    <n v="6.1575216010359951E-2"/>
    <n v="0.30787608005179973"/>
    <n v="0.49846366639999995"/>
    <n v="2.4923183319999995"/>
    <n v="6.666666666666667"/>
  </r>
  <r>
    <n v="1"/>
    <x v="13"/>
    <n v="5"/>
    <s v="K'en Ba'ax Queqna"/>
    <s v="Pinus pseudostrobus"/>
    <s v="30-34.99"/>
    <n v="31"/>
    <n v="24"/>
    <n v="7.5476763502494784E-2"/>
    <n v="0.37738381751247391"/>
    <n v="0.66483150960000004"/>
    <n v="3.3241575480000001"/>
    <n v="6.666666666666667"/>
  </r>
  <r>
    <n v="1"/>
    <x v="13"/>
    <n v="13"/>
    <s v="K'en Ba'ax Queqna"/>
    <s v="Pinus pseudostrobus"/>
    <s v="30-34.99"/>
    <n v="31"/>
    <n v="24"/>
    <n v="7.5476763502494784E-2"/>
    <n v="0.37738381751247391"/>
    <n v="0.66483150960000004"/>
    <n v="3.3241575480000001"/>
    <n v="6.666666666666667"/>
  </r>
  <r>
    <n v="1"/>
    <x v="13"/>
    <n v="7"/>
    <s v="K'en Ba'ax Queqna"/>
    <s v="Pinus pseudostrobus"/>
    <s v="30-34.99"/>
    <n v="32"/>
    <n v="18"/>
    <n v="8.0424771931898703E-2"/>
    <n v="0.40212385965949349"/>
    <n v="0.53233222319999995"/>
    <n v="2.6616611159999994"/>
    <n v="6.666666666666667"/>
  </r>
  <r>
    <n v="1"/>
    <x v="13"/>
    <n v="15"/>
    <s v="K'en Ba'ax Queqna"/>
    <s v="Pinus pseudostrobus"/>
    <s v="30-34.99"/>
    <n v="34"/>
    <n v="17"/>
    <n v="9.0792027688745044E-2"/>
    <n v="0.45396013844372518"/>
    <n v="0.56723056719999998"/>
    <n v="2.8361528359999997"/>
    <n v="6.666666666666667"/>
  </r>
  <r>
    <n v="2"/>
    <x v="13"/>
    <n v="8"/>
    <s v="K'en Ba'ax Queqna"/>
    <s v="Quercus sp"/>
    <s v="10-14.99"/>
    <n v="10"/>
    <n v="6"/>
    <n v="7.8539816339744835E-3"/>
    <n v="3.9269908169872414E-2"/>
    <n v="0.13623666600000001"/>
    <n v="0.68118332999999998"/>
    <n v="6.666666666666667"/>
  </r>
  <r>
    <n v="2"/>
    <x v="13"/>
    <n v="9"/>
    <s v="K'en Ba'ax Queqna"/>
    <s v="Quercus sp"/>
    <s v="10-14.99"/>
    <n v="10"/>
    <n v="7"/>
    <n v="7.8539816339744835E-3"/>
    <n v="3.9269908169872414E-2"/>
    <n v="0.14088656599999999"/>
    <n v="0.7044328299999999"/>
    <n v="6.666666666666667"/>
  </r>
  <r>
    <n v="2"/>
    <x v="13"/>
    <n v="6"/>
    <s v="K'en Ba'ax Queqna"/>
    <s v="Quercus sp"/>
    <s v="10-14.99"/>
    <n v="12"/>
    <n v="13"/>
    <n v="1.1309733552923255E-2"/>
    <n v="5.654866776461627E-2"/>
    <n v="0.19538339399999999"/>
    <n v="0.97691696999999988"/>
    <n v="6.666666666666667"/>
  </r>
  <r>
    <n v="2"/>
    <x v="13"/>
    <n v="16"/>
    <s v="K'en Ba'ax Queqna"/>
    <s v="Quercus sp"/>
    <s v="30-34.99"/>
    <n v="34"/>
    <n v="13"/>
    <n v="9.0792027688745044E-2"/>
    <n v="0.45396013844372518"/>
    <n v="0.8071242380000001"/>
    <n v="4.0356211900000005"/>
    <n v="6.666666666666667"/>
  </r>
  <r>
    <n v="2"/>
    <x v="13"/>
    <n v="5"/>
    <s v="K'en Ba'ax Queqna"/>
    <s v="Pinus pseudostrobus"/>
    <s v="30-34.99"/>
    <n v="33"/>
    <n v="17"/>
    <n v="8.5529859993982132E-2"/>
    <n v="0.42764929996991063"/>
    <n v="0.53464924439999995"/>
    <n v="2.6732462219999995"/>
    <n v="6.666666666666667"/>
  </r>
  <r>
    <n v="2"/>
    <x v="13"/>
    <n v="15"/>
    <s v="K'en Ba'ax Queqna"/>
    <s v="Pinus pseudostrobus"/>
    <s v="10-14.99"/>
    <n v="13"/>
    <n v="10"/>
    <n v="1.3273228961416878E-2"/>
    <n v="6.6366144807084387E-2"/>
    <n v="5.3423964800000001E-2"/>
    <n v="0.26711982400000001"/>
    <n v="6.666666666666667"/>
  </r>
  <r>
    <n v="2"/>
    <x v="13"/>
    <n v="3"/>
    <s v="K'en Ba'ax Queqna"/>
    <s v="Quercus sp"/>
    <s v="10-14.99"/>
    <n v="14"/>
    <n v="6"/>
    <n v="1.5393804002589988E-2"/>
    <n v="7.6969020012949932E-2"/>
    <n v="0.16302009000000001"/>
    <n v="0.81510044999999998"/>
    <n v="6.666666666666667"/>
  </r>
  <r>
    <n v="2"/>
    <x v="13"/>
    <n v="13"/>
    <s v="K'en Ba'ax Queqna"/>
    <s v="Quercus sp"/>
    <s v="10-14.99"/>
    <n v="14"/>
    <n v="6"/>
    <n v="1.5393804002589988E-2"/>
    <n v="7.6969020012949932E-2"/>
    <n v="0.16302009000000001"/>
    <n v="0.81510044999999998"/>
    <n v="6.666666666666667"/>
  </r>
  <r>
    <n v="2"/>
    <x v="13"/>
    <n v="2"/>
    <s v="K'en Ba'ax Queqna"/>
    <s v="Quercus sp"/>
    <s v="15-19.99"/>
    <n v="16"/>
    <n v="10"/>
    <n v="2.0106192982974676E-2"/>
    <n v="0.10053096491487337"/>
    <n v="0.22737470600000001"/>
    <n v="1.1368735299999999"/>
    <n v="6.666666666666667"/>
  </r>
  <r>
    <n v="2"/>
    <x v="13"/>
    <n v="4"/>
    <s v="K'en Ba'ax Queqna"/>
    <s v="Pinus pseudostrobus"/>
    <s v="15-19.99"/>
    <n v="18"/>
    <n v="14"/>
    <n v="2.5446900494077322E-2"/>
    <n v="0.12723450247038659"/>
    <n v="0.13483436400000001"/>
    <n v="0.67417181999999998"/>
    <n v="6.666666666666667"/>
  </r>
  <r>
    <n v="2"/>
    <x v="13"/>
    <n v="10"/>
    <s v="K'en Ba'ax Queqna"/>
    <s v="Pinus pseudostrobus"/>
    <s v="15-19.99"/>
    <n v="18"/>
    <n v="10"/>
    <n v="2.5446900494077322E-2"/>
    <n v="0.12723450247038659"/>
    <n v="9.77620248E-2"/>
    <n v="0.48881012399999996"/>
    <n v="6.666666666666667"/>
  </r>
  <r>
    <n v="2"/>
    <x v="13"/>
    <n v="14"/>
    <s v="K'en Ba'ax Queqna"/>
    <s v="Pinus pseudostrobus"/>
    <s v="15-19.99"/>
    <n v="18"/>
    <n v="14"/>
    <n v="2.5446900494077322E-2"/>
    <n v="0.12723450247038659"/>
    <n v="0.13483436400000001"/>
    <n v="0.67417181999999998"/>
    <n v="6.666666666666667"/>
  </r>
  <r>
    <n v="2"/>
    <x v="13"/>
    <n v="7"/>
    <s v="K'en Ba'ax Queqna"/>
    <s v="Pinus pseudostrobus"/>
    <s v="20-24.99"/>
    <n v="20"/>
    <n v="18"/>
    <n v="3.1415926535897934E-2"/>
    <n v="0.15707963267948966"/>
    <n v="0.21103861679999997"/>
    <n v="1.0551930839999997"/>
    <n v="6.666666666666667"/>
  </r>
  <r>
    <n v="2"/>
    <x v="13"/>
    <n v="17"/>
    <s v="K'en Ba'ax Queqna"/>
    <s v="Pinus pseudostrobus"/>
    <s v="20-24.99"/>
    <n v="20"/>
    <n v="18"/>
    <n v="3.1415926535897934E-2"/>
    <n v="0.15707963267948966"/>
    <n v="0.21103861679999997"/>
    <n v="1.0551930839999997"/>
    <n v="6.666666666666667"/>
  </r>
  <r>
    <n v="2"/>
    <x v="13"/>
    <n v="12"/>
    <s v="K'en Ba'ax Queqna"/>
    <s v="Pinus pseudostrobus"/>
    <s v="20-24.99"/>
    <n v="22"/>
    <n v="14"/>
    <n v="3.8013271108436497E-2"/>
    <n v="0.19006635554218249"/>
    <n v="0.198910012"/>
    <n v="0.9945500599999999"/>
    <n v="6.666666666666667"/>
  </r>
  <r>
    <n v="2"/>
    <x v="13"/>
    <n v="11"/>
    <s v="K'en Ba'ax Queqna"/>
    <s v="Pinus pseudostrobus"/>
    <s v="25-29.99"/>
    <n v="28"/>
    <n v="24"/>
    <n v="6.1575216010359951E-2"/>
    <n v="0.30787608005179973"/>
    <n v="0.54331661999999992"/>
    <n v="2.7165830999999994"/>
    <n v="6.666666666666667"/>
  </r>
  <r>
    <n v="2"/>
    <x v="13"/>
    <n v="1"/>
    <s v="K'en Ba'ax Queqna"/>
    <s v="Pinus pseudostrobus"/>
    <s v="30-34.99"/>
    <n v="30"/>
    <n v="20"/>
    <n v="7.0685834705770348E-2"/>
    <n v="0.35342917352885173"/>
    <n v="0.51997477679999993"/>
    <n v="2.5998738839999995"/>
    <n v="6.666666666666667"/>
  </r>
  <r>
    <n v="3"/>
    <x v="13"/>
    <n v="6"/>
    <s v="K'en Ba'ax Queqna"/>
    <s v="Quercus sp"/>
    <s v="10-14.99"/>
    <n v="10"/>
    <n v="11"/>
    <n v="7.8539816339744835E-3"/>
    <n v="3.9269908169872414E-2"/>
    <n v="0.15948616600000001"/>
    <n v="0.79743083000000003"/>
    <n v="6.666666666666667"/>
  </r>
  <r>
    <n v="3"/>
    <x v="13"/>
    <n v="15"/>
    <s v="K'en Ba'ax Queqna"/>
    <s v="Quercus sp"/>
    <s v="10-14.99"/>
    <n v="10"/>
    <n v="11"/>
    <n v="7.8539816339744835E-3"/>
    <n v="3.9269908169872414E-2"/>
    <n v="0.15948616600000001"/>
    <n v="0.79743083000000003"/>
    <n v="6.666666666666667"/>
  </r>
  <r>
    <n v="3"/>
    <x v="13"/>
    <n v="2"/>
    <s v="K'en Ba'ax Queqna"/>
    <s v="Quercus sp"/>
    <s v="10-14.99"/>
    <n v="12"/>
    <n v="9"/>
    <n v="1.1309733552923255E-2"/>
    <n v="5.654866776461627E-2"/>
    <n v="0.16859997000000002"/>
    <n v="0.84299985"/>
    <n v="6.666666666666667"/>
  </r>
  <r>
    <n v="3"/>
    <x v="13"/>
    <n v="7"/>
    <s v="K'en Ba'ax Queqna"/>
    <s v="Quercus sp"/>
    <s v="10-14.99"/>
    <n v="12"/>
    <n v="6"/>
    <n v="1.1309733552923255E-2"/>
    <n v="5.654866776461627E-2"/>
    <n v="0.14851240199999999"/>
    <n v="0.74256200999999988"/>
    <n v="6.666666666666667"/>
  </r>
  <r>
    <n v="3"/>
    <x v="13"/>
    <n v="13"/>
    <s v="K'en Ba'ax Queqna"/>
    <s v="Pinus pseudostrobus"/>
    <s v="10-14.99"/>
    <n v="12"/>
    <n v="6"/>
    <n v="1.1309733552923255E-2"/>
    <n v="5.654866776461627E-2"/>
    <n v="2.9796069599999999E-2"/>
    <n v="0.14898034799999998"/>
    <n v="6.666666666666667"/>
  </r>
  <r>
    <n v="3"/>
    <x v="13"/>
    <n v="16"/>
    <s v="K'en Ba'ax Queqna"/>
    <s v="Quercus sp"/>
    <s v="10-14.99"/>
    <n v="12"/>
    <n v="6"/>
    <n v="1.1309733552923255E-2"/>
    <n v="5.654866776461627E-2"/>
    <n v="0.14851240199999999"/>
    <n v="0.74256200999999988"/>
    <n v="6.666666666666667"/>
  </r>
  <r>
    <n v="3"/>
    <x v="13"/>
    <n v="12"/>
    <s v="K'en Ba'ax Queqna"/>
    <s v="Pinus pseudostrobus"/>
    <s v="10-14.99"/>
    <n v="13"/>
    <n v="8"/>
    <n v="1.3273228961416878E-2"/>
    <n v="6.6366144807084387E-2"/>
    <n v="4.3755407199999999E-2"/>
    <n v="0.21877703599999998"/>
    <n v="6.666666666666667"/>
  </r>
  <r>
    <n v="3"/>
    <x v="13"/>
    <n v="3"/>
    <s v="K'en Ba'ax Queqna"/>
    <s v="Quercus sp"/>
    <s v="10-14.99"/>
    <n v="14"/>
    <n v="8"/>
    <n v="1.5393804002589988E-2"/>
    <n v="7.6969020012949932E-2"/>
    <n v="0.18124769800000001"/>
    <n v="0.90623849000000001"/>
    <n v="6.666666666666667"/>
  </r>
  <r>
    <n v="3"/>
    <x v="13"/>
    <n v="11"/>
    <s v="K'en Ba'ax Queqna"/>
    <s v="Pinus pseudostrobus"/>
    <s v="10-14.99"/>
    <n v="14"/>
    <n v="9"/>
    <n v="1.5393804002589988E-2"/>
    <n v="7.6969020012949932E-2"/>
    <n v="5.5540749599999995E-2"/>
    <n v="0.27770374799999997"/>
    <n v="6.666666666666667"/>
  </r>
  <r>
    <n v="3"/>
    <x v="13"/>
    <n v="4"/>
    <s v="K'en Ba'ax Queqna"/>
    <s v="Quercus sp"/>
    <s v="15-19.99"/>
    <n v="15"/>
    <n v="7"/>
    <n v="1.7671458676442587E-2"/>
    <n v="8.8357293382212931E-2"/>
    <n v="0.18157319100000002"/>
    <n v="0.90786595500000011"/>
    <n v="6.666666666666667"/>
  </r>
  <r>
    <n v="3"/>
    <x v="13"/>
    <n v="1"/>
    <s v="K'en Ba'ax Queqna"/>
    <s v="Quercus sp"/>
    <s v="15-19.99"/>
    <n v="16"/>
    <n v="10"/>
    <n v="2.0106192982974676E-2"/>
    <n v="0.10053096491487337"/>
    <n v="0.22737470600000001"/>
    <n v="1.1368735299999999"/>
    <n v="6.666666666666667"/>
  </r>
  <r>
    <n v="3"/>
    <x v="13"/>
    <n v="5"/>
    <s v="K'en Ba'ax Queqna"/>
    <s v="Pinus pseudostrobus"/>
    <s v="20-24.99"/>
    <n v="20"/>
    <n v="12"/>
    <n v="3.1415926535897934E-2"/>
    <n v="0.15707963267948966"/>
    <n v="0.14238613679999998"/>
    <n v="0.71193068399999981"/>
    <n v="6.666666666666667"/>
  </r>
  <r>
    <n v="3"/>
    <x v="13"/>
    <n v="14"/>
    <s v="K'en Ba'ax Queqna"/>
    <s v="Pinus pseudostrobus"/>
    <s v="20-24.99"/>
    <n v="20"/>
    <n v="12"/>
    <n v="3.1415926535897934E-2"/>
    <n v="0.15707963267948966"/>
    <n v="0.14238613679999998"/>
    <n v="0.71193068399999981"/>
    <n v="6.666666666666667"/>
  </r>
  <r>
    <n v="3"/>
    <x v="13"/>
    <n v="9"/>
    <s v="K'en Ba'ax Queqna"/>
    <s v="Pinus pseudostrobus"/>
    <s v="20-24.99"/>
    <n v="24"/>
    <n v="18"/>
    <n v="4.5238934211693019E-2"/>
    <n v="0.22619467105846508"/>
    <n v="0.30165989039999996"/>
    <n v="1.5082994519999997"/>
    <n v="6.666666666666667"/>
  </r>
  <r>
    <n v="3"/>
    <x v="13"/>
    <n v="18"/>
    <s v="K'en Ba'ax Queqna"/>
    <s v="Pinus pseudostrobus"/>
    <s v="20-24.99"/>
    <n v="24"/>
    <n v="18"/>
    <n v="4.5238934211693019E-2"/>
    <n v="0.22619467105846508"/>
    <n v="0.30165989039999996"/>
    <n v="1.5082994519999997"/>
    <n v="6.666666666666667"/>
  </r>
  <r>
    <n v="3"/>
    <x v="13"/>
    <n v="8"/>
    <s v="K'en Ba'ax Queqna"/>
    <s v="Pinus pseudostrobus"/>
    <s v="25-29.99"/>
    <n v="29"/>
    <n v="25"/>
    <n v="6.6051985541725394E-2"/>
    <n v="0.33025992770862694"/>
    <n v="0.60650550679999993"/>
    <n v="3.0325275339999993"/>
    <n v="6.666666666666667"/>
  </r>
  <r>
    <n v="3"/>
    <x v="13"/>
    <n v="17"/>
    <s v="K'en Ba'ax Queqna"/>
    <s v="Pinus pseudostrobus"/>
    <s v="25-29.99"/>
    <n v="29"/>
    <n v="25"/>
    <n v="6.6051985541725394E-2"/>
    <n v="0.33025992770862694"/>
    <n v="0.60650550679999993"/>
    <n v="3.0325275339999993"/>
    <n v="6.666666666666667"/>
  </r>
  <r>
    <n v="3"/>
    <x v="13"/>
    <n v="10"/>
    <s v="K'en Ba'ax Queqna"/>
    <s v="Pinus pseudostrobus"/>
    <s v="30-34.99"/>
    <n v="30"/>
    <n v="21"/>
    <n v="7.0685834705770348E-2"/>
    <n v="0.35342917352885173"/>
    <n v="0.5457194568"/>
    <n v="2.7285972839999997"/>
    <n v="6.666666666666667"/>
  </r>
  <r>
    <n v="3"/>
    <x v="13"/>
    <n v="19"/>
    <s v="K'en Ba'ax Queqna"/>
    <s v="Pinus pseudostrobus"/>
    <s v="30-34.99"/>
    <n v="30"/>
    <n v="21"/>
    <n v="7.0685834705770348E-2"/>
    <n v="0.35342917352885173"/>
    <n v="0.5457194568"/>
    <n v="2.7285972839999997"/>
    <n v="6.666666666666667"/>
  </r>
  <r>
    <n v="1"/>
    <x v="14"/>
    <n v="2"/>
    <s v="Ticolal San Jose"/>
    <s v="Quercus sp"/>
    <s v="10-14.99"/>
    <n v="13"/>
    <n v="9"/>
    <n v="1.3273228961416878E-2"/>
    <n v="8.8488193076112526E-2"/>
    <n v="0.17906224500000001"/>
    <n v="1.1937483000000002"/>
    <n v="6.666666666666667"/>
  </r>
  <r>
    <n v="1"/>
    <x v="14"/>
    <n v="9"/>
    <s v="Ticolal San Jose"/>
    <s v="Quercus sp"/>
    <s v="20-24.99"/>
    <n v="22"/>
    <n v="11"/>
    <n v="3.8013271108436497E-2"/>
    <n v="0.25342180738957665"/>
    <n v="0.35589794200000002"/>
    <n v="2.3726529466666668"/>
    <n v="6.666666666666667"/>
  </r>
  <r>
    <n v="1"/>
    <x v="14"/>
    <n v="5"/>
    <s v="Ticolal San Jose"/>
    <s v="Quercus sp"/>
    <s v="20-24.99"/>
    <n v="23"/>
    <n v="10"/>
    <n v="4.1547562843725017E-2"/>
    <n v="0.27698375229150013"/>
    <n v="0.35431697600000001"/>
    <n v="2.3621131733333334"/>
    <n v="6.666666666666667"/>
  </r>
  <r>
    <n v="1"/>
    <x v="14"/>
    <n v="13"/>
    <s v="Ticolal San Jose"/>
    <s v="Quercus sp"/>
    <s v="20-24.99"/>
    <n v="23"/>
    <n v="9"/>
    <n v="4.1547562843725017E-2"/>
    <n v="0.27698375229150013"/>
    <n v="0.32971900500000001"/>
    <n v="2.1981267"/>
    <n v="6.666666666666667"/>
  </r>
  <r>
    <n v="1"/>
    <x v="14"/>
    <n v="15"/>
    <s v="Ticolal San Jose"/>
    <s v="Quercus sp"/>
    <s v="20-24.99"/>
    <n v="23"/>
    <n v="8"/>
    <n v="4.1547562843725017E-2"/>
    <n v="0.27698375229150013"/>
    <n v="0.30512103400000001"/>
    <n v="2.0341402266666671"/>
    <n v="6.666666666666667"/>
  </r>
  <r>
    <n v="1"/>
    <x v="14"/>
    <n v="3"/>
    <s v="Ticolal San Jose"/>
    <s v="Quercus sp"/>
    <s v="30-34.99"/>
    <n v="31"/>
    <n v="14"/>
    <n v="7.5476763502494784E-2"/>
    <n v="0.50317842334996521"/>
    <n v="0.7339348120000001"/>
    <n v="4.8928987466666678"/>
    <n v="6.666666666666667"/>
  </r>
  <r>
    <n v="1"/>
    <x v="14"/>
    <n v="4"/>
    <s v="Ticolal San Jose"/>
    <s v="Quercus sp"/>
    <s v="30-34.99"/>
    <n v="31"/>
    <n v="12"/>
    <n v="7.5476763502494784E-2"/>
    <n v="0.50317842334996521"/>
    <n v="0.64456373400000011"/>
    <n v="4.297091560000001"/>
    <n v="6.666666666666667"/>
  </r>
  <r>
    <n v="1"/>
    <x v="14"/>
    <n v="14"/>
    <s v="Ticolal San Jose"/>
    <s v="Quercus sp"/>
    <s v="30-34.99"/>
    <n v="31"/>
    <n v="16"/>
    <n v="7.5476763502494784E-2"/>
    <n v="0.50317842334996521"/>
    <n v="0.8233058900000001"/>
    <n v="5.4887059333333346"/>
    <n v="6.666666666666667"/>
  </r>
  <r>
    <n v="1"/>
    <x v="14"/>
    <n v="7"/>
    <s v="Ticolal San Jose"/>
    <s v="Alnus jorullensis"/>
    <s v="30-34.99"/>
    <n v="30"/>
    <n v="17"/>
    <n v="7.0685834705770348E-2"/>
    <n v="0.47123889803846902"/>
    <n v="0.81977196600000013"/>
    <n v="5.4651464400000007"/>
    <n v="6.666666666666667"/>
  </r>
  <r>
    <n v="1"/>
    <x v="14"/>
    <n v="17"/>
    <s v="Ticolal San Jose"/>
    <s v="Alnus jorullensis"/>
    <s v="30-34.99"/>
    <n v="30"/>
    <n v="17"/>
    <n v="7.0685834705770348E-2"/>
    <n v="0.47123889803846902"/>
    <n v="0.81977196600000013"/>
    <n v="5.4651464400000007"/>
    <n v="6.666666666666667"/>
  </r>
  <r>
    <n v="1"/>
    <x v="14"/>
    <n v="8"/>
    <s v="Ticolal San Jose"/>
    <s v="Quercus sp"/>
    <s v="35-39.99"/>
    <n v="32"/>
    <n v="14"/>
    <n v="8.0424771931898703E-2"/>
    <n v="0.53616514621265809"/>
    <n v="0.77494693000000014"/>
    <n v="5.1663128666666678"/>
    <n v="6.666666666666667"/>
  </r>
  <r>
    <n v="1"/>
    <x v="14"/>
    <n v="10"/>
    <s v="Ticolal San Jose"/>
    <s v="Quercus sp"/>
    <s v="35-39.99"/>
    <n v="33"/>
    <n v="17"/>
    <n v="8.5529859993982132E-2"/>
    <n v="0.57019906662654762"/>
    <n v="0.96917325300000012"/>
    <n v="6.4611550200000014"/>
    <n v="6.666666666666667"/>
  </r>
  <r>
    <n v="1"/>
    <x v="14"/>
    <n v="16"/>
    <s v="Ticolal San Jose"/>
    <s v="Alnus jorullensis"/>
    <s v="35-39.99"/>
    <n v="31"/>
    <n v="14"/>
    <n v="7.5476763502494784E-2"/>
    <n v="0.50317842334996521"/>
    <n v="0.7339348120000001"/>
    <n v="4.8928987466666678"/>
    <n v="6.666666666666667"/>
  </r>
  <r>
    <n v="1"/>
    <x v="14"/>
    <n v="1"/>
    <s v="Ticolal San Jose"/>
    <s v="Quercus sp"/>
    <s v="40-44.99"/>
    <n v="40"/>
    <n v="16"/>
    <n v="0.12566370614359174"/>
    <n v="0.83775804095727824"/>
    <n v="1.298711666"/>
    <n v="8.6580777733333338"/>
    <n v="6.666666666666667"/>
  </r>
  <r>
    <n v="1"/>
    <x v="14"/>
    <n v="6"/>
    <s v="Ticolal San Jose"/>
    <s v="Alnus jorullensis"/>
    <s v="20-24.99"/>
    <n v="24"/>
    <n v="11"/>
    <n v="4.5238934211693019E-2"/>
    <n v="0.30159289474462014"/>
    <n v="0.40295492999999999"/>
    <n v="2.6863662000000001"/>
    <n v="6.666666666666667"/>
  </r>
  <r>
    <n v="1"/>
    <x v="14"/>
    <n v="11"/>
    <s v="Ticolal San Jose"/>
    <s v="Alnus jorullensis"/>
    <s v="20-24.99"/>
    <n v="21"/>
    <n v="9"/>
    <n v="3.4636059005827467E-2"/>
    <n v="0.23090706003884978"/>
    <n v="0.29289179700000001"/>
    <n v="1.9526119800000001"/>
    <n v="6.666666666666667"/>
  </r>
  <r>
    <n v="1"/>
    <x v="14"/>
    <n v="12"/>
    <s v="Ticolal San Jose"/>
    <s v="Alnus jorullensis"/>
    <s v="20-24.99"/>
    <n v="22"/>
    <n v="11"/>
    <n v="3.8013271108436497E-2"/>
    <n v="0.25342180738957665"/>
    <n v="0.35589794200000002"/>
    <n v="2.3726529466666668"/>
    <n v="6.666666666666667"/>
  </r>
  <r>
    <n v="2"/>
    <x v="14"/>
    <n v="3"/>
    <s v="Ticolal San Jose"/>
    <s v="Pinus pseudostrobus"/>
    <s v="10-14.99"/>
    <n v="14"/>
    <n v="8"/>
    <n v="1.5393804002589988E-2"/>
    <n v="0.10262536001726659"/>
    <n v="4.9934130399999999E-2"/>
    <n v="0.33289420266666669"/>
    <n v="6.666666666666667"/>
  </r>
  <r>
    <n v="2"/>
    <x v="14"/>
    <n v="13"/>
    <s v="Ticolal San Jose"/>
    <s v="Quercus sp"/>
    <s v="10-14.99"/>
    <n v="12"/>
    <n v="7"/>
    <n v="1.1309733552923255E-2"/>
    <n v="7.5398223686155036E-2"/>
    <n v="0.15520825799999999"/>
    <n v="1.0347217200000001"/>
    <n v="6.666666666666667"/>
  </r>
  <r>
    <n v="2"/>
    <x v="14"/>
    <n v="17"/>
    <s v="Ticolal San Jose"/>
    <s v="Pinus ayacahuite"/>
    <s v="10-14.99"/>
    <n v="12"/>
    <n v="8"/>
    <n v="1.1309733552923255E-2"/>
    <n v="7.5398223686155036E-2"/>
    <n v="1.3486635700000003E-2"/>
    <n v="8.9910904666666694E-2"/>
    <n v="6.666666666666667"/>
  </r>
  <r>
    <n v="2"/>
    <x v="14"/>
    <n v="4"/>
    <s v="Ticolal San Jose"/>
    <s v="Quercus sp"/>
    <s v="10-14.99"/>
    <n v="13"/>
    <n v="7"/>
    <n v="1.3273228961416878E-2"/>
    <n v="8.8488193076112526E-2"/>
    <n v="0.16334558300000002"/>
    <n v="1.0889705533333336"/>
    <n v="6.666666666666667"/>
  </r>
  <r>
    <n v="2"/>
    <x v="14"/>
    <n v="7"/>
    <s v="Ticolal San Jose"/>
    <s v="Quercus sp"/>
    <s v="10-14.99"/>
    <n v="14"/>
    <n v="8"/>
    <n v="1.5393804002589988E-2"/>
    <n v="0.10262536001726659"/>
    <n v="0.18124769800000001"/>
    <n v="1.2083179866666669"/>
    <n v="6.666666666666667"/>
  </r>
  <r>
    <n v="2"/>
    <x v="14"/>
    <n v="16"/>
    <s v="Ticolal San Jose"/>
    <s v="Pinus pseudostrobus"/>
    <s v="15-19.99"/>
    <n v="16"/>
    <n v="8"/>
    <n v="2.0106192982974676E-2"/>
    <n v="0.13404128655316452"/>
    <n v="6.3664626399999993E-2"/>
    <n v="0.42443084266666664"/>
    <n v="6.666666666666667"/>
  </r>
  <r>
    <n v="2"/>
    <x v="14"/>
    <n v="12"/>
    <s v="Ticolal San Jose"/>
    <s v="Pinus pseudostrobus"/>
    <s v="15-19.99"/>
    <n v="17"/>
    <n v="8"/>
    <n v="2.2698006922186261E-2"/>
    <n v="0.15132004614790842"/>
    <n v="7.1216399200000002E-2"/>
    <n v="0.4747759946666667"/>
    <n v="6.666666666666667"/>
  </r>
  <r>
    <n v="2"/>
    <x v="14"/>
    <n v="15"/>
    <s v="Ticolal San Jose"/>
    <s v="Quercus sp"/>
    <s v="15-19.99"/>
    <n v="17"/>
    <n v="9"/>
    <n v="2.2698006922186261E-2"/>
    <n v="0.15132004614790842"/>
    <n v="0.22928116500000001"/>
    <n v="1.5285411000000002"/>
    <n v="6.666666666666667"/>
  </r>
  <r>
    <n v="2"/>
    <x v="14"/>
    <n v="6"/>
    <s v="Ticolal San Jose"/>
    <s v="Quercus sp"/>
    <s v="20-24.99"/>
    <n v="20"/>
    <n v="10"/>
    <n v="3.1415926535897934E-2"/>
    <n v="0.20943951023931956"/>
    <n v="0.29433326600000004"/>
    <n v="1.9622217733333336"/>
    <n v="6.666666666666667"/>
  </r>
  <r>
    <n v="2"/>
    <x v="14"/>
    <n v="8"/>
    <s v="Ticolal San Jose"/>
    <s v="Quercus sp"/>
    <s v="20-24.99"/>
    <n v="21"/>
    <n v="11"/>
    <n v="3.4636059005827467E-2"/>
    <n v="0.23090706003884978"/>
    <n v="0.333903915"/>
    <n v="2.2260260999999999"/>
    <n v="6.666666666666667"/>
  </r>
  <r>
    <n v="2"/>
    <x v="14"/>
    <n v="9"/>
    <s v="Ticolal San Jose"/>
    <s v="Quercus sp"/>
    <s v="20-24.99"/>
    <n v="21"/>
    <n v="12"/>
    <n v="3.4636059005827467E-2"/>
    <n v="0.23090706003884978"/>
    <n v="0.35440997400000002"/>
    <n v="2.3627331600000003"/>
    <n v="6.666666666666667"/>
  </r>
  <r>
    <n v="2"/>
    <x v="14"/>
    <n v="19"/>
    <s v="Ticolal San Jose"/>
    <s v="Quercus sp"/>
    <s v="20-24.99"/>
    <n v="22"/>
    <n v="11"/>
    <n v="3.8013271108436497E-2"/>
    <n v="0.25342180738957665"/>
    <n v="0.35589794200000002"/>
    <n v="2.3726529466666668"/>
    <n v="6.666666666666667"/>
  </r>
  <r>
    <n v="2"/>
    <x v="14"/>
    <n v="22"/>
    <s v="Ticolal San Jose"/>
    <s v="Quercus sp"/>
    <s v="20-24.99"/>
    <n v="22"/>
    <n v="10"/>
    <n v="3.8013271108436497E-2"/>
    <n v="0.25342180738957665"/>
    <n v="0.33339242600000002"/>
    <n v="2.2226161733333334"/>
    <n v="6.666666666666667"/>
  </r>
  <r>
    <n v="2"/>
    <x v="14"/>
    <n v="5"/>
    <s v="Ticolal San Jose"/>
    <s v="Quercus sp"/>
    <s v="25-29.99"/>
    <n v="26"/>
    <n v="10"/>
    <n v="5.3092915845667513E-2"/>
    <n v="0.3539527723044501"/>
    <n v="0.422670506"/>
    <n v="2.8178033733333336"/>
    <n v="6.666666666666667"/>
  </r>
  <r>
    <n v="2"/>
    <x v="14"/>
    <n v="18"/>
    <s v="Ticolal San Jose"/>
    <s v="Quercus sp"/>
    <s v="25-29.99"/>
    <n v="26"/>
    <n v="14"/>
    <n v="5.3092915845667513E-2"/>
    <n v="0.3539527723044501"/>
    <n v="0.54840380200000005"/>
    <n v="3.656025346666667"/>
    <n v="6.666666666666667"/>
  </r>
  <r>
    <n v="2"/>
    <x v="14"/>
    <n v="20"/>
    <s v="Ticolal San Jose"/>
    <s v="Pinus pseudostrobus"/>
    <s v="25-29.99"/>
    <n v="27"/>
    <n v="17"/>
    <n v="5.7255526111673984E-2"/>
    <n v="0.38170350741115988"/>
    <n v="0.35958542039999991"/>
    <n v="2.3972361359999996"/>
    <n v="6.666666666666667"/>
  </r>
  <r>
    <n v="2"/>
    <x v="14"/>
    <n v="11"/>
    <s v="Ticolal San Jose"/>
    <s v="Pinus pseudostrobus"/>
    <s v="25-29.99"/>
    <n v="28"/>
    <n v="17"/>
    <n v="6.1575216010359951E-2"/>
    <n v="0.41050144006906636"/>
    <n v="0.38633128239999992"/>
    <n v="2.5755418826666663"/>
    <n v="6.666666666666667"/>
  </r>
  <r>
    <n v="2"/>
    <x v="14"/>
    <n v="14"/>
    <s v="Ticolal San Jose"/>
    <s v="Pinus pseudostrobus"/>
    <s v="25-29.99"/>
    <n v="29"/>
    <n v="19"/>
    <n v="6.6051985541725394E-2"/>
    <n v="0.44034657027816931"/>
    <n v="0.46216366759999994"/>
    <n v="3.0810911173333331"/>
    <n v="6.666666666666667"/>
  </r>
  <r>
    <n v="2"/>
    <x v="14"/>
    <n v="1"/>
    <s v="Ticolal San Jose"/>
    <s v="Pinus pseudostrobus"/>
    <s v="35-39.99"/>
    <n v="37"/>
    <n v="18"/>
    <n v="0.10752100856911066"/>
    <n v="0.71680672379407107"/>
    <n v="0.70997051519999987"/>
    <n v="4.7331367679999996"/>
    <n v="6.666666666666667"/>
  </r>
  <r>
    <n v="2"/>
    <x v="14"/>
    <n v="10"/>
    <s v="Ticolal San Jose"/>
    <s v="Pinus pseudostrobus"/>
    <s v="35-39.99"/>
    <n v="37"/>
    <n v="21"/>
    <n v="0.10752100856911066"/>
    <n v="0.71680672379407107"/>
    <n v="0.82745207159999989"/>
    <n v="5.5163471439999991"/>
    <n v="6.666666666666667"/>
  </r>
  <r>
    <n v="2"/>
    <x v="14"/>
    <n v="2"/>
    <s v="Ticolal San Jose"/>
    <s v="Pinus pseudostrobus"/>
    <s v="35-39.99"/>
    <n v="39"/>
    <n v="18"/>
    <n v="0.1194590606527519"/>
    <n v="0.79639373768501265"/>
    <n v="0.7882343423999999"/>
    <n v="5.2548956159999998"/>
    <n v="6.666666666666667"/>
  </r>
  <r>
    <n v="2"/>
    <x v="14"/>
    <n v="21"/>
    <s v="Ticolal San Jose"/>
    <s v="Quercus sp"/>
    <s v="40-44.99"/>
    <n v="43"/>
    <n v="22"/>
    <n v="0.14522012041218818"/>
    <n v="0.96813413608125454"/>
    <n v="1.9998235880000002"/>
    <n v="13.332157253333335"/>
    <n v="6.666666666666667"/>
  </r>
  <r>
    <n v="3"/>
    <x v="14"/>
    <n v="18"/>
    <s v="Ticolal San Jose"/>
    <s v="Quercus sp"/>
    <s v="10-14.99"/>
    <n v="11"/>
    <n v="8"/>
    <n v="9.5033177771091243E-3"/>
    <n v="6.3355451847394162E-2"/>
    <n v="0.15334829799999999"/>
    <n v="1.0223219866666666"/>
    <n v="6.666666666666667"/>
  </r>
  <r>
    <n v="3"/>
    <x v="14"/>
    <n v="15"/>
    <s v="Ticolal San Jose"/>
    <s v="Quercus sp"/>
    <s v="10-14.99"/>
    <n v="12"/>
    <n v="8"/>
    <n v="1.1309733552923255E-2"/>
    <n v="7.5398223686155036E-2"/>
    <n v="0.16190411399999999"/>
    <n v="1.0793607599999999"/>
    <n v="6.666666666666667"/>
  </r>
  <r>
    <n v="3"/>
    <x v="14"/>
    <n v="10"/>
    <s v="Ticolal San Jose"/>
    <s v="Quercus sp"/>
    <s v="10-14.99"/>
    <n v="13"/>
    <n v="9"/>
    <n v="1.3273228961416878E-2"/>
    <n v="8.8488193076112526E-2"/>
    <n v="0.17906224500000001"/>
    <n v="1.1937483000000002"/>
    <n v="6.666666666666667"/>
  </r>
  <r>
    <n v="3"/>
    <x v="14"/>
    <n v="12"/>
    <s v="Ticolal San Jose"/>
    <s v="Quercus sp"/>
    <s v="10-14.99"/>
    <n v="13"/>
    <n v="8"/>
    <n v="1.3273228961416878E-2"/>
    <n v="8.8488193076112526E-2"/>
    <n v="0.17120391400000001"/>
    <n v="1.1413594266666669"/>
    <n v="6.666666666666667"/>
  </r>
  <r>
    <n v="3"/>
    <x v="14"/>
    <n v="5"/>
    <s v="Ticolal San Jose"/>
    <s v="Alnus jorullensis"/>
    <s v="10-14.99"/>
    <n v="14"/>
    <n v="9"/>
    <n v="1.5393804002589988E-2"/>
    <n v="0.10262536001726659"/>
    <n v="0.19036150200000002"/>
    <n v="1.2690766800000002"/>
    <n v="6.666666666666667"/>
  </r>
  <r>
    <n v="3"/>
    <x v="14"/>
    <n v="17"/>
    <s v="Ticolal San Jose"/>
    <s v="Quercus sp"/>
    <s v="10-14.99"/>
    <n v="14"/>
    <n v="10"/>
    <n v="1.5393804002589988E-2"/>
    <n v="0.10262536001726659"/>
    <n v="0.19947530600000002"/>
    <n v="1.3298353733333335"/>
    <n v="6.666666666666667"/>
  </r>
  <r>
    <n v="3"/>
    <x v="14"/>
    <n v="13"/>
    <s v="Ticolal San Jose"/>
    <s v="Quercus sp"/>
    <s v="15-19.99"/>
    <n v="15"/>
    <n v="7"/>
    <n v="1.7671458676442587E-2"/>
    <n v="0.11780972450961726"/>
    <n v="0.18157319100000002"/>
    <n v="1.2104879400000002"/>
    <n v="6.666666666666667"/>
  </r>
  <r>
    <n v="3"/>
    <x v="14"/>
    <n v="7"/>
    <s v="Ticolal San Jose"/>
    <s v="Quercus sp"/>
    <s v="15-19.99"/>
    <n v="16"/>
    <n v="12"/>
    <n v="2.0106192982974676E-2"/>
    <n v="0.13404128655316452"/>
    <n v="0.25118219400000003"/>
    <n v="1.6745479600000002"/>
    <n v="6.666666666666667"/>
  </r>
  <r>
    <n v="3"/>
    <x v="14"/>
    <n v="14"/>
    <s v="Ticolal San Jose"/>
    <s v="Quercus sp"/>
    <s v="15-19.99"/>
    <n v="16"/>
    <n v="9"/>
    <n v="2.0106192982974676E-2"/>
    <n v="0.13404128655316452"/>
    <n v="0.21547096199999999"/>
    <n v="1.4364730800000001"/>
    <n v="6.666666666666667"/>
  </r>
  <r>
    <n v="3"/>
    <x v="14"/>
    <n v="3"/>
    <s v="Ticolal San Jose"/>
    <s v="Alnus jorullensis"/>
    <s v="15-19.99"/>
    <n v="18"/>
    <n v="10"/>
    <n v="2.5446900494077322E-2"/>
    <n v="0.16964600329384882"/>
    <n v="0.25899402599999999"/>
    <n v="1.72662684"/>
    <n v="6.666666666666667"/>
  </r>
  <r>
    <n v="3"/>
    <x v="14"/>
    <n v="11"/>
    <s v="Ticolal San Jose"/>
    <s v="Quercus sp"/>
    <s v="15-19.99"/>
    <n v="19"/>
    <n v="11"/>
    <n v="2.8352873698647883E-2"/>
    <n v="0.1890191579909859"/>
    <n v="0.29298479500000002"/>
    <n v="1.9532319666666669"/>
    <n v="6.666666666666667"/>
  </r>
  <r>
    <n v="3"/>
    <x v="14"/>
    <n v="9"/>
    <s v="Ticolal San Jose"/>
    <s v="Quercus sp"/>
    <s v="20-24.99"/>
    <n v="21"/>
    <n v="14"/>
    <n v="3.4636059005827467E-2"/>
    <n v="0.23090706003884978"/>
    <n v="0.395422092"/>
    <n v="2.6361472800000003"/>
    <n v="6.666666666666667"/>
  </r>
  <r>
    <n v="3"/>
    <x v="14"/>
    <n v="16"/>
    <s v="Ticolal San Jose"/>
    <s v="Pinus pseudostrobus"/>
    <s v="20-24.99"/>
    <n v="22"/>
    <n v="15"/>
    <n v="3.8013271108436497E-2"/>
    <n v="0.25342180738957665"/>
    <n v="0.21275492879999999"/>
    <n v="1.4183661919999999"/>
    <n v="6.666666666666667"/>
  </r>
  <r>
    <n v="3"/>
    <x v="14"/>
    <n v="19"/>
    <s v="Ticolal San Jose"/>
    <s v="Quercus sp"/>
    <s v="25-29.99"/>
    <n v="25"/>
    <n v="18"/>
    <n v="4.9087385212340517E-2"/>
    <n v="0.3272492347489368"/>
    <n v="0.63145101600000009"/>
    <n v="4.2096734400000004"/>
    <n v="6.666666666666667"/>
  </r>
  <r>
    <n v="3"/>
    <x v="14"/>
    <n v="6"/>
    <s v="Ticolal San Jose"/>
    <s v="Quercus sp"/>
    <s v="25-29.99"/>
    <n v="28"/>
    <n v="10"/>
    <n v="6.1575216010359951E-2"/>
    <n v="0.41050144006906636"/>
    <n v="0.472889426"/>
    <n v="3.1525961733333334"/>
    <n v="6.666666666666667"/>
  </r>
  <r>
    <n v="3"/>
    <x v="14"/>
    <n v="2"/>
    <s v="Ticolal San Jose"/>
    <s v="Quercus sp"/>
    <s v="30-34.99"/>
    <n v="32"/>
    <n v="20"/>
    <n v="8.0424771931898703E-2"/>
    <n v="0.53616514621265809"/>
    <n v="1.0606367860000001"/>
    <n v="7.0709119066666677"/>
    <n v="6.666666666666667"/>
  </r>
  <r>
    <n v="3"/>
    <x v="14"/>
    <n v="4"/>
    <s v="Ticolal San Jose"/>
    <s v="Alnus jorullensis"/>
    <s v="35-39.99"/>
    <n v="36"/>
    <n v="14"/>
    <n v="0.10178760197630929"/>
    <n v="0.6785840131753953"/>
    <n v="0.95201512200000005"/>
    <n v="6.3467674800000005"/>
    <n v="6.666666666666667"/>
  </r>
  <r>
    <n v="3"/>
    <x v="14"/>
    <n v="8"/>
    <s v="Ticolal San Jose"/>
    <s v="Pinus ayacahuite"/>
    <s v="40-44.99"/>
    <n v="42"/>
    <n v="25"/>
    <n v="0.13854423602330987"/>
    <n v="0.92362824015539913"/>
    <n v="1.2534297541000001"/>
    <n v="8.3561983606666672"/>
    <n v="6.666666666666667"/>
  </r>
  <r>
    <n v="3"/>
    <x v="14"/>
    <n v="1"/>
    <s v="Ticolal San Jose"/>
    <s v="Quercus sp"/>
    <s v="40-44.99"/>
    <n v="44"/>
    <n v="17"/>
    <n v="0.15205308443374599"/>
    <n v="1.0136872295583066"/>
    <n v="1.6387123540000001"/>
    <n v="10.924749026666667"/>
    <n v="6.666666666666667"/>
  </r>
  <r>
    <n v="1"/>
    <x v="15"/>
    <n v="3"/>
    <s v="Taaj"/>
    <s v="Quercus sp"/>
    <s v="10-14.99"/>
    <n v="12"/>
    <n v="6"/>
    <n v="1.1309733552923255E-2"/>
    <n v="3.7699111843077518E-2"/>
    <n v="0.14851240199999999"/>
    <n v="0.49504134"/>
    <n v="3.3333333333333335"/>
  </r>
  <r>
    <n v="1"/>
    <x v="15"/>
    <n v="6"/>
    <s v="Taaj"/>
    <s v="Quercus sp"/>
    <s v="10-14.99"/>
    <n v="13"/>
    <n v="6"/>
    <n v="1.3273228961416878E-2"/>
    <n v="4.4244096538056263E-2"/>
    <n v="0.15548725200000002"/>
    <n v="0.51829084000000014"/>
    <n v="3.3333333333333335"/>
  </r>
  <r>
    <n v="1"/>
    <x v="15"/>
    <n v="12"/>
    <s v="Taaj"/>
    <s v="Quercus sp"/>
    <s v="10-14.99"/>
    <n v="11"/>
    <n v="5"/>
    <n v="9.5033177771091243E-3"/>
    <n v="3.1677725923697081E-2"/>
    <n v="0.13646916100000001"/>
    <n v="0.45489720333333339"/>
    <n v="3.3333333333333335"/>
  </r>
  <r>
    <n v="1"/>
    <x v="15"/>
    <n v="5"/>
    <s v="Taaj"/>
    <s v="Quercus sp"/>
    <s v="10-14.99"/>
    <n v="14"/>
    <n v="7"/>
    <n v="1.5393804002589988E-2"/>
    <n v="5.1312680008633295E-2"/>
    <n v="0.17213389400000001"/>
    <n v="0.5737796466666667"/>
    <n v="3.3333333333333335"/>
  </r>
  <r>
    <n v="1"/>
    <x v="15"/>
    <n v="8"/>
    <s v="Taaj"/>
    <s v="Quercus sp"/>
    <s v="10-14.99"/>
    <n v="13"/>
    <n v="7"/>
    <n v="1.3273228961416878E-2"/>
    <n v="4.4244096538056263E-2"/>
    <n v="0.16334558300000002"/>
    <n v="0.5444852766666668"/>
    <n v="3.3333333333333335"/>
  </r>
  <r>
    <n v="1"/>
    <x v="15"/>
    <n v="14"/>
    <s v="Taaj"/>
    <s v="Quercus sp"/>
    <s v="10-14.99"/>
    <n v="11"/>
    <n v="6"/>
    <n v="9.5033177771091243E-3"/>
    <n v="3.1677725923697081E-2"/>
    <n v="0.14209554000000002"/>
    <n v="0.47365180000000007"/>
    <n v="3.3333333333333335"/>
  </r>
  <r>
    <n v="1"/>
    <x v="15"/>
    <n v="1"/>
    <s v="Taaj"/>
    <s v="Quercus sp"/>
    <s v="30-34.99"/>
    <n v="34"/>
    <n v="12"/>
    <n v="9.0792027688745044E-2"/>
    <n v="0.30264009229581684"/>
    <n v="0.75337139400000008"/>
    <n v="2.5112379800000002"/>
    <n v="3.3333333333333335"/>
  </r>
  <r>
    <n v="1"/>
    <x v="15"/>
    <n v="7"/>
    <s v="Taaj"/>
    <s v="Quercus sp"/>
    <s v="35-39.99"/>
    <n v="37"/>
    <n v="14"/>
    <n v="0.10752100856911066"/>
    <n v="0.35840336189703553"/>
    <n v="0.99953710000000007"/>
    <n v="3.3317903333333336"/>
    <n v="3.3333333333333335"/>
  </r>
  <r>
    <n v="1"/>
    <x v="15"/>
    <n v="4"/>
    <s v="Taaj"/>
    <s v="Quercus sp"/>
    <s v="10-14.99"/>
    <n v="14"/>
    <n v="7"/>
    <n v="1.5393804002589988E-2"/>
    <n v="5.1312680008633295E-2"/>
    <n v="0.17213389400000001"/>
    <n v="0.5737796466666667"/>
    <n v="3.3333333333333335"/>
  </r>
  <r>
    <n v="1"/>
    <x v="15"/>
    <n v="13"/>
    <s v="Taaj"/>
    <s v="Quercus sp"/>
    <s v="10-14.99"/>
    <n v="13"/>
    <n v="7"/>
    <n v="1.3273228961416878E-2"/>
    <n v="4.4244096538056263E-2"/>
    <n v="0.16334558300000002"/>
    <n v="0.5444852766666668"/>
    <n v="3.3333333333333335"/>
  </r>
  <r>
    <n v="1"/>
    <x v="15"/>
    <n v="9"/>
    <s v="Taaj"/>
    <s v="Quercus sp"/>
    <s v="10-14.99"/>
    <n v="14"/>
    <n v="6"/>
    <n v="1.5393804002589988E-2"/>
    <n v="5.1312680008633295E-2"/>
    <n v="0.16302009000000001"/>
    <n v="0.54340030000000006"/>
    <n v="3.3333333333333335"/>
  </r>
  <r>
    <n v="1"/>
    <x v="15"/>
    <n v="16"/>
    <s v="Taaj"/>
    <s v="Quercus sp"/>
    <s v="15-19.99"/>
    <n v="19"/>
    <n v="9"/>
    <n v="2.8352873698647883E-2"/>
    <n v="9.4509578995492949E-2"/>
    <n v="0.25941251700000001"/>
    <n v="0.8647083900000001"/>
    <n v="3.3333333333333335"/>
  </r>
  <r>
    <n v="1"/>
    <x v="15"/>
    <n v="18"/>
    <s v="Taaj"/>
    <s v="Quercus sp"/>
    <s v="15-19.99"/>
    <n v="19"/>
    <n v="10"/>
    <n v="2.8352873698647883E-2"/>
    <n v="9.4509578995492949E-2"/>
    <n v="0.27619865599999999"/>
    <n v="0.92066218666666666"/>
    <n v="3.3333333333333335"/>
  </r>
  <r>
    <n v="1"/>
    <x v="15"/>
    <n v="2"/>
    <s v="Taaj"/>
    <s v="Quercus sp"/>
    <s v="15-19.99"/>
    <n v="17"/>
    <n v="6"/>
    <n v="2.2698006922186261E-2"/>
    <n v="7.5660023073954211E-2"/>
    <n v="0.18896653200000002"/>
    <n v="0.6298884400000001"/>
    <n v="3.3333333333333335"/>
  </r>
  <r>
    <n v="1"/>
    <x v="15"/>
    <n v="11"/>
    <s v="Taaj"/>
    <s v="Quercus sp"/>
    <s v="15-19.99"/>
    <n v="19"/>
    <n v="6"/>
    <n v="2.8352873698647883E-2"/>
    <n v="9.4509578995492949E-2"/>
    <n v="0.20905410000000002"/>
    <n v="0.69684700000000011"/>
    <n v="3.3333333333333335"/>
  </r>
  <r>
    <n v="1"/>
    <x v="15"/>
    <n v="17"/>
    <s v="Taaj"/>
    <s v="Quercus sp"/>
    <s v="20-24.99"/>
    <n v="24"/>
    <n v="14"/>
    <n v="4.5238934211693019E-2"/>
    <n v="0.15079644737231007"/>
    <n v="0.48330520199999999"/>
    <n v="1.6110173400000001"/>
    <n v="3.3333333333333335"/>
  </r>
  <r>
    <n v="1"/>
    <x v="15"/>
    <n v="15"/>
    <s v="Taaj"/>
    <s v="Pinus pseudostrobus"/>
    <s v="30-34.99"/>
    <n v="34"/>
    <n v="19"/>
    <n v="9.0792027688745044E-2"/>
    <n v="0.30264009229581684"/>
    <n v="0.63336578960000001"/>
    <n v="2.1112192986666667"/>
    <n v="3.3333333333333335"/>
  </r>
  <r>
    <n v="1"/>
    <x v="15"/>
    <n v="10"/>
    <s v="Taaj"/>
    <s v="Pinus pseudostrobus"/>
    <s v="35-39.99"/>
    <n v="34"/>
    <n v="19"/>
    <n v="9.0792027688745044E-2"/>
    <n v="0.30264009229581684"/>
    <n v="0.63336578960000001"/>
    <n v="2.1112192986666667"/>
    <n v="3.3333333333333335"/>
  </r>
  <r>
    <n v="2"/>
    <x v="15"/>
    <n v="13"/>
    <s v="Taaj"/>
    <s v="Quercus sp"/>
    <s v="10-14.99"/>
    <n v="12"/>
    <n v="7"/>
    <n v="1.1309733552923255E-2"/>
    <n v="3.7699111843077518E-2"/>
    <n v="0.15520825799999999"/>
    <n v="0.51736086000000003"/>
    <n v="3.3333333333333335"/>
  </r>
  <r>
    <n v="2"/>
    <x v="15"/>
    <n v="9"/>
    <s v="Taaj"/>
    <s v="Quercus sp"/>
    <s v="10-14.99"/>
    <n v="13"/>
    <n v="9"/>
    <n v="1.3273228961416878E-2"/>
    <n v="4.4244096538056263E-2"/>
    <n v="0.17906224500000001"/>
    <n v="0.5968741500000001"/>
    <n v="3.3333333333333335"/>
  </r>
  <r>
    <n v="2"/>
    <x v="15"/>
    <n v="17"/>
    <s v="Taaj"/>
    <s v="Quercus sp"/>
    <s v="10-14.99"/>
    <n v="13"/>
    <n v="9"/>
    <n v="1.3273228961416878E-2"/>
    <n v="4.4244096538056263E-2"/>
    <n v="0.17906224500000001"/>
    <n v="0.5968741500000001"/>
    <n v="3.3333333333333335"/>
  </r>
  <r>
    <n v="2"/>
    <x v="15"/>
    <n v="12"/>
    <s v="Taaj"/>
    <s v="Pinus pseudostrobus"/>
    <s v="15-19.99"/>
    <n v="17"/>
    <n v="28"/>
    <n v="2.2698006922186261E-2"/>
    <n v="7.5660023073954211E-2"/>
    <n v="0.23655445519999999"/>
    <n v="0.7885148506666666"/>
    <n v="3.3333333333333335"/>
  </r>
  <r>
    <n v="2"/>
    <x v="15"/>
    <n v="2"/>
    <s v="Taaj"/>
    <s v="Pinus pseudostrobus"/>
    <s v="20-24.99"/>
    <n v="20"/>
    <n v="10"/>
    <n v="3.1415926535897934E-2"/>
    <n v="0.10471975511965978"/>
    <n v="0.11950197679999999"/>
    <n v="0.39833992266666668"/>
    <n v="3.3333333333333335"/>
  </r>
  <r>
    <n v="2"/>
    <x v="15"/>
    <n v="3"/>
    <s v="Taaj"/>
    <s v="Pinus pseudostrobus"/>
    <s v="20-24.99"/>
    <n v="22"/>
    <n v="11"/>
    <n v="3.8013271108436497E-2"/>
    <n v="0.12671090369478832"/>
    <n v="0.15737526159999998"/>
    <n v="0.52458420533333328"/>
    <n v="3.3333333333333335"/>
  </r>
  <r>
    <n v="2"/>
    <x v="15"/>
    <n v="7"/>
    <s v="Taaj"/>
    <s v="Quercus sp"/>
    <s v="20-24.99"/>
    <n v="23"/>
    <n v="10"/>
    <n v="4.1547562843725017E-2"/>
    <n v="0.13849187614575006"/>
    <n v="0.35431697600000001"/>
    <n v="1.1810565866666667"/>
    <n v="3.3333333333333335"/>
  </r>
  <r>
    <n v="2"/>
    <x v="15"/>
    <n v="15"/>
    <s v="Taaj"/>
    <s v="Quercus sp"/>
    <s v="20-24.99"/>
    <n v="23"/>
    <n v="11"/>
    <n v="4.1547562843725017E-2"/>
    <n v="0.13849187614575006"/>
    <n v="0.378914947"/>
    <n v="1.2630498233333334"/>
    <n v="3.3333333333333335"/>
  </r>
  <r>
    <n v="2"/>
    <x v="15"/>
    <n v="6"/>
    <s v="Taaj"/>
    <s v="Quercus sp"/>
    <s v="25-29.99"/>
    <n v="25"/>
    <n v="14"/>
    <n v="4.9087385212340517E-2"/>
    <n v="0.1636246173744684"/>
    <n v="0.51520351600000003"/>
    <n v="1.7173450533333334"/>
    <n v="3.3333333333333335"/>
  </r>
  <r>
    <n v="2"/>
    <x v="15"/>
    <n v="8"/>
    <s v="Taaj"/>
    <s v="Quercus sp"/>
    <s v="25-29.99"/>
    <n v="26"/>
    <n v="14"/>
    <n v="5.3092915845667513E-2"/>
    <n v="0.17697638615222505"/>
    <n v="0.54840380200000005"/>
    <n v="1.8280126733333335"/>
    <n v="3.3333333333333335"/>
  </r>
  <r>
    <n v="2"/>
    <x v="15"/>
    <n v="5"/>
    <s v="Taaj"/>
    <s v="Quercus sp"/>
    <s v="25-29.99"/>
    <n v="27"/>
    <n v="13"/>
    <n v="5.7255526111673984E-2"/>
    <n v="0.19085175370557994"/>
    <n v="0.54900828900000009"/>
    <n v="1.8300276300000005"/>
    <n v="3.3333333333333335"/>
  </r>
  <r>
    <n v="2"/>
    <x v="15"/>
    <n v="11"/>
    <s v="Taaj"/>
    <s v="Pinus pseudostrobus"/>
    <s v="25-29.99"/>
    <n v="28"/>
    <n v="16"/>
    <n v="6.1575216010359951E-2"/>
    <n v="0.20525072003453318"/>
    <n v="0.36390480559999994"/>
    <n v="1.2130160186666665"/>
    <n v="3.3333333333333335"/>
  </r>
  <r>
    <n v="2"/>
    <x v="15"/>
    <n v="14"/>
    <s v="Taaj"/>
    <s v="Quercus sp"/>
    <s v="25-29.99"/>
    <n v="28"/>
    <n v="14"/>
    <n v="6.1575216010359951E-2"/>
    <n v="0.20525072003453318"/>
    <n v="0.61871029000000011"/>
    <n v="2.0623676333333338"/>
    <n v="3.3333333333333335"/>
  </r>
  <r>
    <n v="2"/>
    <x v="15"/>
    <n v="16"/>
    <s v="Taaj"/>
    <s v="Quercus sp"/>
    <s v="25-29.99"/>
    <n v="28"/>
    <n v="15"/>
    <n v="6.1575216010359951E-2"/>
    <n v="0.20525072003453318"/>
    <n v="0.65516550600000012"/>
    <n v="2.1838850200000004"/>
    <n v="3.3333333333333335"/>
  </r>
  <r>
    <n v="2"/>
    <x v="15"/>
    <n v="19"/>
    <s v="Taaj"/>
    <s v="Pinus pseudostrobus"/>
    <s v="25-29.99"/>
    <n v="28"/>
    <n v="17"/>
    <n v="6.1575216010359951E-2"/>
    <n v="0.20525072003453318"/>
    <n v="0.38633128239999992"/>
    <n v="1.2877709413333331"/>
    <n v="3.3333333333333335"/>
  </r>
  <r>
    <n v="2"/>
    <x v="15"/>
    <n v="4"/>
    <s v="Taaj"/>
    <s v="Quercus sp"/>
    <s v="30-34.99"/>
    <n v="31"/>
    <n v="12"/>
    <n v="7.5476763502494784E-2"/>
    <n v="0.2515892116749826"/>
    <n v="0.64456373400000011"/>
    <n v="2.1485457800000005"/>
    <n v="3.3333333333333335"/>
  </r>
  <r>
    <n v="2"/>
    <x v="15"/>
    <n v="10"/>
    <s v="Taaj"/>
    <s v="Pinus pseudostrobus"/>
    <s v="35-39.99"/>
    <n v="37"/>
    <n v="21"/>
    <n v="0.10752100856911066"/>
    <n v="0.35840336189703553"/>
    <n v="0.82745207159999989"/>
    <n v="2.7581735719999996"/>
    <n v="3.3333333333333335"/>
  </r>
  <r>
    <n v="2"/>
    <x v="15"/>
    <n v="18"/>
    <s v="Taaj"/>
    <s v="Pinus pseudostrobus"/>
    <s v="40-44.99"/>
    <n v="41"/>
    <n v="25"/>
    <n v="0.13202543126711103"/>
    <n v="0.44008477089037012"/>
    <n v="1.2072147068000001"/>
    <n v="4.0240490226666674"/>
    <n v="3.3333333333333335"/>
  </r>
  <r>
    <n v="2"/>
    <x v="15"/>
    <n v="1"/>
    <s v="Taaj"/>
    <s v="Pinus pseudostrobus"/>
    <s v="40-44.99"/>
    <n v="44"/>
    <n v="14"/>
    <n v="0.15205308443374599"/>
    <n v="0.5068436147791533"/>
    <n v="0.78039651759999995"/>
    <n v="2.6013217253333334"/>
    <n v="3.3333333333333335"/>
  </r>
  <r>
    <n v="3"/>
    <x v="15"/>
    <n v="10"/>
    <s v="Taaj"/>
    <s v="Quercus sp"/>
    <s v="10-14.99"/>
    <n v="13"/>
    <n v="8"/>
    <n v="1.3273228961416878E-2"/>
    <n v="4.4244096538056263E-2"/>
    <n v="0.17120391400000001"/>
    <n v="0.57067971333333345"/>
    <n v="3.3333333333333335"/>
  </r>
  <r>
    <n v="3"/>
    <x v="15"/>
    <n v="12"/>
    <s v="Taaj"/>
    <s v="Quercus sp"/>
    <s v="10-14.99"/>
    <n v="13"/>
    <n v="8"/>
    <n v="1.3273228961416878E-2"/>
    <n v="4.4244096538056263E-2"/>
    <n v="0.17120391400000001"/>
    <n v="0.57067971333333345"/>
    <n v="3.3333333333333335"/>
  </r>
  <r>
    <n v="3"/>
    <x v="15"/>
    <n v="19"/>
    <s v="Taaj"/>
    <s v="Quercus sp"/>
    <s v="10-14.99"/>
    <n v="13"/>
    <n v="8"/>
    <n v="1.3273228961416878E-2"/>
    <n v="4.4244096538056263E-2"/>
    <n v="0.17120391400000001"/>
    <n v="0.57067971333333345"/>
    <n v="3.3333333333333335"/>
  </r>
  <r>
    <n v="3"/>
    <x v="15"/>
    <n v="17"/>
    <s v="Taaj"/>
    <s v="Quercus sp"/>
    <s v="10-14.99"/>
    <n v="14"/>
    <n v="6"/>
    <n v="1.5393804002589988E-2"/>
    <n v="5.1312680008633295E-2"/>
    <n v="0.16302009000000001"/>
    <n v="0.54340030000000006"/>
    <n v="3.3333333333333335"/>
  </r>
  <r>
    <n v="3"/>
    <x v="15"/>
    <n v="13"/>
    <s v="Taaj"/>
    <s v="Quercus sp"/>
    <s v="15-19.99"/>
    <n v="15"/>
    <n v="7"/>
    <n v="1.7671458676442587E-2"/>
    <n v="5.8904862254808628E-2"/>
    <n v="0.18157319100000002"/>
    <n v="0.60524397000000008"/>
    <n v="3.3333333333333335"/>
  </r>
  <r>
    <n v="3"/>
    <x v="15"/>
    <n v="20"/>
    <s v="Taaj"/>
    <s v="Quercus sp"/>
    <s v="15-19.99"/>
    <n v="15"/>
    <n v="7"/>
    <n v="1.7671458676442587E-2"/>
    <n v="5.8904862254808628E-2"/>
    <n v="0.18157319100000002"/>
    <n v="0.60524397000000008"/>
    <n v="3.3333333333333335"/>
  </r>
  <r>
    <n v="3"/>
    <x v="15"/>
    <n v="7"/>
    <s v="Taaj"/>
    <s v="Quercus sp"/>
    <s v="15-19.99"/>
    <n v="15"/>
    <n v="8"/>
    <n v="1.7671458676442587E-2"/>
    <n v="5.8904862254808628E-2"/>
    <n v="0.19203546599999999"/>
    <n v="0.64011821999999996"/>
    <n v="3.3333333333333335"/>
  </r>
  <r>
    <n v="3"/>
    <x v="15"/>
    <n v="14"/>
    <s v="Taaj"/>
    <s v="Quercus sp"/>
    <s v="15-19.99"/>
    <n v="16"/>
    <n v="9"/>
    <n v="2.0106192982974676E-2"/>
    <n v="6.7020643276582262E-2"/>
    <n v="0.21547096199999999"/>
    <n v="0.71823654000000003"/>
    <n v="3.3333333333333335"/>
  </r>
  <r>
    <n v="3"/>
    <x v="15"/>
    <n v="11"/>
    <s v="Taaj"/>
    <s v="Quercus sp"/>
    <s v="15-19.99"/>
    <n v="17"/>
    <n v="9"/>
    <n v="2.2698006922186261E-2"/>
    <n v="7.5660023073954211E-2"/>
    <n v="0.22928116500000001"/>
    <n v="0.7642705500000001"/>
    <n v="3.3333333333333335"/>
  </r>
  <r>
    <n v="3"/>
    <x v="15"/>
    <n v="9"/>
    <s v="Taaj"/>
    <s v="Quercus sp"/>
    <s v="20-24.99"/>
    <n v="20"/>
    <n v="10"/>
    <n v="3.1415926535897934E-2"/>
    <n v="0.10471975511965978"/>
    <n v="0.29433326600000004"/>
    <n v="0.98111088666666679"/>
    <n v="3.3333333333333335"/>
  </r>
  <r>
    <n v="3"/>
    <x v="15"/>
    <n v="18"/>
    <s v="Taaj"/>
    <s v="Quercus sp"/>
    <s v="20-24.99"/>
    <n v="22"/>
    <n v="13"/>
    <n v="3.8013271108436497E-2"/>
    <n v="0.12671090369478832"/>
    <n v="0.40090897400000003"/>
    <n v="1.3363632466666668"/>
    <n v="3.3333333333333335"/>
  </r>
  <r>
    <n v="3"/>
    <x v="15"/>
    <n v="16"/>
    <s v="Taaj"/>
    <s v="Quercus sp"/>
    <s v="20-24.99"/>
    <n v="23"/>
    <n v="14"/>
    <n v="4.1547562843725017E-2"/>
    <n v="0.13849187614575006"/>
    <n v="0.45270885999999999"/>
    <n v="1.5090295333333335"/>
    <n v="3.3333333333333335"/>
  </r>
  <r>
    <n v="3"/>
    <x v="15"/>
    <n v="3"/>
    <s v="Taaj"/>
    <s v="Pinus pseudostrobus"/>
    <s v="25-29.99"/>
    <n v="25"/>
    <n v="14"/>
    <n v="4.9087385212340517E-2"/>
    <n v="0.1636246173744684"/>
    <n v="0.25537667679999998"/>
    <n v="0.85125558933333334"/>
    <n v="3.3333333333333335"/>
  </r>
  <r>
    <n v="3"/>
    <x v="15"/>
    <n v="6"/>
    <s v="Taaj"/>
    <s v="Quercus sp"/>
    <s v="25-29.99"/>
    <n v="25"/>
    <n v="10"/>
    <n v="4.9087385212340517E-2"/>
    <n v="0.1636246173744684"/>
    <n v="0.39895601600000002"/>
    <n v="1.3298533866666669"/>
    <n v="3.3333333333333335"/>
  </r>
  <r>
    <n v="3"/>
    <x v="15"/>
    <n v="5"/>
    <s v="Taaj"/>
    <s v="Pinus pseudostrobus"/>
    <s v="30-34.99"/>
    <n v="30"/>
    <n v="25"/>
    <n v="7.0685834705770348E-2"/>
    <n v="0.23561944901923451"/>
    <n v="0.64869817679999997"/>
    <n v="2.1623272560000002"/>
    <n v="3.3333333333333335"/>
  </r>
  <r>
    <n v="3"/>
    <x v="15"/>
    <n v="2"/>
    <s v="Taaj"/>
    <s v="Quercus sp"/>
    <s v="30-34.99"/>
    <n v="32"/>
    <n v="14"/>
    <n v="8.0424771931898703E-2"/>
    <n v="0.26808257310632905"/>
    <n v="0.77494693000000014"/>
    <n v="2.5831564333333339"/>
    <n v="3.3333333333333335"/>
  </r>
  <r>
    <n v="3"/>
    <x v="15"/>
    <n v="4"/>
    <s v="Taaj"/>
    <s v="Pinus pseudostrobus"/>
    <s v="35-39.99"/>
    <n v="36"/>
    <n v="18"/>
    <n v="0.10178760197630929"/>
    <n v="0.33929200658769765"/>
    <n v="0.67238328239999989"/>
    <n v="2.2412776079999999"/>
    <n v="3.3333333333333335"/>
  </r>
  <r>
    <n v="3"/>
    <x v="15"/>
    <n v="8"/>
    <s v="Taaj"/>
    <s v="Pinus pseudostrobus"/>
    <s v="40-44.99"/>
    <n v="40"/>
    <n v="20"/>
    <n v="0.12566370614359174"/>
    <n v="0.41887902047863912"/>
    <n v="0.92044757679999989"/>
    <n v="3.0681585893333332"/>
    <n v="3.3333333333333335"/>
  </r>
  <r>
    <n v="3"/>
    <x v="15"/>
    <n v="1"/>
    <s v="Taaj"/>
    <s v="Quercus sp"/>
    <s v="40-44.99"/>
    <n v="41"/>
    <n v="17"/>
    <n v="0.13202543126711103"/>
    <n v="0.44008477089037012"/>
    <n v="1.437139189"/>
    <n v="4.7904639633333339"/>
    <n v="3.3333333333333335"/>
  </r>
  <r>
    <n v="3"/>
    <x v="15"/>
    <n v="15"/>
    <s v="Taaj"/>
    <s v="Pinus pseudostrobus"/>
    <s v="45-49.99"/>
    <n v="40"/>
    <n v="20"/>
    <n v="0.12566370614359174"/>
    <n v="0.41887902047863912"/>
    <n v="0.92044757679999989"/>
    <n v="3.0681585893333332"/>
    <n v="3.3333333333333335"/>
  </r>
  <r>
    <n v="4"/>
    <x v="15"/>
    <n v="3"/>
    <s v="Taaj"/>
    <s v="Quercus sp"/>
    <s v="10-14.99"/>
    <n v="10"/>
    <n v="4"/>
    <n v="7.8539816339744835E-3"/>
    <n v="2.6179938779914945E-2"/>
    <n v="0.12693686600000001"/>
    <n v="0.4231228866666667"/>
    <n v="3.3333333333333335"/>
  </r>
  <r>
    <n v="4"/>
    <x v="15"/>
    <n v="6"/>
    <s v="Taaj"/>
    <s v="Quercus sp"/>
    <s v="10-14.99"/>
    <n v="10"/>
    <n v="5"/>
    <n v="7.8539816339744835E-3"/>
    <n v="2.6179938779914945E-2"/>
    <n v="0.13158676599999999"/>
    <n v="0.43862255333333333"/>
    <n v="3.3333333333333335"/>
  </r>
  <r>
    <n v="4"/>
    <x v="15"/>
    <n v="12"/>
    <s v="Taaj"/>
    <s v="Quercus sp"/>
    <s v="10-14.99"/>
    <n v="10"/>
    <n v="4"/>
    <n v="7.8539816339744835E-3"/>
    <n v="2.6179938779914945E-2"/>
    <n v="0.12693686600000001"/>
    <n v="0.4231228866666667"/>
    <n v="3.3333333333333335"/>
  </r>
  <r>
    <n v="4"/>
    <x v="15"/>
    <n v="5"/>
    <s v="Taaj"/>
    <s v="Quercus sp"/>
    <s v="10-14.99"/>
    <n v="11"/>
    <n v="6"/>
    <n v="9.5033177771091243E-3"/>
    <n v="3.1677725923697081E-2"/>
    <n v="0.14209554000000002"/>
    <n v="0.47365180000000007"/>
    <n v="3.3333333333333335"/>
  </r>
  <r>
    <n v="4"/>
    <x v="15"/>
    <n v="1"/>
    <s v="Taaj"/>
    <s v="Quercus sp"/>
    <s v="10-14.99"/>
    <n v="12"/>
    <n v="5"/>
    <n v="1.1309733552923255E-2"/>
    <n v="3.7699111843077518E-2"/>
    <n v="0.14181654599999999"/>
    <n v="0.47272181999999996"/>
    <n v="3.3333333333333335"/>
  </r>
  <r>
    <n v="4"/>
    <x v="15"/>
    <n v="7"/>
    <s v="Taaj"/>
    <s v="Quercus sp"/>
    <s v="10-14.99"/>
    <n v="12"/>
    <n v="5"/>
    <n v="1.1309733552923255E-2"/>
    <n v="3.7699111843077518E-2"/>
    <n v="0.14181654599999999"/>
    <n v="0.47272181999999996"/>
    <n v="3.3333333333333335"/>
  </r>
  <r>
    <n v="4"/>
    <x v="15"/>
    <n v="4"/>
    <s v="Taaj"/>
    <s v="Quercus sp"/>
    <s v="10-14.99"/>
    <n v="13"/>
    <n v="7"/>
    <n v="1.3273228961416878E-2"/>
    <n v="4.4244096538056263E-2"/>
    <n v="0.16334558300000002"/>
    <n v="0.5444852766666668"/>
    <n v="3.3333333333333335"/>
  </r>
  <r>
    <n v="4"/>
    <x v="15"/>
    <n v="13"/>
    <s v="Taaj"/>
    <s v="Quercus sp"/>
    <s v="10-14.99"/>
    <n v="13"/>
    <n v="7"/>
    <n v="1.3273228961416878E-2"/>
    <n v="4.4244096538056263E-2"/>
    <n v="0.16334558300000002"/>
    <n v="0.5444852766666668"/>
    <n v="3.3333333333333335"/>
  </r>
  <r>
    <n v="4"/>
    <x v="15"/>
    <n v="9"/>
    <s v="Taaj"/>
    <s v="Quercus sp"/>
    <s v="10-14.99"/>
    <n v="14"/>
    <n v="6"/>
    <n v="1.5393804002589988E-2"/>
    <n v="5.1312680008633295E-2"/>
    <n v="0.16302009000000001"/>
    <n v="0.54340030000000006"/>
    <n v="3.3333333333333335"/>
  </r>
  <r>
    <n v="4"/>
    <x v="15"/>
    <n v="16"/>
    <s v="Taaj"/>
    <s v="Quercus sp"/>
    <s v="10-14.99"/>
    <n v="14"/>
    <n v="7"/>
    <n v="1.5393804002589988E-2"/>
    <n v="5.1312680008633295E-2"/>
    <n v="0.17213389400000001"/>
    <n v="0.5737796466666667"/>
    <n v="3.3333333333333335"/>
  </r>
  <r>
    <n v="4"/>
    <x v="15"/>
    <n v="18"/>
    <s v="Taaj"/>
    <s v="Quercus sp"/>
    <s v="10-14.99"/>
    <n v="14"/>
    <n v="8"/>
    <n v="1.5393804002589988E-2"/>
    <n v="5.1312680008633295E-2"/>
    <n v="0.18124769800000001"/>
    <n v="0.60415899333333345"/>
    <n v="3.3333333333333335"/>
  </r>
  <r>
    <n v="4"/>
    <x v="15"/>
    <n v="2"/>
    <s v="Taaj"/>
    <s v="Quercus sp"/>
    <s v="15-19.99"/>
    <n v="17"/>
    <n v="6"/>
    <n v="2.2698006922186261E-2"/>
    <n v="7.5660023073954211E-2"/>
    <n v="0.18896653200000002"/>
    <n v="0.6298884400000001"/>
    <n v="3.3333333333333335"/>
  </r>
  <r>
    <n v="4"/>
    <x v="15"/>
    <n v="11"/>
    <s v="Taaj"/>
    <s v="Quercus sp"/>
    <s v="15-19.99"/>
    <n v="17"/>
    <n v="9"/>
    <n v="2.2698006922186261E-2"/>
    <n v="7.5660023073954211E-2"/>
    <n v="0.22928116500000001"/>
    <n v="0.7642705500000001"/>
    <n v="3.3333333333333335"/>
  </r>
  <r>
    <n v="4"/>
    <x v="15"/>
    <n v="14"/>
    <s v="Taaj"/>
    <s v="Quercus sp"/>
    <s v="20-24.99"/>
    <n v="21"/>
    <n v="10"/>
    <n v="3.4636059005827467E-2"/>
    <n v="0.11545353001942489"/>
    <n v="0.31339785600000003"/>
    <n v="1.0446595200000002"/>
    <n v="3.3333333333333335"/>
  </r>
  <r>
    <n v="4"/>
    <x v="15"/>
    <n v="17"/>
    <s v="Taaj"/>
    <s v="Quercus sp"/>
    <s v="20-24.99"/>
    <n v="23"/>
    <n v="11"/>
    <n v="4.1547562843725017E-2"/>
    <n v="0.13849187614575006"/>
    <n v="0.378914947"/>
    <n v="1.2630498233333334"/>
    <n v="3.3333333333333335"/>
  </r>
  <r>
    <n v="4"/>
    <x v="15"/>
    <n v="8"/>
    <s v="Taaj"/>
    <s v="Quercus sp"/>
    <s v="20-24.99"/>
    <n v="24"/>
    <n v="12"/>
    <n v="4.5238934211693019E-2"/>
    <n v="0.15079644737231007"/>
    <n v="0.42973835399999999"/>
    <n v="1.43246118"/>
    <n v="3.3333333333333335"/>
  </r>
  <r>
    <n v="4"/>
    <x v="15"/>
    <n v="15"/>
    <s v="Taaj"/>
    <s v="Pinus pseudostrobus"/>
    <s v="30-34.99"/>
    <n v="32"/>
    <n v="19"/>
    <n v="8.0424771931898703E-2"/>
    <n v="0.26808257310632905"/>
    <n v="0.56162394799999993"/>
    <n v="1.8720798266666665"/>
    <n v="3.3333333333333335"/>
  </r>
  <r>
    <n v="4"/>
    <x v="15"/>
    <n v="10"/>
    <s v="Taaj"/>
    <s v="Pinus pseudostrobus"/>
    <s v="35-39.99"/>
    <n v="35"/>
    <n v="19"/>
    <n v="9.6211275016187398E-2"/>
    <n v="0.32070425005395803"/>
    <n v="0.67086720679999989"/>
    <n v="2.2362240226666663"/>
    <n v="3.3333333333333335"/>
  </r>
  <r>
    <n v="4"/>
    <x v="15"/>
    <n v="19"/>
    <s v="Taaj"/>
    <s v="Pinus pseudostrobus"/>
    <s v="40-44.99"/>
    <n v="44"/>
    <n v="23"/>
    <n v="0.15205308443374599"/>
    <n v="0.5068436147791533"/>
    <n v="1.2788135223999999"/>
    <n v="4.2627117413333329"/>
    <n v="3.3333333333333335"/>
  </r>
  <r>
    <n v="5"/>
    <x v="15"/>
    <n v="13"/>
    <s v="Taaj"/>
    <s v="Quercus sp"/>
    <s v="10-14.99"/>
    <n v="12"/>
    <n v="7"/>
    <n v="1.1309733552923255E-2"/>
    <n v="3.7699111843077518E-2"/>
    <n v="0.15520825799999999"/>
    <n v="0.51736086000000003"/>
    <n v="3.3333333333333335"/>
  </r>
  <r>
    <n v="5"/>
    <x v="15"/>
    <n v="9"/>
    <s v="Taaj"/>
    <s v="Quercus sp"/>
    <s v="10-14.99"/>
    <n v="13"/>
    <n v="9"/>
    <n v="1.3273228961416878E-2"/>
    <n v="4.4244096538056263E-2"/>
    <n v="0.17906224500000001"/>
    <n v="0.5968741500000001"/>
    <n v="3.3333333333333335"/>
  </r>
  <r>
    <n v="5"/>
    <x v="15"/>
    <n v="17"/>
    <s v="Taaj"/>
    <s v="Quercus sp"/>
    <s v="10-14.99"/>
    <n v="13"/>
    <n v="9"/>
    <n v="1.3273228961416878E-2"/>
    <n v="4.4244096538056263E-2"/>
    <n v="0.17906224500000001"/>
    <n v="0.5968741500000001"/>
    <n v="3.3333333333333335"/>
  </r>
  <r>
    <n v="5"/>
    <x v="15"/>
    <n v="3"/>
    <s v="Taaj"/>
    <s v="Pinus pseudostrobus"/>
    <s v="20-24.99"/>
    <n v="22"/>
    <n v="11"/>
    <n v="3.8013271108436497E-2"/>
    <n v="0.12671090369478832"/>
    <n v="0.15737526159999998"/>
    <n v="0.52458420533333328"/>
    <n v="3.3333333333333335"/>
  </r>
  <r>
    <n v="5"/>
    <x v="15"/>
    <n v="7"/>
    <s v="Taaj"/>
    <s v="Quercus sp"/>
    <s v="20-24.99"/>
    <n v="23"/>
    <n v="10"/>
    <n v="4.1547562843725017E-2"/>
    <n v="0.13849187614575006"/>
    <n v="0.35431697600000001"/>
    <n v="1.1810565866666667"/>
    <n v="3.3333333333333335"/>
  </r>
  <r>
    <n v="5"/>
    <x v="15"/>
    <n v="15"/>
    <s v="Taaj"/>
    <s v="Quercus sp"/>
    <s v="20-24.99"/>
    <n v="23"/>
    <n v="11"/>
    <n v="4.1547562843725017E-2"/>
    <n v="0.13849187614575006"/>
    <n v="0.378914947"/>
    <n v="1.2630498233333334"/>
    <n v="3.3333333333333335"/>
  </r>
  <r>
    <n v="5"/>
    <x v="15"/>
    <n v="6"/>
    <s v="Taaj"/>
    <s v="Quercus sp"/>
    <s v="25-29.99"/>
    <n v="25"/>
    <n v="11"/>
    <n v="4.9087385212340517E-2"/>
    <n v="0.1636246173744684"/>
    <n v="0.42801789099999998"/>
    <n v="1.4267263033333333"/>
    <n v="3.3333333333333335"/>
  </r>
  <r>
    <n v="5"/>
    <x v="15"/>
    <n v="8"/>
    <s v="Taaj"/>
    <s v="Quercus sp"/>
    <s v="25-29.99"/>
    <n v="26"/>
    <n v="14"/>
    <n v="5.3092915845667513E-2"/>
    <n v="0.17697638615222505"/>
    <n v="0.54840380200000005"/>
    <n v="1.8280126733333335"/>
    <n v="3.3333333333333335"/>
  </r>
  <r>
    <n v="5"/>
    <x v="15"/>
    <n v="5"/>
    <s v="Taaj"/>
    <s v="Quercus sp"/>
    <s v="25-29.99"/>
    <n v="27"/>
    <n v="13"/>
    <n v="5.7255526111673984E-2"/>
    <n v="0.19085175370557994"/>
    <n v="0.54900828900000009"/>
    <n v="1.8300276300000005"/>
    <n v="3.3333333333333335"/>
  </r>
  <r>
    <n v="5"/>
    <x v="15"/>
    <n v="11"/>
    <s v="Taaj"/>
    <s v="Pinus pseudostrobus"/>
    <s v="25-29.99"/>
    <n v="28"/>
    <n v="16"/>
    <n v="6.1575216010359951E-2"/>
    <n v="0.20525072003453318"/>
    <n v="0.36390480559999994"/>
    <n v="1.2130160186666665"/>
    <n v="3.3333333333333335"/>
  </r>
  <r>
    <n v="5"/>
    <x v="15"/>
    <n v="14"/>
    <s v="Taaj"/>
    <s v="Quercus sp"/>
    <s v="25-29.99"/>
    <n v="28"/>
    <n v="14"/>
    <n v="6.1575216010359951E-2"/>
    <n v="0.20525072003453318"/>
    <n v="0.61871029000000011"/>
    <n v="2.0623676333333338"/>
    <n v="3.3333333333333335"/>
  </r>
  <r>
    <n v="5"/>
    <x v="15"/>
    <n v="16"/>
    <s v="Taaj"/>
    <s v="Quercus sp"/>
    <s v="25-29.99"/>
    <n v="28"/>
    <n v="15"/>
    <n v="6.1575216010359951E-2"/>
    <n v="0.20525072003453318"/>
    <n v="0.65516550600000012"/>
    <n v="2.1838850200000004"/>
    <n v="3.3333333333333335"/>
  </r>
  <r>
    <n v="5"/>
    <x v="15"/>
    <n v="2"/>
    <s v="Taaj"/>
    <s v="Pinus pseudostrobus"/>
    <s v="30-34.99"/>
    <n v="30"/>
    <n v="12"/>
    <n v="7.0685834705770348E-2"/>
    <n v="0.23561944901923451"/>
    <n v="0.31401733679999999"/>
    <n v="1.046724456"/>
    <n v="3.3333333333333335"/>
  </r>
  <r>
    <n v="5"/>
    <x v="15"/>
    <n v="4"/>
    <s v="Taaj"/>
    <s v="Quercus sp"/>
    <s v="30-34.99"/>
    <n v="31"/>
    <n v="12"/>
    <n v="7.5476763502494784E-2"/>
    <n v="0.2515892116749826"/>
    <n v="0.64456373400000011"/>
    <n v="2.1485457800000005"/>
    <n v="3.3333333333333335"/>
  </r>
  <r>
    <n v="5"/>
    <x v="15"/>
    <n v="12"/>
    <s v="Taaj"/>
    <s v="Pinus pseudostrobus"/>
    <s v="30-34.99"/>
    <n v="32"/>
    <n v="19"/>
    <n v="8.0424771931898703E-2"/>
    <n v="0.26808257310632905"/>
    <n v="0.56162394799999993"/>
    <n v="1.8720798266666665"/>
    <n v="3.3333333333333335"/>
  </r>
  <r>
    <n v="5"/>
    <x v="15"/>
    <n v="10"/>
    <s v="Taaj"/>
    <s v="Pinus pseudostrobus"/>
    <s v="35-39.99"/>
    <n v="37"/>
    <n v="21"/>
    <n v="0.10752100856911066"/>
    <n v="0.35840336189703553"/>
    <n v="0.82745207159999989"/>
    <n v="2.7581735719999996"/>
    <n v="3.3333333333333335"/>
  </r>
  <r>
    <n v="5"/>
    <x v="15"/>
    <n v="18"/>
    <s v="Taaj"/>
    <s v="Pinus pseudostrobus"/>
    <s v="40-44.99"/>
    <n v="41"/>
    <n v="21"/>
    <n v="0.13202543126711103"/>
    <n v="0.44008477089037012"/>
    <n v="1.014873342"/>
    <n v="3.38291114"/>
    <n v="3.3333333333333335"/>
  </r>
  <r>
    <n v="5"/>
    <x v="15"/>
    <n v="1"/>
    <s v="Taaj"/>
    <s v="Pinus pseudostrobus"/>
    <s v="40-44.99"/>
    <n v="41"/>
    <n v="19"/>
    <n v="0.13202543126711103"/>
    <n v="0.44008477089037012"/>
    <n v="0.91870265959999997"/>
    <n v="3.0623421986666668"/>
    <n v="3.3333333333333335"/>
  </r>
  <r>
    <n v="6"/>
    <x v="15"/>
    <n v="21"/>
    <s v="Taaj"/>
    <s v="Quercus sp"/>
    <s v="10-14.99"/>
    <n v="12"/>
    <n v="5"/>
    <n v="1.1309733552923255E-2"/>
    <n v="3.7699111843077518E-2"/>
    <n v="0.14181654599999999"/>
    <n v="0.47272181999999996"/>
    <n v="3.3333333333333335"/>
  </r>
  <r>
    <n v="6"/>
    <x v="15"/>
    <n v="10"/>
    <s v="Taaj"/>
    <s v="Quercus sp"/>
    <s v="10-14.99"/>
    <n v="13"/>
    <n v="9"/>
    <n v="1.3273228961416878E-2"/>
    <n v="4.4244096538056263E-2"/>
    <n v="0.17906224500000001"/>
    <n v="0.5968741500000001"/>
    <n v="3.3333333333333335"/>
  </r>
  <r>
    <n v="6"/>
    <x v="15"/>
    <n v="12"/>
    <s v="Taaj"/>
    <s v="Quercus sp"/>
    <s v="10-14.99"/>
    <n v="13"/>
    <n v="8"/>
    <n v="1.3273228961416878E-2"/>
    <n v="4.4244096538056263E-2"/>
    <n v="0.17120391400000001"/>
    <n v="0.57067971333333345"/>
    <n v="3.3333333333333335"/>
  </r>
  <r>
    <n v="6"/>
    <x v="15"/>
    <n v="19"/>
    <s v="Taaj"/>
    <s v="Quercus sp"/>
    <s v="10-14.99"/>
    <n v="13"/>
    <n v="8"/>
    <n v="1.3273228961416878E-2"/>
    <n v="4.4244096538056263E-2"/>
    <n v="0.17120391400000001"/>
    <n v="0.57067971333333345"/>
    <n v="3.3333333333333335"/>
  </r>
  <r>
    <n v="6"/>
    <x v="15"/>
    <n v="17"/>
    <s v="Taaj"/>
    <s v="Quercus sp"/>
    <s v="10-14.99"/>
    <n v="14"/>
    <n v="9"/>
    <n v="1.5393804002589988E-2"/>
    <n v="5.1312680008633295E-2"/>
    <n v="0.19036150200000002"/>
    <n v="0.63453834000000009"/>
    <n v="3.3333333333333335"/>
  </r>
  <r>
    <n v="6"/>
    <x v="15"/>
    <n v="13"/>
    <s v="Taaj"/>
    <s v="Quercus sp"/>
    <s v="15-19.99"/>
    <n v="15"/>
    <n v="7"/>
    <n v="1.7671458676442587E-2"/>
    <n v="5.8904862254808628E-2"/>
    <n v="0.18157319100000002"/>
    <n v="0.60524397000000008"/>
    <n v="3.3333333333333335"/>
  </r>
  <r>
    <n v="6"/>
    <x v="15"/>
    <n v="20"/>
    <s v="Taaj"/>
    <s v="Quercus sp"/>
    <s v="15-19.99"/>
    <n v="15"/>
    <n v="7"/>
    <n v="1.7671458676442587E-2"/>
    <n v="5.8904862254808628E-2"/>
    <n v="0.18157319100000002"/>
    <n v="0.60524397000000008"/>
    <n v="3.3333333333333335"/>
  </r>
  <r>
    <n v="6"/>
    <x v="15"/>
    <n v="7"/>
    <s v="Taaj"/>
    <s v="Quercus sp"/>
    <s v="15-19.99"/>
    <n v="16"/>
    <n v="9"/>
    <n v="2.0106192982974676E-2"/>
    <n v="6.7020643276582262E-2"/>
    <n v="0.21547096199999999"/>
    <n v="0.71823654000000003"/>
    <n v="3.3333333333333335"/>
  </r>
  <r>
    <n v="6"/>
    <x v="15"/>
    <n v="22"/>
    <s v="Taaj"/>
    <s v="Quercus sp"/>
    <s v="15-19.99"/>
    <n v="17"/>
    <n v="6"/>
    <n v="2.2698006922186261E-2"/>
    <n v="7.5660023073954211E-2"/>
    <n v="0.18896653200000002"/>
    <n v="0.6298884400000001"/>
    <n v="3.3333333333333335"/>
  </r>
  <r>
    <n v="6"/>
    <x v="15"/>
    <n v="14"/>
    <s v="Taaj"/>
    <s v="Quercus sp"/>
    <s v="15-19.99"/>
    <n v="18"/>
    <n v="9"/>
    <n v="2.5446900494077322E-2"/>
    <n v="8.4823001646924412E-2"/>
    <n v="0.24392835000000002"/>
    <n v="0.81309450000000005"/>
    <n v="3.3333333333333335"/>
  </r>
  <r>
    <n v="6"/>
    <x v="15"/>
    <n v="11"/>
    <s v="Taaj"/>
    <s v="Quercus sp"/>
    <s v="15-19.99"/>
    <n v="19"/>
    <n v="11"/>
    <n v="2.8352873698647883E-2"/>
    <n v="9.4509578995492949E-2"/>
    <n v="0.29298479500000002"/>
    <n v="0.97661598333333344"/>
    <n v="3.3333333333333335"/>
  </r>
  <r>
    <n v="6"/>
    <x v="15"/>
    <n v="9"/>
    <s v="Taaj"/>
    <s v="Quercus sp"/>
    <s v="20-24.99"/>
    <n v="21"/>
    <n v="10"/>
    <n v="3.4636059005827467E-2"/>
    <n v="0.11545353001942489"/>
    <n v="0.31339785600000003"/>
    <n v="1.0446595200000002"/>
    <n v="3.3333333333333335"/>
  </r>
  <r>
    <n v="6"/>
    <x v="15"/>
    <n v="18"/>
    <s v="Taaj"/>
    <s v="Quercus sp"/>
    <s v="20-24.99"/>
    <n v="22"/>
    <n v="11"/>
    <n v="3.8013271108436497E-2"/>
    <n v="0.12671090369478832"/>
    <n v="0.35589794200000002"/>
    <n v="1.1863264733333334"/>
    <n v="3.3333333333333335"/>
  </r>
  <r>
    <n v="6"/>
    <x v="15"/>
    <n v="16"/>
    <s v="Taaj"/>
    <s v="Quercus sp"/>
    <s v="20-24.99"/>
    <n v="23"/>
    <n v="10"/>
    <n v="4.1547562843725017E-2"/>
    <n v="0.13849187614575006"/>
    <n v="0.35431697600000001"/>
    <n v="1.1810565866666667"/>
    <n v="3.3333333333333335"/>
  </r>
  <r>
    <n v="6"/>
    <x v="15"/>
    <n v="3"/>
    <s v="Taaj"/>
    <s v="Pinus pseudostrobus"/>
    <s v="25-29.99"/>
    <n v="26"/>
    <n v="14"/>
    <n v="5.3092915845667513E-2"/>
    <n v="0.17697638615222505"/>
    <n v="0.27580078959999993"/>
    <n v="0.91933596533333317"/>
    <n v="3.3333333333333335"/>
  </r>
  <r>
    <n v="6"/>
    <x v="15"/>
    <n v="6"/>
    <s v="Taaj"/>
    <s v="Quercus sp"/>
    <s v="25-29.99"/>
    <n v="28"/>
    <n v="10"/>
    <n v="6.1575216010359951E-2"/>
    <n v="0.20525072003453318"/>
    <n v="0.472889426"/>
    <n v="1.5762980866666667"/>
    <n v="3.3333333333333335"/>
  </r>
  <r>
    <n v="6"/>
    <x v="15"/>
    <n v="5"/>
    <s v="Taaj"/>
    <s v="Pinus pseudostrobus"/>
    <s v="30-34.99"/>
    <n v="30"/>
    <n v="16"/>
    <n v="7.0685834705770348E-2"/>
    <n v="0.23561944901923451"/>
    <n v="0.41699605679999996"/>
    <n v="1.3899868559999999"/>
    <n v="3.3333333333333335"/>
  </r>
  <r>
    <n v="6"/>
    <x v="15"/>
    <n v="2"/>
    <s v="Taaj"/>
    <s v="Quercus sp"/>
    <s v="30-34.99"/>
    <n v="32"/>
    <n v="14"/>
    <n v="8.0424771931898703E-2"/>
    <n v="0.26808257310632905"/>
    <n v="0.77494693000000014"/>
    <n v="2.5831564333333339"/>
    <n v="3.3333333333333335"/>
  </r>
  <r>
    <n v="6"/>
    <x v="15"/>
    <n v="1"/>
    <s v="Taaj"/>
    <s v="Quercus sp"/>
    <s v="30-34.99"/>
    <n v="34"/>
    <n v="12"/>
    <n v="9.0792027688745044E-2"/>
    <n v="0.30264009229581684"/>
    <n v="0.75337139400000008"/>
    <n v="2.5112379800000002"/>
    <n v="3.3333333333333335"/>
  </r>
  <r>
    <n v="6"/>
    <x v="15"/>
    <n v="4"/>
    <s v="Taaj"/>
    <s v="Pinus pseudostrobus"/>
    <s v="35-39.99"/>
    <n v="35"/>
    <n v="16"/>
    <n v="9.6211275016187398E-2"/>
    <n v="0.32070425005395803"/>
    <n v="0.5657430967999999"/>
    <n v="1.8858103226666665"/>
    <n v="3.3333333333333335"/>
  </r>
  <r>
    <n v="6"/>
    <x v="15"/>
    <n v="8"/>
    <s v="Taaj"/>
    <s v="Pinus pseudostrobus"/>
    <s v="40-44.99"/>
    <n v="40"/>
    <n v="21"/>
    <n v="0.12566370614359174"/>
    <n v="0.41887902047863912"/>
    <n v="0.96621589679999986"/>
    <n v="3.2207196559999995"/>
    <n v="3.3333333333333335"/>
  </r>
  <r>
    <n v="6"/>
    <x v="15"/>
    <n v="15"/>
    <s v="Taaj"/>
    <s v="Pinus pseudostrobus"/>
    <s v="45-49.99"/>
    <n v="45"/>
    <n v="20"/>
    <n v="0.15904312808798329"/>
    <n v="0.5301437602932777"/>
    <n v="1.1635917767999999"/>
    <n v="3.878639256"/>
    <n v="3.3333333333333335"/>
  </r>
  <r>
    <m/>
    <x v="16"/>
    <m/>
    <m/>
    <m/>
    <m/>
    <m/>
    <m/>
    <m/>
    <m/>
    <m/>
    <n v="2436.060347005002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8">
  <r>
    <n v="1"/>
    <n v="388903"/>
    <n v="1741306"/>
    <x v="0"/>
    <s v="Xamal, Hiss"/>
    <x v="0"/>
  </r>
  <r>
    <n v="2"/>
    <n v="389004"/>
    <n v="1741255"/>
    <x v="0"/>
    <s v="Xamal, Hiss"/>
    <x v="0"/>
  </r>
  <r>
    <n v="3"/>
    <n v="388990"/>
    <n v="1741419"/>
    <x v="0"/>
    <s v="Xamal, Hiss"/>
    <x v="0"/>
  </r>
  <r>
    <n v="4"/>
    <n v="388943"/>
    <n v="1741467"/>
    <x v="0"/>
    <s v="Xamal, Hiss"/>
    <x v="0"/>
  </r>
  <r>
    <n v="5"/>
    <n v="388893"/>
    <n v="1741380"/>
    <x v="0"/>
    <s v="Xamal, Hiss"/>
    <x v="0"/>
  </r>
  <r>
    <n v="1"/>
    <n v="376310.07016205811"/>
    <n v="1745725.9052882961"/>
    <x v="1"/>
    <s v="Taaj"/>
    <x v="0"/>
  </r>
  <r>
    <n v="2"/>
    <n v="376384.968120315"/>
    <n v="1745716.0143537314"/>
    <x v="1"/>
    <s v="Taaj"/>
    <x v="0"/>
  </r>
  <r>
    <n v="3"/>
    <n v="376401.89797505137"/>
    <n v="1745709.8121577213"/>
    <x v="1"/>
    <s v="Taaj"/>
    <x v="0"/>
  </r>
  <r>
    <n v="4"/>
    <n v="376358.10885369091"/>
    <n v="1745728.3356494564"/>
    <x v="1"/>
    <s v="Taaj"/>
    <x v="0"/>
  </r>
  <r>
    <n v="5"/>
    <n v="376381.9114623185"/>
    <n v="1745627.0324173199"/>
    <x v="1"/>
    <s v="Taaj"/>
    <x v="0"/>
  </r>
  <r>
    <n v="6"/>
    <n v="376350.18537275819"/>
    <n v="1745566.3965072017"/>
    <x v="1"/>
    <s v="Taaj"/>
    <x v="0"/>
  </r>
  <r>
    <n v="7"/>
    <n v="376302.51762294333"/>
    <n v="1745510.9508137468"/>
    <x v="1"/>
    <s v="Taaj"/>
    <x v="0"/>
  </r>
  <r>
    <n v="8"/>
    <n v="376271.40879531874"/>
    <n v="1745502.3182044742"/>
    <x v="1"/>
    <s v="Taaj"/>
    <x v="0"/>
  </r>
  <r>
    <n v="9"/>
    <n v="376226.32279476291"/>
    <n v="1745495.8519005014"/>
    <x v="1"/>
    <s v="Taaj"/>
    <x v="0"/>
  </r>
  <r>
    <n v="1"/>
    <n v="380089.37003577896"/>
    <n v="1745099.9379150006"/>
    <x v="2"/>
    <s v="Ticolal SJPN"/>
    <x v="0"/>
  </r>
  <r>
    <n v="2"/>
    <n v="380123.83738845296"/>
    <n v="1745054.5208064248"/>
    <x v="2"/>
    <s v="Ticolal SJPN"/>
    <x v="0"/>
  </r>
  <r>
    <n v="3"/>
    <n v="380199.31497776718"/>
    <n v="1745093.6323324926"/>
    <x v="2"/>
    <s v="Ticolal SJPN"/>
    <x v="0"/>
  </r>
  <r>
    <n v="4"/>
    <n v="380184.63481478539"/>
    <n v="1745120.8113830588"/>
    <x v="2"/>
    <s v="Ticolal SJPN"/>
    <x v="0"/>
  </r>
  <r>
    <n v="5"/>
    <n v="379182.96068426798"/>
    <n v="1745163.7039005281"/>
    <x v="2"/>
    <s v="Ticolal SJPN"/>
    <x v="0"/>
  </r>
  <r>
    <n v="6"/>
    <n v="380199.21686216741"/>
    <n v="1745169.6471294914"/>
    <x v="2"/>
    <s v="Ticolal SJPN"/>
    <x v="0"/>
  </r>
  <r>
    <n v="7"/>
    <n v="380048.33615722111"/>
    <n v="1744423.3027673077"/>
    <x v="2"/>
    <s v="Ticolal SJPN"/>
    <x v="0"/>
  </r>
  <r>
    <n v="1"/>
    <n v="376294.7968909645"/>
    <n v="1745028.9435185008"/>
    <x v="3"/>
    <s v="Yola pojoptetac"/>
    <x v="1"/>
  </r>
  <r>
    <n v="2"/>
    <n v="376243.62746255269"/>
    <n v="1745015.5478219525"/>
    <x v="3"/>
    <s v="Yola pojoptetac"/>
    <x v="1"/>
  </r>
  <r>
    <n v="3"/>
    <n v="376182.83710485708"/>
    <n v="1745034.27286823"/>
    <x v="3"/>
    <s v="Yola pojoptetac"/>
    <x v="1"/>
  </r>
  <r>
    <n v="4"/>
    <n v="376209.44725663582"/>
    <n v="1745000.9503175837"/>
    <x v="3"/>
    <s v="Yola pojoptetac"/>
    <x v="1"/>
  </r>
  <r>
    <n v="5"/>
    <n v="376220.25810458668"/>
    <n v="1744984.8187455472"/>
    <x v="3"/>
    <s v="Yola pojoptetac"/>
    <x v="1"/>
  </r>
  <r>
    <n v="6"/>
    <n v="376277.19059318642"/>
    <n v="1744978.141963983"/>
    <x v="3"/>
    <s v="Yola pojoptetac"/>
    <x v="1"/>
  </r>
  <r>
    <n v="7"/>
    <n v="376335.14685771894"/>
    <n v="1744973.4534491533"/>
    <x v="3"/>
    <s v="Yola pojoptetac"/>
    <x v="1"/>
  </r>
  <r>
    <n v="8"/>
    <n v="376325.81075088272"/>
    <n v="1745029.575710098"/>
    <x v="3"/>
    <s v="Yola pojoptetac"/>
    <x v="1"/>
  </r>
  <r>
    <n v="9"/>
    <n v="376362.87245578604"/>
    <n v="1745034.1369560643"/>
    <x v="3"/>
    <s v="Yola pojoptetac"/>
    <x v="1"/>
  </r>
  <r>
    <n v="10"/>
    <n v="376387.54178157786"/>
    <n v="1745005.8384973479"/>
    <x v="3"/>
    <s v="Yola pojoptetac"/>
    <x v="1"/>
  </r>
  <r>
    <n v="11"/>
    <n v="376475.93897361064"/>
    <n v="1745037.796314087"/>
    <x v="3"/>
    <s v="Yola pojoptetac"/>
    <x v="1"/>
  </r>
  <r>
    <n v="12"/>
    <n v="376480.05789593188"/>
    <n v="1745047.749478336"/>
    <x v="3"/>
    <s v="Yola pojoptetac"/>
    <x v="1"/>
  </r>
  <r>
    <n v="13"/>
    <n v="376473.3541305071"/>
    <n v="1745072.8341280292"/>
    <x v="3"/>
    <s v="Yola pojoptetac"/>
    <x v="1"/>
  </r>
  <r>
    <n v="1"/>
    <n v="376631.81630482967"/>
    <n v="1744771.893061368"/>
    <x v="4"/>
    <s v="Yola pojoptetac"/>
    <x v="1"/>
  </r>
  <r>
    <n v="2"/>
    <n v="376569.38191049983"/>
    <n v="1744820.6435709221"/>
    <x v="4"/>
    <s v="Yola pojoptetac"/>
    <x v="1"/>
  </r>
  <r>
    <n v="3"/>
    <n v="376550.19939187827"/>
    <n v="1744889.885209017"/>
    <x v="4"/>
    <s v="Yola pojoptetac"/>
    <x v="1"/>
  </r>
  <r>
    <n v="4"/>
    <n v="376536.63755784556"/>
    <n v="1744927.0536564128"/>
    <x v="4"/>
    <s v="Yola pojoptetac"/>
    <x v="1"/>
  </r>
  <r>
    <n v="5"/>
    <n v="376481.37132984947"/>
    <n v="1744652.6533233994"/>
    <x v="4"/>
    <s v="Yola pojoptetac"/>
    <x v="1"/>
  </r>
  <r>
    <n v="6"/>
    <n v="376469.160796543"/>
    <n v="1745140.8977655352"/>
    <x v="4"/>
    <s v="Yola pojoptetac"/>
    <x v="1"/>
  </r>
  <r>
    <n v="7"/>
    <n v="376477.1019642452"/>
    <n v="1745135.8025087528"/>
    <x v="4"/>
    <s v="Yola pojoptetac"/>
    <x v="1"/>
  </r>
  <r>
    <n v="8"/>
    <n v="376475.43413259718"/>
    <n v="1745163.8280139433"/>
    <x v="4"/>
    <s v="Yola pojoptetac"/>
    <x v="1"/>
  </r>
  <r>
    <n v="9"/>
    <n v="376539.54497340095"/>
    <n v="1745172.069043495"/>
    <x v="4"/>
    <s v="Yola pojoptetac"/>
    <x v="1"/>
  </r>
  <r>
    <n v="10"/>
    <n v="376562.63267610519"/>
    <n v="1745094.7793934115"/>
    <x v="4"/>
    <s v="Yola pojoptetac"/>
    <x v="1"/>
  </r>
  <r>
    <n v="11"/>
    <n v="376589.74249691586"/>
    <n v="1744766.3910227024"/>
    <x v="4"/>
    <s v="Yola pojoptetac"/>
    <x v="1"/>
  </r>
  <r>
    <n v="12"/>
    <n v="376609.41666804068"/>
    <n v="1744907.1862414856"/>
    <x v="4"/>
    <s v="Yola pojoptetac"/>
    <x v="1"/>
  </r>
  <r>
    <n v="1"/>
    <n v="376099.44808231236"/>
    <n v="1745424.3427204201"/>
    <x v="5"/>
    <s v="Yola pojoptetac"/>
    <x v="1"/>
  </r>
  <r>
    <n v="2"/>
    <n v="376161.54769722919"/>
    <n v="1745094.5378580994"/>
    <x v="5"/>
    <s v="Yola pojoptetac"/>
    <x v="1"/>
  </r>
  <r>
    <n v="3"/>
    <n v="376388.02510936907"/>
    <n v="1745130.8583393937"/>
    <x v="5"/>
    <s v="Yola pojoptetac"/>
    <x v="1"/>
  </r>
  <r>
    <n v="4"/>
    <n v="376395.90694421483"/>
    <n v="1745120.7627617111"/>
    <x v="5"/>
    <s v="Yola pojoptetac"/>
    <x v="1"/>
  </r>
  <r>
    <n v="5"/>
    <n v="376361.65555818193"/>
    <n v="1745100.1649122089"/>
    <x v="5"/>
    <s v="Yola pojoptetac"/>
    <x v="1"/>
  </r>
  <r>
    <n v="1"/>
    <n v="381433.47004823299"/>
    <n v="1743823.7722790109"/>
    <x v="6"/>
    <s v="Ch'olan Jolomtenan"/>
    <x v="1"/>
  </r>
  <r>
    <n v="2"/>
    <n v="381446.30442175269"/>
    <n v="1743809.617691475"/>
    <x v="6"/>
    <s v="Ch'olan Jolomtenan"/>
    <x v="1"/>
  </r>
  <r>
    <n v="3"/>
    <n v="381488.08037687861"/>
    <n v="1743790.1190598013"/>
    <x v="6"/>
    <s v="Ch'olan Jolomtenan"/>
    <x v="1"/>
  </r>
  <r>
    <n v="4"/>
    <n v="381505.14017897006"/>
    <n v="1743794.9176157888"/>
    <x v="6"/>
    <s v="Ch'olan Jolomtenan"/>
    <x v="1"/>
  </r>
  <r>
    <n v="5"/>
    <n v="381532.89994203177"/>
    <n v="1743858.599341529"/>
    <x v="6"/>
    <s v="Ch'olan Jolomtenan"/>
    <x v="1"/>
  </r>
  <r>
    <n v="6"/>
    <n v="381541.3389643922"/>
    <n v="1743895.5055693386"/>
    <x v="6"/>
    <s v="Ch'olan Jolomtenan"/>
    <x v="1"/>
  </r>
  <r>
    <n v="7"/>
    <n v="381518.51616830833"/>
    <n v="1743910.7787776974"/>
    <x v="6"/>
    <s v="Ch'olan Jolomtenan"/>
    <x v="1"/>
  </r>
  <r>
    <n v="8"/>
    <n v="381487.63383344823"/>
    <n v="1743921.1467152326"/>
    <x v="6"/>
    <s v="Ch'olan Jolomtenan"/>
    <x v="1"/>
  </r>
  <r>
    <n v="1"/>
    <n v="376673.3324444337"/>
    <n v="1744730.3921867511"/>
    <x v="7"/>
    <s v="Yola pojoptetac"/>
    <x v="1"/>
  </r>
  <r>
    <n v="2"/>
    <n v="376681.32107452775"/>
    <n v="1744729.297205942"/>
    <x v="7"/>
    <s v="Yola pojoptetac"/>
    <x v="1"/>
  </r>
  <r>
    <n v="3"/>
    <n v="376635.80468830763"/>
    <n v="1744770.8455386236"/>
    <x v="7"/>
    <s v="Yola pojoptetac"/>
    <x v="1"/>
  </r>
  <r>
    <n v="4"/>
    <n v="376673.9816652381"/>
    <n v="1744869.4126583971"/>
    <x v="7"/>
    <s v="Yola pojoptetac"/>
    <x v="1"/>
  </r>
  <r>
    <n v="5"/>
    <n v="376613.40505119634"/>
    <n v="1744906.1387150083"/>
    <x v="7"/>
    <s v="Yola pojoptetac"/>
    <x v="1"/>
  </r>
  <r>
    <n v="6"/>
    <n v="376592.13938719593"/>
    <n v="1744968.4036398912"/>
    <x v="7"/>
    <s v="Yola pojoptetac"/>
    <x v="1"/>
  </r>
  <r>
    <n v="7"/>
    <n v="376564.66840325855"/>
    <n v="1745097.7558467186"/>
    <x v="7"/>
    <s v="Yola pojoptetac"/>
    <x v="1"/>
  </r>
  <r>
    <n v="8"/>
    <n v="376537.52111223747"/>
    <n v="1745170.0926534864"/>
    <x v="7"/>
    <s v="Yola pojoptetac"/>
    <x v="1"/>
  </r>
  <r>
    <n v="9"/>
    <n v="376711.04637872003"/>
    <n v="1745149.7772389799"/>
    <x v="7"/>
    <s v="Yola pojoptetac"/>
    <x v="1"/>
  </r>
  <r>
    <n v="10"/>
    <n v="376612.49339163164"/>
    <n v="1745082.185281534"/>
    <x v="7"/>
    <s v="Yola pojoptetac"/>
    <x v="1"/>
  </r>
  <r>
    <n v="11"/>
    <n v="376623.84145184921"/>
    <n v="1745027.0394522646"/>
    <x v="7"/>
    <s v="Yola pojoptetac"/>
    <x v="1"/>
  </r>
  <r>
    <n v="12"/>
    <n v="376654.79918252659"/>
    <n v="1744938.6542549292"/>
    <x v="7"/>
    <s v="Yola pojoptetac"/>
    <x v="1"/>
  </r>
  <r>
    <n v="13"/>
    <n v="376648.3241650766"/>
    <n v="1744898.7229693164"/>
    <x v="7"/>
    <s v="Yola pojoptetac"/>
    <x v="1"/>
  </r>
  <r>
    <n v="1"/>
    <n v="384120.81391351647"/>
    <n v="1746681.3482320597"/>
    <x v="8"/>
    <s v="Chenen"/>
    <x v="0"/>
  </r>
  <r>
    <n v="2"/>
    <n v="384150.99476409913"/>
    <n v="1746611.9791797278"/>
    <x v="8"/>
    <s v="Chenen"/>
    <x v="0"/>
  </r>
  <r>
    <n v="3"/>
    <n v="384211.91472844541"/>
    <n v="1746520.2417189057"/>
    <x v="8"/>
    <s v="Chenen"/>
    <x v="0"/>
  </r>
  <r>
    <n v="4"/>
    <n v="383220.23221880035"/>
    <n v="1746560.0237238731"/>
    <x v="8"/>
    <s v="Chenen"/>
    <x v="0"/>
  </r>
  <r>
    <n v="5"/>
    <n v="384250.2714721426"/>
    <n v="1746549.7907640345"/>
    <x v="8"/>
    <s v="Chenen"/>
    <x v="0"/>
  </r>
  <r>
    <n v="6"/>
    <n v="384193.75542011124"/>
    <n v="1746675.4811137854"/>
    <x v="8"/>
    <s v="Chenen"/>
    <x v="0"/>
  </r>
  <r>
    <n v="7"/>
    <n v="384165.00449787569"/>
    <n v="1746696.8258171366"/>
    <x v="8"/>
    <s v="Chenen"/>
    <x v="0"/>
  </r>
  <r>
    <n v="1"/>
    <n v="380998.86064828077"/>
    <n v="1743103.7999570002"/>
    <x v="9"/>
    <s v="Jolomtenam 1"/>
    <x v="0"/>
  </r>
  <r>
    <n v="2"/>
    <n v="380990.57588889869"/>
    <n v="1743079.8939872996"/>
    <x v="9"/>
    <s v="Jolomtenam 1"/>
    <x v="0"/>
  </r>
  <r>
    <n v="3"/>
    <n v="380975.16050929984"/>
    <n v="1743045.0706219531"/>
    <x v="9"/>
    <s v="Jolomtenam 1"/>
    <x v="0"/>
  </r>
  <r>
    <n v="4"/>
    <n v="381044.02056034398"/>
    <n v="1743032.2523316443"/>
    <x v="9"/>
    <s v="Jolomtenam 1"/>
    <x v="0"/>
  </r>
  <r>
    <n v="5"/>
    <n v="381165.42002035002"/>
    <n v="1742979.8045679051"/>
    <x v="9"/>
    <s v="Jolomtenam 1"/>
    <x v="0"/>
  </r>
  <r>
    <n v="6"/>
    <n v="381156.20201808511"/>
    <n v="1743045.925230019"/>
    <x v="9"/>
    <s v="Jolomtenam 1"/>
    <x v="0"/>
  </r>
  <r>
    <n v="1"/>
    <n v="376399.92159049504"/>
    <n v="1745711.8360278434"/>
    <x v="10"/>
    <s v="San Nicolás"/>
    <x v="0"/>
  </r>
  <r>
    <n v="2"/>
    <n v="376393.97158161562"/>
    <n v="1745631.8902861851"/>
    <x v="10"/>
    <s v="San Nicolás"/>
    <x v="0"/>
  </r>
  <r>
    <n v="3"/>
    <n v="376356.04038103647"/>
    <n v="1745638.3417625285"/>
    <x v="10"/>
    <s v="San Nicolás"/>
    <x v="0"/>
  </r>
  <r>
    <n v="4"/>
    <n v="376381.87584984611"/>
    <n v="1745624.0322258703"/>
    <x v="10"/>
    <s v="San Nicolás"/>
    <x v="0"/>
  </r>
  <r>
    <n v="5"/>
    <n v="376350.18537275819"/>
    <n v="1745566.3965072017"/>
    <x v="10"/>
    <s v="San Nicolás"/>
    <x v="0"/>
  </r>
  <r>
    <n v="6"/>
    <n v="376382.97381470999"/>
    <n v="1745548.0036348391"/>
    <x v="10"/>
    <s v="San Nicolás"/>
    <x v="0"/>
  </r>
  <r>
    <n v="7"/>
    <n v="376423.69153911719"/>
    <n v="1745523.515427799"/>
    <x v="10"/>
    <s v="San Nicolás"/>
    <x v="0"/>
  </r>
  <r>
    <n v="8"/>
    <n v="376492.69005694636"/>
    <n v="1745690.7307284104"/>
    <x v="10"/>
    <s v="San Nicolás"/>
    <x v="0"/>
  </r>
  <r>
    <n v="1"/>
    <n v="376690.90642612037"/>
    <n v="1744694.1763942153"/>
    <x v="11"/>
    <s v="Yola pojoptetac"/>
    <x v="1"/>
  </r>
  <r>
    <n v="2"/>
    <n v="376673.3324444337"/>
    <n v="1744730.3921867511"/>
    <x v="11"/>
    <s v="Yola pojoptetac"/>
    <x v="1"/>
  </r>
  <r>
    <n v="3"/>
    <n v="376684.30939516664"/>
    <n v="1744728.261549515"/>
    <x v="11"/>
    <s v="Yola pojoptetac"/>
    <x v="1"/>
  </r>
  <r>
    <n v="4"/>
    <n v="376647.31223701988"/>
    <n v="1744897.734773213"/>
    <x v="11"/>
    <s v="Yola pojoptetac"/>
    <x v="1"/>
  </r>
  <r>
    <n v="5"/>
    <n v="376652.79905848438"/>
    <n v="1744938.6779874263"/>
    <x v="11"/>
    <s v="Yola pojoptetac"/>
    <x v="1"/>
  </r>
  <r>
    <n v="6"/>
    <n v="376623.86518556438"/>
    <n v="1745029.0395767374"/>
    <x v="11"/>
    <s v="Yola pojoptetac"/>
    <x v="1"/>
  </r>
  <r>
    <n v="7"/>
    <n v="376610.37459522043"/>
    <n v="1745072.2083926962"/>
    <x v="11"/>
    <s v="Yola pojoptetac"/>
    <x v="1"/>
  </r>
  <r>
    <n v="8"/>
    <n v="376588.34628926998"/>
    <n v="1745154.4864595516"/>
    <x v="11"/>
    <s v="Yola pojoptetac"/>
    <x v="1"/>
  </r>
  <r>
    <n v="9"/>
    <n v="376610.35952914855"/>
    <n v="1745155.2254329268"/>
    <x v="11"/>
    <s v="Yola pojoptetac"/>
    <x v="1"/>
  </r>
  <r>
    <n v="10"/>
    <n v="376623.16179699462"/>
    <n v="1745054.0529996417"/>
    <x v="11"/>
    <s v="Yola pojoptetac"/>
    <x v="1"/>
  </r>
  <r>
    <n v="11"/>
    <n v="376644.62915471522"/>
    <n v="1745008.7891309708"/>
    <x v="11"/>
    <s v="Yola pojoptetac"/>
    <x v="1"/>
  </r>
  <r>
    <n v="12"/>
    <n v="376683.52477046067"/>
    <n v="1744999.3257726573"/>
    <x v="11"/>
    <s v="Yola pojoptetac"/>
    <x v="1"/>
  </r>
  <r>
    <n v="13"/>
    <n v="376686.31997542112"/>
    <n v="1745066.306181683"/>
    <x v="11"/>
    <s v="Yola pojoptetac"/>
    <x v="1"/>
  </r>
  <r>
    <n v="14"/>
    <n v="376713.29790738854"/>
    <n v="1745063.9856469352"/>
    <x v="11"/>
    <s v="Yola pojoptetac"/>
    <x v="1"/>
  </r>
  <r>
    <n v="15"/>
    <n v="376713.60968887154"/>
    <n v="1745005.9702047415"/>
    <x v="11"/>
    <s v="Yola pojoptetac"/>
    <x v="1"/>
  </r>
  <r>
    <n v="16"/>
    <n v="376743.170074808"/>
    <n v="1744897.54268224"/>
    <x v="11"/>
    <s v="Yola pojoptetac"/>
    <x v="1"/>
  </r>
  <r>
    <n v="17"/>
    <n v="376752.81709422998"/>
    <n v="1744938.4914245422"/>
    <x v="11"/>
    <s v="Yola pojoptetac"/>
    <x v="1"/>
  </r>
  <r>
    <n v="18"/>
    <n v="376746.79631357279"/>
    <n v="1744852.5454732659"/>
    <x v="11"/>
    <s v="Yola pojoptetac"/>
    <x v="1"/>
  </r>
  <r>
    <n v="19"/>
    <n v="376700.78161616158"/>
    <n v="1744852.0912326749"/>
    <x v="11"/>
    <s v="Yola pojoptetac"/>
    <x v="1"/>
  </r>
  <r>
    <n v="20"/>
    <n v="376706.93960089947"/>
    <n v="1744781.003792831"/>
    <x v="11"/>
    <s v="Yola pojoptetac"/>
    <x v="1"/>
  </r>
  <r>
    <n v="21"/>
    <n v="376694.8083433432"/>
    <n v="1744770.1454957223"/>
    <x v="11"/>
    <s v="Yola pojoptetac"/>
    <x v="1"/>
  </r>
  <r>
    <n v="22"/>
    <n v="376701.34603986848"/>
    <n v="1744731.0600322296"/>
    <x v="11"/>
    <s v="Yola pojoptetac"/>
    <x v="1"/>
  </r>
  <r>
    <n v="1"/>
    <n v="384751.69215591962"/>
    <n v="1746578.8408753923"/>
    <x v="12"/>
    <s v="Yalan Opan."/>
    <x v="0"/>
  </r>
  <r>
    <n v="2"/>
    <n v="384733.57562103157"/>
    <n v="1746485.0419863705"/>
    <x v="12"/>
    <s v="Yalan Opan."/>
    <x v="0"/>
  </r>
  <r>
    <n v="3"/>
    <n v="384759.98204460507"/>
    <n v="1746434.720915026"/>
    <x v="12"/>
    <s v="Yalan Opan."/>
    <x v="0"/>
  </r>
  <r>
    <n v="4"/>
    <n v="384765.24580283486"/>
    <n v="1746372.6491482886"/>
    <x v="12"/>
    <s v="Yalan Opan."/>
    <x v="0"/>
  </r>
  <r>
    <n v="5"/>
    <n v="384778.37902663636"/>
    <n v="1746299.4822959085"/>
    <x v="12"/>
    <s v="Yalan Opan."/>
    <x v="0"/>
  </r>
  <r>
    <n v="6"/>
    <n v="384816.60748029611"/>
    <n v="1746234.0186580184"/>
    <x v="12"/>
    <s v="Yalan Opan."/>
    <x v="0"/>
  </r>
  <r>
    <n v="7"/>
    <n v="384862.83601340669"/>
    <n v="1746168.4600606912"/>
    <x v="12"/>
    <s v="Yalan Opan."/>
    <x v="0"/>
  </r>
  <r>
    <n v="8"/>
    <n v="384772.56220032007"/>
    <n v="1746146.5285402038"/>
    <x v="12"/>
    <s v="Yalan Opan."/>
    <x v="0"/>
  </r>
  <r>
    <n v="9"/>
    <n v="384729.49989750423"/>
    <n v="1746226.0516656048"/>
    <x v="12"/>
    <s v="Yalan Opan."/>
    <x v="0"/>
  </r>
  <r>
    <n v="10"/>
    <n v="384706.78469057544"/>
    <n v="1746250.3249861146"/>
    <x v="12"/>
    <s v="Yalan Opan."/>
    <x v="0"/>
  </r>
  <r>
    <n v="11"/>
    <n v="384667.72245883069"/>
    <n v="1746329.8006753384"/>
    <x v="12"/>
    <s v="Yalan Opan."/>
    <x v="0"/>
  </r>
  <r>
    <n v="12"/>
    <n v="384683.54199432355"/>
    <n v="1746398.623155053"/>
    <x v="12"/>
    <s v="Yalan Opan."/>
    <x v="0"/>
  </r>
  <r>
    <n v="13"/>
    <n v="384678.86259494658"/>
    <n v="1746425.6827714834"/>
    <x v="12"/>
    <s v="Yalan Opan."/>
    <x v="0"/>
  </r>
  <r>
    <n v="1"/>
    <n v="377502.64250847721"/>
    <n v="1744742.5574928743"/>
    <x v="13"/>
    <s v="Nanhal Tzalan"/>
    <x v="1"/>
  </r>
  <r>
    <n v="2"/>
    <n v="377511.5125020094"/>
    <n v="1744731.4500885888"/>
    <x v="13"/>
    <s v="Nanhal Tzalan"/>
    <x v="1"/>
  </r>
  <r>
    <n v="3"/>
    <n v="377530.80174820637"/>
    <n v="1744671.209417416"/>
    <x v="13"/>
    <s v="Nanhal Tzalan"/>
    <x v="1"/>
  </r>
  <r>
    <n v="4"/>
    <n v="377492.7640137127"/>
    <n v="1744668.6600968475"/>
    <x v="13"/>
    <s v="Nanhal Tzalan"/>
    <x v="1"/>
  </r>
  <r>
    <n v="5"/>
    <n v="378082.49957186385"/>
    <n v="1744636.6587902841"/>
    <x v="13"/>
    <s v="Nanhal Tzalan"/>
    <x v="1"/>
  </r>
  <r>
    <n v="6"/>
    <n v="377454.76532957552"/>
    <n v="1744585.0943141943"/>
    <x v="13"/>
    <s v="Nanhal Tzalan"/>
    <x v="1"/>
  </r>
  <r>
    <n v="7"/>
    <n v="377402.03518511495"/>
    <n v="1744608.7244130357"/>
    <x v="13"/>
    <s v="Nanhal Tzalan"/>
    <x v="1"/>
  </r>
  <r>
    <n v="8"/>
    <n v="377411.47467282193"/>
    <n v="1744645.6197470729"/>
    <x v="13"/>
    <s v="Nanhal Tzalan"/>
    <x v="1"/>
  </r>
  <r>
    <n v="9"/>
    <n v="377399.47055520309"/>
    <n v="1744729.778780377"/>
    <x v="13"/>
    <s v="Nanhal Tzalan"/>
    <x v="1"/>
  </r>
  <r>
    <n v="10"/>
    <n v="377384.92056731903"/>
    <n v="1744767.9589268139"/>
    <x v="13"/>
    <s v="Nanhal Tzalan"/>
    <x v="1"/>
  </r>
  <r>
    <n v="11"/>
    <n v="377406.02519276767"/>
    <n v="1744860.7269323091"/>
    <x v="13"/>
    <s v="Nanhal Tzalan"/>
    <x v="1"/>
  </r>
  <r>
    <n v="12"/>
    <n v="377415.57825166167"/>
    <n v="1744738.5894560507"/>
    <x v="13"/>
    <s v="Nanhal Tzalan"/>
    <x v="1"/>
  </r>
  <r>
    <n v="13"/>
    <n v="377420.5310769034"/>
    <n v="1744734.5299037031"/>
    <x v="13"/>
    <s v="Nanhal Tzalan"/>
    <x v="1"/>
  </r>
  <r>
    <n v="14"/>
    <n v="377429.60277856939"/>
    <n v="1744740.4234613716"/>
    <x v="13"/>
    <s v="Nanhal Tzalan"/>
    <x v="1"/>
  </r>
  <r>
    <n v="15"/>
    <n v="377440.4254308918"/>
    <n v="1744725.2920948465"/>
    <x v="13"/>
    <s v="Nanhal Tzalan"/>
    <x v="1"/>
  </r>
  <r>
    <n v="1"/>
    <n v="373360.03287692997"/>
    <n v="1748554.5527167581"/>
    <x v="14"/>
    <s v="Yalanculuz"/>
    <x v="0"/>
  </r>
  <r>
    <n v="2"/>
    <n v="373359.8426322717"/>
    <n v="1748538.5513772296"/>
    <x v="14"/>
    <s v="Yalanculuz"/>
    <x v="0"/>
  </r>
  <r>
    <n v="3"/>
    <n v="373335.5314775671"/>
    <n v="1748512.8345616979"/>
    <x v="14"/>
    <s v="Yalanculuz"/>
    <x v="0"/>
  </r>
  <r>
    <n v="4"/>
    <n v="373299.02907706262"/>
    <n v="1748471.2590704993"/>
    <x v="14"/>
    <s v="Yalanculuz"/>
    <x v="0"/>
  </r>
  <r>
    <n v="5"/>
    <n v="373280.20582558605"/>
    <n v="1748486.4862401183"/>
    <x v="14"/>
    <s v="Yalanculuz"/>
    <x v="0"/>
  </r>
  <r>
    <n v="6"/>
    <n v="373116.27384750824"/>
    <n v="1748579.4558380116"/>
    <x v="14"/>
    <s v="Yalanculuz"/>
    <x v="0"/>
  </r>
  <r>
    <n v="7"/>
    <n v="373100.27248169167"/>
    <n v="1748579.6460860909"/>
    <x v="14"/>
    <s v="Yalanculuz"/>
    <x v="0"/>
  </r>
  <r>
    <n v="8"/>
    <n v="373044.58873462962"/>
    <n v="1748607.3142714335"/>
    <x v="14"/>
    <s v="Yalanculuz"/>
    <x v="0"/>
  </r>
  <r>
    <n v="9"/>
    <n v="373030.96803903888"/>
    <n v="1748639.4834898475"/>
    <x v="14"/>
    <s v="Yalanculuz"/>
    <x v="0"/>
  </r>
  <r>
    <n v="10"/>
    <n v="373032.56267916405"/>
    <n v="1748689.4758932479"/>
    <x v="14"/>
    <s v="Yalanculuz"/>
    <x v="0"/>
  </r>
  <r>
    <n v="11"/>
    <n v="373010.70348414406"/>
    <n v="1748701.7385328088"/>
    <x v="14"/>
    <s v="Yalanculuz"/>
    <x v="0"/>
  </r>
  <r>
    <n v="12"/>
    <n v="373119.5225590638"/>
    <n v="1748684.441014929"/>
    <x v="14"/>
    <s v="Yalanculuz"/>
    <x v="0"/>
  </r>
  <r>
    <n v="13"/>
    <n v="373199.25586470379"/>
    <n v="1748660.487769454"/>
    <x v="14"/>
    <s v="Yalanculuz"/>
    <x v="0"/>
  </r>
  <r>
    <n v="14"/>
    <n v="373255.17736359069"/>
    <n v="1748652.8212806748"/>
    <x v="14"/>
    <s v="Yalanculuz"/>
    <x v="0"/>
  </r>
  <r>
    <n v="15"/>
    <n v="373304.34922139579"/>
    <n v="1748582.2208457866"/>
    <x v="14"/>
    <s v="Yalanculuz"/>
    <x v="0"/>
  </r>
  <r>
    <n v="1"/>
    <n v="385924.25791904406"/>
    <n v="1746527.909434075"/>
    <x v="15"/>
    <s v="Ixtenám Tzununkap"/>
    <x v="0"/>
  </r>
  <r>
    <n v="2"/>
    <n v="385952.45983232302"/>
    <n v="1746544.5769006016"/>
    <x v="15"/>
    <s v="Ixtenám Tzununkap"/>
    <x v="0"/>
  </r>
  <r>
    <n v="3"/>
    <n v="385949.78050064691"/>
    <n v="1746571.6125411119"/>
    <x v="15"/>
    <s v="Ixtenám Tzununkap"/>
    <x v="0"/>
  </r>
  <r>
    <n v="4"/>
    <n v="385957.75675000768"/>
    <n v="1746569.5175266585"/>
    <x v="15"/>
    <s v="Ixtenám Tzununkap"/>
    <x v="0"/>
  </r>
  <r>
    <n v="5"/>
    <n v="385432.08589953266"/>
    <n v="1746687.7769957746"/>
    <x v="15"/>
    <s v="Ixtenám Tzununkap"/>
    <x v="0"/>
  </r>
  <r>
    <n v="6"/>
    <n v="385327.69351307093"/>
    <n v="1746656.0121081423"/>
    <x v="15"/>
    <s v="Ixtenám Tzununkap"/>
    <x v="0"/>
  </r>
  <r>
    <n v="7"/>
    <n v="385309.34899160749"/>
    <n v="1746627.2257650169"/>
    <x v="15"/>
    <s v="Ixtenám Tzununkap"/>
    <x v="0"/>
  </r>
  <r>
    <n v="8"/>
    <n v="385263.26563236816"/>
    <n v="1746620.7720776277"/>
    <x v="15"/>
    <s v="Ixtenám Tzununkap"/>
    <x v="0"/>
  </r>
  <r>
    <n v="9"/>
    <n v="385261.35111148306"/>
    <n v="1746543.7835728992"/>
    <x v="15"/>
    <s v="Ixtenám Tzununkap"/>
    <x v="0"/>
  </r>
  <r>
    <n v="10"/>
    <n v="385465.45652581047"/>
    <n v="1746634.372969531"/>
    <x v="15"/>
    <s v="Ixtenám Tzununkap"/>
    <x v="0"/>
  </r>
  <r>
    <n v="1"/>
    <n v="382018.98896211572"/>
    <n v="1744027.8642883885"/>
    <x v="16"/>
    <s v="Jolomtenam II"/>
    <x v="0"/>
  </r>
  <r>
    <n v="2"/>
    <n v="382091.83293172612"/>
    <n v="1744098.0122175342"/>
    <x v="16"/>
    <s v="Jolomtenam II"/>
    <x v="0"/>
  </r>
  <r>
    <n v="3"/>
    <n v="382057.8283215781"/>
    <n v="1744182.4295413117"/>
    <x v="16"/>
    <s v="Jolomtenam II"/>
    <x v="0"/>
  </r>
  <r>
    <n v="4"/>
    <n v="382007.17465290043"/>
    <n v="1744128.0211299243"/>
    <x v="16"/>
    <s v="Jolomtenam II"/>
    <x v="0"/>
  </r>
  <r>
    <n v="5"/>
    <n v="381973.64004742663"/>
    <n v="1744083.4113249825"/>
    <x v="16"/>
    <s v="Jolomtenam II"/>
    <x v="0"/>
  </r>
  <r>
    <n v="1"/>
    <n v="383655.56282642484"/>
    <n v="1747423.9896906412"/>
    <x v="17"/>
    <s v="K'en Ba'ax Queqna"/>
    <x v="0"/>
  </r>
  <r>
    <n v="2"/>
    <n v="383716.06470496894"/>
    <n v="1747381.2642244981"/>
    <x v="17"/>
    <s v="K'en Ba'ax Queqna"/>
    <x v="0"/>
  </r>
  <r>
    <n v="3"/>
    <n v="383748.17024224554"/>
    <n v="1747473.8972685435"/>
    <x v="17"/>
    <s v="K'en Ba'ax Queqna"/>
    <x v="0"/>
  </r>
  <r>
    <n v="4"/>
    <n v="383778.24198399903"/>
    <n v="1747479.5408738316"/>
    <x v="17"/>
    <s v="K'en Ba'ax Queqna"/>
    <x v="0"/>
  </r>
  <r>
    <n v="5"/>
    <n v="383695.32391861058"/>
    <n v="1747487.5272547777"/>
    <x v="17"/>
    <s v="K'en Ba'ax Queqn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2" cacheId="5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1" firstHeaderRow="1" firstDataRow="1" firstDataCol="1"/>
  <pivotFields count="13"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5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9" firstHeaderRow="1" firstDataRow="1" firstDataCol="1" rowPageCount="1" colPageCount="1"/>
  <pivotFields count="13">
    <pivotField showAll="0"/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  <pivotField showAll="0"/>
    <pivotField axis="axisRow" showAll="0" sortType="descending">
      <items count="6">
        <item x="1"/>
        <item x="0"/>
        <item x="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4"/>
    </i>
    <i>
      <x v="2"/>
    </i>
    <i>
      <x v="3"/>
    </i>
    <i t="grand">
      <x/>
    </i>
  </rowItems>
  <colItems count="1">
    <i/>
  </colItems>
  <pageFields count="1">
    <pageField fld="1" item="10" hier="-1"/>
  </pageFields>
  <dataFields count="1">
    <dataField name="Cuenta de No. Arbol" fld="2" subtotal="count" baseField="4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5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F9" firstHeaderRow="0" firstDataRow="1" firstDataCol="1" rowPageCount="1" colPageCount="1"/>
  <pivotFields count="13">
    <pivotField showAll="0"/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dataField="1" showAll="0"/>
    <pivotField dataField="1" showAll="0"/>
    <pivotField numFmtId="164" showAll="0"/>
    <pivotField dataField="1" showAll="0"/>
    <pivotField showAll="0"/>
    <pivotField dataField="1" showAll="0"/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10" hier="-1"/>
  </pageFields>
  <dataFields count="5">
    <dataField name="Promedio de DAP (cm)" fld="6" subtotal="average" baseField="4" baseItem="3"/>
    <dataField name="Promedio de Altura (m)" fld="7" subtotal="average" baseField="4" baseItem="3"/>
    <dataField name="Suma de Densidad/Ha." fld="12" baseField="0" baseItem="0" numFmtId="1"/>
    <dataField name="Suma de AB/Ha." fld="9" baseField="0" baseItem="0"/>
    <dataField name="Suma de Volumen/Ha." fld="11" baseField="0" baseItem="0" numFmtId="2"/>
  </dataFields>
  <formats count="4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3" cacheId="5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G7" firstHeaderRow="0" firstDataRow="1" firstDataCol="1" rowPageCount="1" colPageCount="1"/>
  <pivotFields count="1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numFmtId="164" showAll="0"/>
    <pivotField dataField="1" showAll="0"/>
    <pivotField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10" hier="-1"/>
  </pageFields>
  <dataFields count="6">
    <dataField name="Suma de Densidad/Ha." fld="12" baseField="0" baseItem="0" numFmtId="1"/>
    <dataField name="Promedio de DAP (cm)" fld="6" subtotal="average" baseField="0" baseItem="0"/>
    <dataField name="Promedio de Altura (m)" fld="7" subtotal="average" baseField="0" baseItem="0"/>
    <dataField name="Suma de Area Basal (m2)" fld="8" baseField="0" baseItem="0"/>
    <dataField name="Suma de AB/Ha." fld="9" baseField="0" baseItem="0"/>
    <dataField name="Suma de Volumen/Ha." fld="11" baseField="0" baseItem="0"/>
  </dataFields>
  <formats count="4">
    <format dxfId="7">
      <pivotArea collapsedLevelsAreSubtotals="1" fieldPosition="0">
        <references count="1">
          <reference field="0" count="3">
            <x v="0"/>
            <x v="1"/>
            <x v="2"/>
          </reference>
        </references>
      </pivotArea>
    </format>
    <format dxfId="6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5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G28" firstHeaderRow="0" firstDataRow="1" firstDataCol="1" rowPageCount="1" colPageCount="1"/>
  <pivotFields count="13">
    <pivotField showAll="0"/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axis="axisRow" showAll="0">
      <items count="12">
        <item x="0"/>
        <item x="1"/>
        <item x="2"/>
        <item x="3"/>
        <item x="4"/>
        <item x="6"/>
        <item x="5"/>
        <item x="7"/>
        <item m="1" x="9"/>
        <item m="1" x="8"/>
        <item m="1" x="10"/>
        <item t="default"/>
      </items>
    </pivotField>
    <pivotField dataField="1" showAll="0"/>
    <pivotField dataField="1" showAll="0"/>
    <pivotField dataField="1" numFmtId="164" showAll="0"/>
    <pivotField dataField="1" showAll="0"/>
    <pivotField showAll="0"/>
    <pivotField dataField="1" showAll="0"/>
    <pivotField dataField="1" showAll="0"/>
  </pivotFields>
  <rowFields count="2">
    <field x="4"/>
    <field x="5"/>
  </rowFields>
  <rowItems count="24">
    <i>
      <x/>
    </i>
    <i r="1">
      <x v="1"/>
    </i>
    <i r="1">
      <x v="2"/>
    </i>
    <i r="1">
      <x v="4"/>
    </i>
    <i>
      <x v="1"/>
    </i>
    <i r="1">
      <x v="3"/>
    </i>
    <i>
      <x v="2"/>
    </i>
    <i r="1">
      <x v="1"/>
    </i>
    <i r="1">
      <x v="2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10" hier="-1"/>
  </pageFields>
  <dataFields count="6">
    <dataField name="Suma de Densidad/Ha." fld="12" baseField="0" baseItem="0" numFmtId="1"/>
    <dataField name="Promedio de DAP (cm)" fld="6" subtotal="average" baseField="4" baseItem="3"/>
    <dataField name="Promedio de Altura (m)" fld="7" subtotal="average" baseField="4" baseItem="3" numFmtId="2"/>
    <dataField name="Suma de Area Basal (m2)" fld="8" baseField="0" baseItem="0"/>
    <dataField name="Suma de AB/Ha." fld="9" baseField="0" baseItem="0"/>
    <dataField name="Suma de Volumen/Ha." fld="11" baseField="0" baseItem="0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" cacheId="5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C7" firstHeaderRow="0" firstDataRow="1" firstDataCol="1" rowPageCount="1" colPageCount="1"/>
  <pivotFields count="1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0" hier="-1"/>
  </pageFields>
  <dataFields count="2">
    <dataField name="Suma de Volumen/Ha." fld="11" baseField="0" baseItem="0"/>
    <dataField name="Suma de Volumen (m3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3" cacheId="5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3" firstHeaderRow="1" firstDataRow="2" firstDataCol="1"/>
  <pivotFields count="6">
    <pivotField showAll="0"/>
    <pivotField numFmtId="1" showAll="0"/>
    <pivotField numFmtId="1" showAll="0"/>
    <pivotField axis="axisRow" showAll="0">
      <items count="19">
        <item x="7"/>
        <item x="13"/>
        <item x="5"/>
        <item x="6"/>
        <item x="14"/>
        <item x="3"/>
        <item x="8"/>
        <item x="9"/>
        <item x="12"/>
        <item x="15"/>
        <item x="10"/>
        <item x="11"/>
        <item x="4"/>
        <item x="16"/>
        <item x="0"/>
        <item x="17"/>
        <item x="1"/>
        <item x="2"/>
        <item t="default"/>
      </items>
    </pivotField>
    <pivotField showAll="0"/>
    <pivotField axis="axisCol" dataField="1" multipleItemSelectionAllowed="1" showAll="0">
      <items count="3">
        <item x="0"/>
        <item x="1"/>
        <item t="default"/>
      </items>
    </pivotField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Modalida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workbookViewId="0">
      <selection activeCell="C17" sqref="C17"/>
    </sheetView>
  </sheetViews>
  <sheetFormatPr baseColWidth="10" defaultRowHeight="15" x14ac:dyDescent="0.25"/>
  <cols>
    <col min="1" max="4" width="29.5703125" bestFit="1" customWidth="1"/>
  </cols>
  <sheetData>
    <row r="3" spans="1:6" x14ac:dyDescent="0.25">
      <c r="A3" s="10" t="s">
        <v>11</v>
      </c>
      <c r="E3" t="s">
        <v>123</v>
      </c>
    </row>
    <row r="4" spans="1:6" x14ac:dyDescent="0.25">
      <c r="A4" s="11" t="s">
        <v>43</v>
      </c>
      <c r="B4" s="11" t="s">
        <v>43</v>
      </c>
      <c r="D4" s="11" t="s">
        <v>115</v>
      </c>
      <c r="E4" s="7"/>
      <c r="F4" s="7">
        <v>13</v>
      </c>
    </row>
    <row r="5" spans="1:6" x14ac:dyDescent="0.25">
      <c r="A5" s="11" t="s">
        <v>65</v>
      </c>
      <c r="D5" s="11" t="s">
        <v>118</v>
      </c>
      <c r="E5" s="7"/>
      <c r="F5" s="7">
        <v>15</v>
      </c>
    </row>
    <row r="6" spans="1:6" x14ac:dyDescent="0.25">
      <c r="A6" s="11" t="s">
        <v>67</v>
      </c>
      <c r="D6" s="11" t="s">
        <v>112</v>
      </c>
      <c r="E6" s="7"/>
      <c r="F6" s="7">
        <v>5</v>
      </c>
    </row>
    <row r="7" spans="1:6" x14ac:dyDescent="0.25">
      <c r="A7" s="11" t="s">
        <v>64</v>
      </c>
      <c r="D7" s="11" t="s">
        <v>113</v>
      </c>
      <c r="E7" s="7"/>
      <c r="F7" s="7">
        <v>8</v>
      </c>
    </row>
    <row r="8" spans="1:6" x14ac:dyDescent="0.25">
      <c r="A8" s="11" t="s">
        <v>46</v>
      </c>
      <c r="B8" s="11" t="s">
        <v>46</v>
      </c>
      <c r="D8" s="86" t="s">
        <v>43</v>
      </c>
      <c r="E8" s="7">
        <v>15</v>
      </c>
      <c r="F8" s="7"/>
    </row>
    <row r="9" spans="1:6" x14ac:dyDescent="0.25">
      <c r="A9" s="11" t="s">
        <v>48</v>
      </c>
      <c r="B9" s="11" t="s">
        <v>48</v>
      </c>
      <c r="D9" s="11" t="s">
        <v>108</v>
      </c>
      <c r="E9" s="7"/>
      <c r="F9" s="7">
        <v>13</v>
      </c>
    </row>
    <row r="10" spans="1:6" x14ac:dyDescent="0.25">
      <c r="A10" s="11" t="s">
        <v>50</v>
      </c>
      <c r="B10" s="11" t="s">
        <v>50</v>
      </c>
      <c r="D10" s="86" t="s">
        <v>46</v>
      </c>
      <c r="E10" s="87">
        <v>7</v>
      </c>
      <c r="F10" s="7"/>
    </row>
    <row r="11" spans="1:6" x14ac:dyDescent="0.25">
      <c r="A11" s="11" t="s">
        <v>52</v>
      </c>
      <c r="B11" s="11" t="s">
        <v>52</v>
      </c>
      <c r="D11" s="86" t="s">
        <v>48</v>
      </c>
      <c r="E11" s="87">
        <v>6</v>
      </c>
      <c r="F11" s="7"/>
    </row>
    <row r="12" spans="1:6" x14ac:dyDescent="0.25">
      <c r="A12" s="11" t="s">
        <v>69</v>
      </c>
      <c r="D12" s="86" t="s">
        <v>50</v>
      </c>
      <c r="E12" s="87">
        <v>13</v>
      </c>
      <c r="F12" s="7"/>
    </row>
    <row r="13" spans="1:6" x14ac:dyDescent="0.25">
      <c r="A13" s="11" t="s">
        <v>55</v>
      </c>
      <c r="B13" s="11" t="s">
        <v>55</v>
      </c>
      <c r="D13" s="86" t="s">
        <v>52</v>
      </c>
      <c r="E13" s="87">
        <v>10</v>
      </c>
      <c r="F13" s="7"/>
    </row>
    <row r="14" spans="1:6" x14ac:dyDescent="0.25">
      <c r="A14" s="11" t="s">
        <v>72</v>
      </c>
      <c r="D14" s="86" t="s">
        <v>55</v>
      </c>
      <c r="E14" s="87">
        <v>8</v>
      </c>
      <c r="F14" s="7"/>
    </row>
    <row r="15" spans="1:6" x14ac:dyDescent="0.25">
      <c r="A15" s="11" t="s">
        <v>70</v>
      </c>
      <c r="D15" s="11" t="s">
        <v>116</v>
      </c>
      <c r="E15" s="7"/>
      <c r="F15" s="7">
        <v>22</v>
      </c>
    </row>
    <row r="16" spans="1:6" x14ac:dyDescent="0.25">
      <c r="A16" s="11" t="s">
        <v>56</v>
      </c>
      <c r="B16" s="11" t="s">
        <v>56</v>
      </c>
      <c r="D16" s="11" t="s">
        <v>111</v>
      </c>
      <c r="E16" s="7"/>
      <c r="F16" s="7">
        <v>12</v>
      </c>
    </row>
    <row r="17" spans="1:6" x14ac:dyDescent="0.25">
      <c r="A17" s="11" t="s">
        <v>58</v>
      </c>
      <c r="B17" s="86" t="s">
        <v>102</v>
      </c>
      <c r="D17" s="86" t="s">
        <v>56</v>
      </c>
      <c r="E17" s="87">
        <v>5</v>
      </c>
      <c r="F17" s="7"/>
    </row>
    <row r="18" spans="1:6" x14ac:dyDescent="0.25">
      <c r="A18" s="11" t="s">
        <v>60</v>
      </c>
      <c r="B18" s="88" t="s">
        <v>58</v>
      </c>
      <c r="D18" s="86" t="s">
        <v>102</v>
      </c>
      <c r="E18" s="87">
        <v>5</v>
      </c>
      <c r="F18" s="7"/>
    </row>
    <row r="19" spans="1:6" x14ac:dyDescent="0.25">
      <c r="A19" s="11" t="s">
        <v>62</v>
      </c>
      <c r="B19" s="11" t="s">
        <v>105</v>
      </c>
      <c r="D19" s="86" t="s">
        <v>58</v>
      </c>
      <c r="E19" s="87">
        <v>5</v>
      </c>
      <c r="F19" s="7"/>
    </row>
    <row r="20" spans="1:6" x14ac:dyDescent="0.25">
      <c r="A20" s="11" t="s">
        <v>120</v>
      </c>
      <c r="B20" s="11" t="s">
        <v>106</v>
      </c>
      <c r="D20" s="86" t="s">
        <v>105</v>
      </c>
      <c r="E20" s="87">
        <v>9</v>
      </c>
      <c r="F20" s="7"/>
    </row>
    <row r="21" spans="1:6" x14ac:dyDescent="0.25">
      <c r="A21" s="11" t="s">
        <v>12</v>
      </c>
      <c r="D21" s="86" t="s">
        <v>106</v>
      </c>
      <c r="E21" s="87">
        <v>7</v>
      </c>
      <c r="F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baseColWidth="10" defaultRowHeight="15" x14ac:dyDescent="0.25"/>
  <cols>
    <col min="1" max="1" width="19.5703125" customWidth="1"/>
    <col min="2" max="2" width="20.85546875" customWidth="1"/>
    <col min="3" max="3" width="19.5703125" bestFit="1" customWidth="1"/>
    <col min="4" max="4" width="15.85546875" bestFit="1" customWidth="1"/>
  </cols>
  <sheetData>
    <row r="1" spans="1:5" x14ac:dyDescent="0.25">
      <c r="A1" s="10" t="s">
        <v>42</v>
      </c>
      <c r="B1" t="s">
        <v>72</v>
      </c>
    </row>
    <row r="3" spans="1:5" x14ac:dyDescent="0.25">
      <c r="A3" s="10" t="s">
        <v>11</v>
      </c>
      <c r="B3" t="s">
        <v>15</v>
      </c>
    </row>
    <row r="4" spans="1:5" x14ac:dyDescent="0.25">
      <c r="A4" s="11" t="s">
        <v>78</v>
      </c>
      <c r="B4" s="7">
        <v>27</v>
      </c>
    </row>
    <row r="5" spans="1:5" x14ac:dyDescent="0.25">
      <c r="A5" s="11" t="s">
        <v>77</v>
      </c>
      <c r="B5" s="7">
        <v>12</v>
      </c>
    </row>
    <row r="6" spans="1:5" x14ac:dyDescent="0.25">
      <c r="A6" s="11" t="s">
        <v>74</v>
      </c>
      <c r="B6" s="7">
        <v>7</v>
      </c>
    </row>
    <row r="7" spans="1:5" x14ac:dyDescent="0.25">
      <c r="A7" s="11" t="s">
        <v>76</v>
      </c>
      <c r="B7" s="7">
        <v>4</v>
      </c>
    </row>
    <row r="8" spans="1:5" x14ac:dyDescent="0.25">
      <c r="A8" s="11" t="s">
        <v>75</v>
      </c>
      <c r="B8" s="7">
        <v>1</v>
      </c>
    </row>
    <row r="9" spans="1:5" x14ac:dyDescent="0.25">
      <c r="A9" s="11" t="s">
        <v>12</v>
      </c>
      <c r="B9" s="7">
        <v>51</v>
      </c>
    </row>
    <row r="10" spans="1:5" x14ac:dyDescent="0.25">
      <c r="A10" t="s">
        <v>43</v>
      </c>
    </row>
    <row r="11" spans="1:5" x14ac:dyDescent="0.25">
      <c r="A11" s="41" t="s">
        <v>87</v>
      </c>
      <c r="B11" s="41" t="s">
        <v>88</v>
      </c>
      <c r="C11" s="41" t="s">
        <v>89</v>
      </c>
      <c r="D11" s="41" t="s">
        <v>90</v>
      </c>
    </row>
    <row r="12" spans="1:5" x14ac:dyDescent="0.25">
      <c r="A12" s="41">
        <v>1</v>
      </c>
      <c r="B12" s="41"/>
      <c r="C12" s="11" t="s">
        <v>78</v>
      </c>
      <c r="D12" s="56">
        <f>E12/E17*100</f>
        <v>52.941176470588239</v>
      </c>
      <c r="E12" s="7">
        <v>27</v>
      </c>
    </row>
    <row r="13" spans="1:5" x14ac:dyDescent="0.25">
      <c r="A13" s="41">
        <v>2</v>
      </c>
      <c r="B13" s="41"/>
      <c r="C13" s="11" t="s">
        <v>77</v>
      </c>
      <c r="D13" s="56">
        <f>E13/E17*100</f>
        <v>23.52941176470588</v>
      </c>
      <c r="E13" s="7">
        <v>12</v>
      </c>
    </row>
    <row r="14" spans="1:5" x14ac:dyDescent="0.25">
      <c r="A14" s="41"/>
      <c r="B14" s="41"/>
      <c r="C14" s="11"/>
      <c r="D14" s="56">
        <f>E14/E17*100</f>
        <v>13.725490196078432</v>
      </c>
      <c r="E14" s="7">
        <v>7</v>
      </c>
    </row>
    <row r="15" spans="1:5" x14ac:dyDescent="0.25">
      <c r="A15" s="41"/>
      <c r="B15" s="41"/>
      <c r="C15" s="11"/>
      <c r="D15" s="56">
        <f>E15/E17*100</f>
        <v>7.8431372549019605</v>
      </c>
      <c r="E15" s="7">
        <v>4</v>
      </c>
    </row>
    <row r="16" spans="1:5" x14ac:dyDescent="0.25">
      <c r="A16" s="41"/>
      <c r="B16" s="41"/>
      <c r="C16" s="11"/>
      <c r="D16" s="56">
        <f>E16/E17*100</f>
        <v>1.9607843137254901</v>
      </c>
      <c r="E16" s="7">
        <v>1</v>
      </c>
    </row>
    <row r="17" spans="1:5" x14ac:dyDescent="0.25">
      <c r="A17" s="41" t="s">
        <v>91</v>
      </c>
      <c r="B17" s="41"/>
      <c r="C17" s="41"/>
      <c r="D17" s="56">
        <f>SUM(D12:D16)</f>
        <v>99.999999999999986</v>
      </c>
      <c r="E17">
        <f>SUM(E12:E16)</f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4" sqref="E4"/>
    </sheetView>
  </sheetViews>
  <sheetFormatPr baseColWidth="10" defaultRowHeight="15" x14ac:dyDescent="0.25"/>
  <cols>
    <col min="1" max="1" width="19.5703125" customWidth="1"/>
    <col min="2" max="2" width="21.28515625" customWidth="1"/>
    <col min="3" max="3" width="22.140625" bestFit="1" customWidth="1"/>
    <col min="4" max="4" width="21.28515625" bestFit="1" customWidth="1"/>
    <col min="5" max="5" width="15.140625" bestFit="1" customWidth="1"/>
    <col min="6" max="6" width="21" bestFit="1" customWidth="1"/>
  </cols>
  <sheetData>
    <row r="1" spans="1:7" x14ac:dyDescent="0.25">
      <c r="A1" s="10" t="s">
        <v>42</v>
      </c>
      <c r="B1" t="s">
        <v>72</v>
      </c>
    </row>
    <row r="3" spans="1:7" x14ac:dyDescent="0.25">
      <c r="A3" s="10" t="s">
        <v>11</v>
      </c>
      <c r="B3" t="s">
        <v>38</v>
      </c>
      <c r="C3" t="s">
        <v>39</v>
      </c>
      <c r="D3" t="s">
        <v>17</v>
      </c>
      <c r="E3" t="s">
        <v>16</v>
      </c>
      <c r="F3" t="s">
        <v>19</v>
      </c>
    </row>
    <row r="4" spans="1:7" x14ac:dyDescent="0.25">
      <c r="A4" s="11" t="s">
        <v>74</v>
      </c>
      <c r="B4" s="67">
        <v>19.428571428571427</v>
      </c>
      <c r="C4" s="67">
        <v>11.714285714285714</v>
      </c>
      <c r="D4" s="68">
        <v>46.666666666666664</v>
      </c>
      <c r="E4" s="67">
        <v>1.4597933863680574</v>
      </c>
      <c r="F4" s="67">
        <v>15.73841934</v>
      </c>
    </row>
    <row r="5" spans="1:7" x14ac:dyDescent="0.25">
      <c r="A5" s="11" t="s">
        <v>75</v>
      </c>
      <c r="B5" s="67">
        <v>25</v>
      </c>
      <c r="C5" s="67">
        <v>14</v>
      </c>
      <c r="D5" s="68">
        <v>6.666666666666667</v>
      </c>
      <c r="E5" s="67">
        <v>0.3272492347489368</v>
      </c>
      <c r="F5" s="67">
        <v>1.7763829480000002</v>
      </c>
    </row>
    <row r="6" spans="1:7" x14ac:dyDescent="0.25">
      <c r="A6" s="11" t="s">
        <v>76</v>
      </c>
      <c r="B6" s="67">
        <v>21</v>
      </c>
      <c r="C6" s="67">
        <v>11.75</v>
      </c>
      <c r="D6" s="68">
        <v>26.666666666666668</v>
      </c>
      <c r="E6" s="67">
        <v>0.98750729077839172</v>
      </c>
      <c r="F6" s="67">
        <v>4.2562392586666675</v>
      </c>
    </row>
    <row r="7" spans="1:7" x14ac:dyDescent="0.25">
      <c r="A7" s="11" t="s">
        <v>77</v>
      </c>
      <c r="B7" s="67">
        <v>26.333333333333332</v>
      </c>
      <c r="C7" s="67">
        <v>16.333333333333332</v>
      </c>
      <c r="D7" s="68">
        <v>80</v>
      </c>
      <c r="E7" s="67">
        <v>4.8569022424498209</v>
      </c>
      <c r="F7" s="67">
        <v>33.553055696000001</v>
      </c>
    </row>
    <row r="8" spans="1:7" x14ac:dyDescent="0.25">
      <c r="A8" s="11" t="s">
        <v>78</v>
      </c>
      <c r="B8" s="67">
        <v>18.555555555555557</v>
      </c>
      <c r="C8" s="67">
        <v>10.185185185185185</v>
      </c>
      <c r="D8" s="68">
        <v>179.99999999999997</v>
      </c>
      <c r="E8" s="67">
        <v>5.426054111525171</v>
      </c>
      <c r="F8" s="67">
        <v>56.371624939999997</v>
      </c>
    </row>
    <row r="9" spans="1:7" x14ac:dyDescent="0.25">
      <c r="A9" s="11" t="s">
        <v>12</v>
      </c>
      <c r="B9" s="67">
        <v>20.823529411764707</v>
      </c>
      <c r="C9" s="67">
        <v>12.03921568627451</v>
      </c>
      <c r="D9" s="68">
        <v>340.00000000000011</v>
      </c>
      <c r="E9" s="67">
        <v>13.057506265870384</v>
      </c>
      <c r="F9" s="67">
        <v>111.69572218266671</v>
      </c>
    </row>
    <row r="11" spans="1:7" x14ac:dyDescent="0.25">
      <c r="A11" s="93" t="s">
        <v>2</v>
      </c>
      <c r="B11" s="93" t="s">
        <v>38</v>
      </c>
      <c r="C11" s="93" t="s">
        <v>39</v>
      </c>
      <c r="D11" s="93" t="s">
        <v>10</v>
      </c>
      <c r="E11" s="93" t="s">
        <v>93</v>
      </c>
      <c r="F11" s="93" t="s">
        <v>41</v>
      </c>
      <c r="G11" s="93"/>
    </row>
    <row r="12" spans="1:7" x14ac:dyDescent="0.25">
      <c r="A12" s="93"/>
      <c r="B12" s="93"/>
      <c r="C12" s="93"/>
      <c r="D12" s="93"/>
      <c r="E12" s="93"/>
      <c r="F12" s="66" t="s">
        <v>40</v>
      </c>
      <c r="G12" s="66" t="s">
        <v>94</v>
      </c>
    </row>
    <row r="13" spans="1:7" x14ac:dyDescent="0.25">
      <c r="A13" s="11" t="s">
        <v>74</v>
      </c>
      <c r="B13" s="67">
        <v>19.428571428571427</v>
      </c>
      <c r="C13" s="67">
        <v>11.714285714285714</v>
      </c>
      <c r="D13" s="68">
        <v>46.666666666666664</v>
      </c>
      <c r="E13" s="67">
        <v>1.4597933863680574</v>
      </c>
      <c r="F13" s="67">
        <v>15.73841934</v>
      </c>
      <c r="G13" s="71">
        <f>F13*1.13</f>
        <v>17.784413854199997</v>
      </c>
    </row>
    <row r="14" spans="1:7" x14ac:dyDescent="0.25">
      <c r="A14" s="11" t="s">
        <v>75</v>
      </c>
      <c r="B14" s="67">
        <v>25</v>
      </c>
      <c r="C14" s="67">
        <v>14</v>
      </c>
      <c r="D14" s="68">
        <v>6.666666666666667</v>
      </c>
      <c r="E14" s="67">
        <v>0.3272492347489368</v>
      </c>
      <c r="F14" s="67">
        <v>1.7763829480000002</v>
      </c>
      <c r="G14" s="71">
        <f t="shared" ref="G14:G17" si="0">F14*1.13</f>
        <v>2.0073127312399999</v>
      </c>
    </row>
    <row r="15" spans="1:7" x14ac:dyDescent="0.25">
      <c r="A15" s="11" t="s">
        <v>76</v>
      </c>
      <c r="B15" s="67">
        <v>21</v>
      </c>
      <c r="C15" s="67">
        <v>11.75</v>
      </c>
      <c r="D15" s="68">
        <v>26.666666666666668</v>
      </c>
      <c r="E15" s="67">
        <v>0.98750729077839172</v>
      </c>
      <c r="F15" s="67">
        <v>4.2562392586666675</v>
      </c>
      <c r="G15" s="71">
        <f t="shared" si="0"/>
        <v>4.8095503622933338</v>
      </c>
    </row>
    <row r="16" spans="1:7" x14ac:dyDescent="0.25">
      <c r="A16" s="11" t="s">
        <v>77</v>
      </c>
      <c r="B16" s="67">
        <v>26.333333333333332</v>
      </c>
      <c r="C16" s="67">
        <v>16.333333333333332</v>
      </c>
      <c r="D16" s="68">
        <v>80</v>
      </c>
      <c r="E16" s="67">
        <v>4.8569022424498209</v>
      </c>
      <c r="F16" s="67">
        <v>33.553055696000001</v>
      </c>
      <c r="G16" s="71">
        <f t="shared" si="0"/>
        <v>37.914952936479999</v>
      </c>
    </row>
    <row r="17" spans="1:7" x14ac:dyDescent="0.25">
      <c r="A17" s="11" t="s">
        <v>78</v>
      </c>
      <c r="B17" s="67">
        <v>18.555555555555557</v>
      </c>
      <c r="C17" s="67">
        <v>10.185185185185185</v>
      </c>
      <c r="D17" s="68">
        <v>179.99999999999997</v>
      </c>
      <c r="E17" s="67">
        <v>5.426054111525171</v>
      </c>
      <c r="F17" s="67">
        <v>56.371624939999997</v>
      </c>
      <c r="G17" s="71">
        <f t="shared" si="0"/>
        <v>63.699936182199991</v>
      </c>
    </row>
    <row r="18" spans="1:7" x14ac:dyDescent="0.25">
      <c r="A18" s="82" t="s">
        <v>12</v>
      </c>
      <c r="B18" s="70">
        <v>20.823529411764707</v>
      </c>
      <c r="C18" s="70">
        <v>12.03921568627451</v>
      </c>
      <c r="D18" s="69">
        <v>340.00000000000011</v>
      </c>
      <c r="E18" s="70">
        <v>13.057506265870384</v>
      </c>
      <c r="F18" s="70">
        <v>111.69572218266671</v>
      </c>
      <c r="G18" s="72">
        <f>SUM(G13:G17)</f>
        <v>126.21616606641332</v>
      </c>
    </row>
  </sheetData>
  <mergeCells count="6">
    <mergeCell ref="F11:G11"/>
    <mergeCell ref="A11:A12"/>
    <mergeCell ref="B11:B12"/>
    <mergeCell ref="C11:C12"/>
    <mergeCell ref="D11:D12"/>
    <mergeCell ref="E11:E12"/>
  </mergeCell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4" sqref="C24"/>
    </sheetView>
  </sheetViews>
  <sheetFormatPr baseColWidth="10" defaultRowHeight="15" x14ac:dyDescent="0.25"/>
  <cols>
    <col min="1" max="1" width="17.5703125" customWidth="1"/>
    <col min="2" max="2" width="21.28515625" customWidth="1"/>
    <col min="3" max="3" width="21.28515625" bestFit="1" customWidth="1"/>
    <col min="4" max="4" width="22.140625" bestFit="1" customWidth="1"/>
    <col min="5" max="5" width="23" bestFit="1" customWidth="1"/>
    <col min="6" max="6" width="15.140625" bestFit="1" customWidth="1"/>
    <col min="7" max="7" width="21" bestFit="1" customWidth="1"/>
  </cols>
  <sheetData>
    <row r="1" spans="1:7" x14ac:dyDescent="0.25">
      <c r="A1" s="10" t="s">
        <v>42</v>
      </c>
      <c r="B1" t="s">
        <v>72</v>
      </c>
    </row>
    <row r="3" spans="1:7" x14ac:dyDescent="0.25">
      <c r="A3" s="10" t="s">
        <v>11</v>
      </c>
      <c r="B3" t="s">
        <v>17</v>
      </c>
      <c r="C3" t="s">
        <v>38</v>
      </c>
      <c r="D3" t="s">
        <v>39</v>
      </c>
      <c r="E3" t="s">
        <v>18</v>
      </c>
      <c r="F3" t="s">
        <v>16</v>
      </c>
      <c r="G3" t="s">
        <v>19</v>
      </c>
    </row>
    <row r="4" spans="1:7" x14ac:dyDescent="0.25">
      <c r="A4" s="11">
        <v>1</v>
      </c>
      <c r="B4" s="68">
        <v>113.33333333333336</v>
      </c>
      <c r="C4" s="67">
        <v>20.117647058823529</v>
      </c>
      <c r="D4" s="67">
        <v>11.176470588235293</v>
      </c>
      <c r="E4" s="67">
        <v>0.60192915242780443</v>
      </c>
      <c r="F4" s="67">
        <v>4.0128610161853624</v>
      </c>
      <c r="G4" s="67">
        <v>34.527761992000002</v>
      </c>
    </row>
    <row r="5" spans="1:7" x14ac:dyDescent="0.25">
      <c r="A5" s="11">
        <v>2</v>
      </c>
      <c r="B5" s="68">
        <v>120.00000000000003</v>
      </c>
      <c r="C5" s="67">
        <v>21.166666666666668</v>
      </c>
      <c r="D5" s="67">
        <v>10.722222222222221</v>
      </c>
      <c r="E5" s="67">
        <v>0.67850547335905564</v>
      </c>
      <c r="F5" s="67">
        <v>4.5233698223937031</v>
      </c>
      <c r="G5" s="67">
        <v>36.426070213333333</v>
      </c>
    </row>
    <row r="6" spans="1:7" x14ac:dyDescent="0.25">
      <c r="A6" s="11">
        <v>3</v>
      </c>
      <c r="B6" s="68">
        <v>106.66666666666669</v>
      </c>
      <c r="C6" s="67">
        <v>21.1875</v>
      </c>
      <c r="D6" s="67">
        <v>14.4375</v>
      </c>
      <c r="E6" s="67">
        <v>0.6781913140936966</v>
      </c>
      <c r="F6" s="67">
        <v>4.5212754272913109</v>
      </c>
      <c r="G6" s="67">
        <v>40.741889977333329</v>
      </c>
    </row>
    <row r="7" spans="1:7" x14ac:dyDescent="0.25">
      <c r="A7" s="11" t="s">
        <v>12</v>
      </c>
      <c r="B7" s="68">
        <v>340.00000000000011</v>
      </c>
      <c r="C7" s="67">
        <v>20.823529411764707</v>
      </c>
      <c r="D7" s="67">
        <v>12.03921568627451</v>
      </c>
      <c r="E7" s="67">
        <v>1.9586259398805566</v>
      </c>
      <c r="F7" s="67">
        <v>13.057506265870382</v>
      </c>
      <c r="G7" s="67">
        <v>111.69572218266669</v>
      </c>
    </row>
    <row r="13" spans="1:7" x14ac:dyDescent="0.25">
      <c r="A13" s="62" t="s">
        <v>0</v>
      </c>
      <c r="B13" s="65" t="s">
        <v>10</v>
      </c>
      <c r="C13" s="65" t="s">
        <v>38</v>
      </c>
      <c r="D13" s="65" t="s">
        <v>39</v>
      </c>
      <c r="E13" s="65" t="s">
        <v>5</v>
      </c>
      <c r="F13" s="65" t="s">
        <v>8</v>
      </c>
      <c r="G13" s="65" t="s">
        <v>9</v>
      </c>
    </row>
    <row r="14" spans="1:7" x14ac:dyDescent="0.25">
      <c r="A14" s="63">
        <v>1</v>
      </c>
      <c r="B14" s="68">
        <v>66.666666666666686</v>
      </c>
      <c r="C14" s="67">
        <v>20.7</v>
      </c>
      <c r="D14" s="67">
        <v>15.9</v>
      </c>
      <c r="E14" s="67">
        <v>0.83299329209933348</v>
      </c>
      <c r="F14" s="67">
        <v>2.7766443069977789</v>
      </c>
      <c r="G14" s="67">
        <v>24.119392088000009</v>
      </c>
    </row>
    <row r="15" spans="1:7" x14ac:dyDescent="0.25">
      <c r="A15" s="63">
        <v>2</v>
      </c>
      <c r="B15" s="68">
        <v>76.666666666666671</v>
      </c>
      <c r="C15" s="67">
        <v>19.608695652173914</v>
      </c>
      <c r="D15" s="67">
        <v>17.086956521739129</v>
      </c>
      <c r="E15" s="67">
        <v>0.77039705847655671</v>
      </c>
      <c r="F15" s="67">
        <v>2.5679901949218564</v>
      </c>
      <c r="G15" s="67">
        <v>22.319053052666661</v>
      </c>
    </row>
    <row r="16" spans="1:7" x14ac:dyDescent="0.25">
      <c r="A16" s="63">
        <v>3</v>
      </c>
      <c r="B16" s="68">
        <v>73.333333333333343</v>
      </c>
      <c r="C16" s="67">
        <v>26.954545454545453</v>
      </c>
      <c r="D16" s="67">
        <v>14.681818181818182</v>
      </c>
      <c r="E16" s="67">
        <v>1.3996580669905927</v>
      </c>
      <c r="F16" s="67">
        <v>4.6655268899686435</v>
      </c>
      <c r="G16" s="67">
        <v>34.700084872666665</v>
      </c>
    </row>
    <row r="17" spans="1:7" x14ac:dyDescent="0.25">
      <c r="A17" s="64" t="s">
        <v>91</v>
      </c>
      <c r="B17" s="69">
        <v>423.33333333333269</v>
      </c>
      <c r="C17" s="70">
        <v>22.929133858267715</v>
      </c>
      <c r="D17" s="70">
        <v>16.4251968503937</v>
      </c>
      <c r="E17" s="70">
        <v>6.0880924033916575</v>
      </c>
      <c r="F17" s="70">
        <v>20.293641344638868</v>
      </c>
      <c r="G17" s="70">
        <v>162.50564390466675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>
      <selection activeCell="E13" sqref="E13"/>
    </sheetView>
  </sheetViews>
  <sheetFormatPr baseColWidth="10" defaultRowHeight="15" x14ac:dyDescent="0.25"/>
  <cols>
    <col min="1" max="1" width="21.42578125" customWidth="1"/>
    <col min="2" max="2" width="21.28515625" bestFit="1" customWidth="1"/>
    <col min="3" max="3" width="21.28515625" customWidth="1"/>
    <col min="4" max="4" width="22.140625" customWidth="1"/>
    <col min="5" max="5" width="23" customWidth="1"/>
    <col min="6" max="6" width="15.140625" customWidth="1"/>
    <col min="7" max="7" width="21" bestFit="1" customWidth="1"/>
  </cols>
  <sheetData>
    <row r="2" spans="1:7" x14ac:dyDescent="0.25">
      <c r="A2" s="10" t="s">
        <v>42</v>
      </c>
      <c r="B2" t="s">
        <v>72</v>
      </c>
    </row>
    <row r="4" spans="1:7" x14ac:dyDescent="0.25">
      <c r="A4" s="10" t="s">
        <v>11</v>
      </c>
      <c r="B4" t="s">
        <v>17</v>
      </c>
      <c r="C4" t="s">
        <v>38</v>
      </c>
      <c r="D4" t="s">
        <v>39</v>
      </c>
      <c r="E4" t="s">
        <v>18</v>
      </c>
      <c r="F4" t="s">
        <v>16</v>
      </c>
      <c r="G4" t="s">
        <v>19</v>
      </c>
    </row>
    <row r="5" spans="1:7" x14ac:dyDescent="0.25">
      <c r="A5" s="11" t="s">
        <v>74</v>
      </c>
      <c r="B5" s="68">
        <v>46.666666666666664</v>
      </c>
      <c r="C5" s="67">
        <v>19.428571428571427</v>
      </c>
      <c r="D5" s="67">
        <v>11.714285714285714</v>
      </c>
      <c r="E5" s="67">
        <v>0.21896900795520863</v>
      </c>
      <c r="F5" s="67">
        <v>1.4597933863680574</v>
      </c>
      <c r="G5" s="67">
        <v>15.73841934</v>
      </c>
    </row>
    <row r="6" spans="1:7" x14ac:dyDescent="0.25">
      <c r="A6" s="13" t="s">
        <v>80</v>
      </c>
      <c r="B6" s="68">
        <v>33.333333333333336</v>
      </c>
      <c r="C6" s="67">
        <v>17</v>
      </c>
      <c r="D6" s="67">
        <v>11.6</v>
      </c>
      <c r="E6" s="67">
        <v>0.11364711424361079</v>
      </c>
      <c r="F6" s="67">
        <v>0.75764742829073861</v>
      </c>
      <c r="G6" s="67">
        <v>8.8786489199999998</v>
      </c>
    </row>
    <row r="7" spans="1:7" x14ac:dyDescent="0.25">
      <c r="A7" s="13" t="s">
        <v>81</v>
      </c>
      <c r="B7" s="68">
        <v>6.666666666666667</v>
      </c>
      <c r="C7" s="67">
        <v>21</v>
      </c>
      <c r="D7" s="67">
        <v>9</v>
      </c>
      <c r="E7" s="67">
        <v>3.4636059005827467E-2</v>
      </c>
      <c r="F7" s="67">
        <v>0.23090706003884978</v>
      </c>
      <c r="G7" s="67">
        <v>1.9526119800000001</v>
      </c>
    </row>
    <row r="8" spans="1:7" x14ac:dyDescent="0.25">
      <c r="A8" s="13" t="s">
        <v>83</v>
      </c>
      <c r="B8" s="68">
        <v>6.666666666666667</v>
      </c>
      <c r="C8" s="67">
        <v>30</v>
      </c>
      <c r="D8" s="67">
        <v>15</v>
      </c>
      <c r="E8" s="67">
        <v>7.0685834705770348E-2</v>
      </c>
      <c r="F8" s="67">
        <v>0.47123889803846902</v>
      </c>
      <c r="G8" s="67">
        <v>4.9071584400000008</v>
      </c>
    </row>
    <row r="9" spans="1:7" x14ac:dyDescent="0.25">
      <c r="A9" s="11" t="s">
        <v>75</v>
      </c>
      <c r="B9" s="68">
        <v>6.666666666666667</v>
      </c>
      <c r="C9" s="67">
        <v>25</v>
      </c>
      <c r="D9" s="67">
        <v>14</v>
      </c>
      <c r="E9" s="67">
        <v>4.9087385212340517E-2</v>
      </c>
      <c r="F9" s="67">
        <v>0.3272492347489368</v>
      </c>
      <c r="G9" s="67">
        <v>1.7763829480000002</v>
      </c>
    </row>
    <row r="10" spans="1:7" x14ac:dyDescent="0.25">
      <c r="A10" s="13" t="s">
        <v>82</v>
      </c>
      <c r="B10" s="68">
        <v>6.666666666666667</v>
      </c>
      <c r="C10" s="67">
        <v>25</v>
      </c>
      <c r="D10" s="67">
        <v>14</v>
      </c>
      <c r="E10" s="67">
        <v>4.9087385212340517E-2</v>
      </c>
      <c r="F10" s="67">
        <v>0.3272492347489368</v>
      </c>
      <c r="G10" s="67">
        <v>1.7763829480000002</v>
      </c>
    </row>
    <row r="11" spans="1:7" x14ac:dyDescent="0.25">
      <c r="A11" s="11" t="s">
        <v>76</v>
      </c>
      <c r="B11" s="68">
        <v>26.666666666666668</v>
      </c>
      <c r="C11" s="67">
        <v>21</v>
      </c>
      <c r="D11" s="67">
        <v>11.75</v>
      </c>
      <c r="E11" s="67">
        <v>0.14812609361675877</v>
      </c>
      <c r="F11" s="67">
        <v>0.98750729077839172</v>
      </c>
      <c r="G11" s="67">
        <v>4.2562392586666675</v>
      </c>
    </row>
    <row r="12" spans="1:7" x14ac:dyDescent="0.25">
      <c r="A12" s="13" t="s">
        <v>80</v>
      </c>
      <c r="B12" s="68">
        <v>13.333333333333334</v>
      </c>
      <c r="C12" s="67">
        <v>16.5</v>
      </c>
      <c r="D12" s="67">
        <v>9.5</v>
      </c>
      <c r="E12" s="67">
        <v>4.2804199905160933E-2</v>
      </c>
      <c r="F12" s="67">
        <v>0.28536133270107295</v>
      </c>
      <c r="G12" s="67">
        <v>0.72971431333333348</v>
      </c>
    </row>
    <row r="13" spans="1:7" x14ac:dyDescent="0.25">
      <c r="A13" s="13" t="s">
        <v>81</v>
      </c>
      <c r="B13" s="68">
        <v>6.666666666666667</v>
      </c>
      <c r="C13" s="67">
        <v>21</v>
      </c>
      <c r="D13" s="67">
        <v>12</v>
      </c>
      <c r="E13" s="67">
        <v>3.4636059005827467E-2</v>
      </c>
      <c r="F13" s="67">
        <v>0.23090706003884978</v>
      </c>
      <c r="G13" s="67">
        <v>0.88674498466666685</v>
      </c>
    </row>
    <row r="14" spans="1:7" x14ac:dyDescent="0.25">
      <c r="A14" s="13" t="s">
        <v>83</v>
      </c>
      <c r="B14" s="68">
        <v>6.666666666666667</v>
      </c>
      <c r="C14" s="67">
        <v>30</v>
      </c>
      <c r="D14" s="67">
        <v>16</v>
      </c>
      <c r="E14" s="67">
        <v>7.0685834705770348E-2</v>
      </c>
      <c r="F14" s="67">
        <v>0.47123889803846902</v>
      </c>
      <c r="G14" s="67">
        <v>2.639779960666667</v>
      </c>
    </row>
    <row r="15" spans="1:7" x14ac:dyDescent="0.25">
      <c r="A15" s="11" t="s">
        <v>77</v>
      </c>
      <c r="B15" s="68">
        <v>80</v>
      </c>
      <c r="C15" s="67">
        <v>26.333333333333332</v>
      </c>
      <c r="D15" s="67">
        <v>16.333333333333332</v>
      </c>
      <c r="E15" s="67">
        <v>0.72853533636747303</v>
      </c>
      <c r="F15" s="67">
        <v>4.8569022424498201</v>
      </c>
      <c r="G15" s="67">
        <v>33.553055695999994</v>
      </c>
    </row>
    <row r="16" spans="1:7" x14ac:dyDescent="0.25">
      <c r="A16" s="13" t="s">
        <v>79</v>
      </c>
      <c r="B16" s="68">
        <v>6.666666666666667</v>
      </c>
      <c r="C16" s="67">
        <v>13</v>
      </c>
      <c r="D16" s="67">
        <v>14</v>
      </c>
      <c r="E16" s="67">
        <v>1.3273228961416878E-2</v>
      </c>
      <c r="F16" s="67">
        <v>8.8488193076112526E-2</v>
      </c>
      <c r="G16" s="67">
        <v>0.48507386666666663</v>
      </c>
    </row>
    <row r="17" spans="1:7" x14ac:dyDescent="0.25">
      <c r="A17" s="13" t="s">
        <v>80</v>
      </c>
      <c r="B17" s="68">
        <v>6.666666666666667</v>
      </c>
      <c r="C17" s="67">
        <v>16</v>
      </c>
      <c r="D17" s="67">
        <v>8</v>
      </c>
      <c r="E17" s="67">
        <v>2.0106192982974676E-2</v>
      </c>
      <c r="F17" s="67">
        <v>0.13404128655316452</v>
      </c>
      <c r="G17" s="67">
        <v>0.42443084266666664</v>
      </c>
    </row>
    <row r="18" spans="1:7" x14ac:dyDescent="0.25">
      <c r="A18" s="13" t="s">
        <v>81</v>
      </c>
      <c r="B18" s="68">
        <v>20</v>
      </c>
      <c r="C18" s="67">
        <v>21.333333333333332</v>
      </c>
      <c r="D18" s="67">
        <v>15.333333333333334</v>
      </c>
      <c r="E18" s="67">
        <v>0.10807078728348889</v>
      </c>
      <c r="F18" s="67">
        <v>0.72047191522325926</v>
      </c>
      <c r="G18" s="67">
        <v>4.1811064586666662</v>
      </c>
    </row>
    <row r="19" spans="1:7" x14ac:dyDescent="0.25">
      <c r="A19" s="13" t="s">
        <v>82</v>
      </c>
      <c r="B19" s="68">
        <v>20</v>
      </c>
      <c r="C19" s="67">
        <v>27.333333333333332</v>
      </c>
      <c r="D19" s="67">
        <v>17.666666666666668</v>
      </c>
      <c r="E19" s="67">
        <v>0.17671458676442586</v>
      </c>
      <c r="F19" s="67">
        <v>1.1780972450961724</v>
      </c>
      <c r="G19" s="67">
        <v>7.8728935706666663</v>
      </c>
    </row>
    <row r="20" spans="1:7" x14ac:dyDescent="0.25">
      <c r="A20" s="13" t="s">
        <v>83</v>
      </c>
      <c r="B20" s="68">
        <v>20</v>
      </c>
      <c r="C20" s="67">
        <v>30.666666666666668</v>
      </c>
      <c r="D20" s="67">
        <v>16.666666666666668</v>
      </c>
      <c r="E20" s="67">
        <v>0.2217964413434394</v>
      </c>
      <c r="F20" s="67">
        <v>1.4786429422895961</v>
      </c>
      <c r="G20" s="67">
        <v>9.1088289119999999</v>
      </c>
    </row>
    <row r="21" spans="1:7" x14ac:dyDescent="0.25">
      <c r="A21" s="13" t="s">
        <v>86</v>
      </c>
      <c r="B21" s="68">
        <v>6.666666666666667</v>
      </c>
      <c r="C21" s="67">
        <v>49</v>
      </c>
      <c r="D21" s="67">
        <v>25</v>
      </c>
      <c r="E21" s="67">
        <v>0.18857409903172731</v>
      </c>
      <c r="F21" s="67">
        <v>1.2571606602115155</v>
      </c>
      <c r="G21" s="67">
        <v>11.480722045333332</v>
      </c>
    </row>
    <row r="22" spans="1:7" x14ac:dyDescent="0.25">
      <c r="A22" s="11" t="s">
        <v>78</v>
      </c>
      <c r="B22" s="68">
        <v>179.99999999999997</v>
      </c>
      <c r="C22" s="67">
        <v>18.555555555555557</v>
      </c>
      <c r="D22" s="67">
        <v>10.185185185185185</v>
      </c>
      <c r="E22" s="67">
        <v>0.81390811672877583</v>
      </c>
      <c r="F22" s="67">
        <v>5.4260541115251719</v>
      </c>
      <c r="G22" s="67">
        <v>56.37162493999999</v>
      </c>
    </row>
    <row r="23" spans="1:7" x14ac:dyDescent="0.25">
      <c r="A23" s="13" t="s">
        <v>79</v>
      </c>
      <c r="B23" s="68">
        <v>59.999999999999993</v>
      </c>
      <c r="C23" s="67">
        <v>12</v>
      </c>
      <c r="D23" s="67">
        <v>7.5555555555555554</v>
      </c>
      <c r="E23" s="67">
        <v>0.10367255756846318</v>
      </c>
      <c r="F23" s="67">
        <v>0.69115038378975457</v>
      </c>
      <c r="G23" s="67">
        <v>9.6153589666666655</v>
      </c>
    </row>
    <row r="24" spans="1:7" x14ac:dyDescent="0.25">
      <c r="A24" s="13" t="s">
        <v>80</v>
      </c>
      <c r="B24" s="68">
        <v>33.333333333333336</v>
      </c>
      <c r="C24" s="67">
        <v>16.8</v>
      </c>
      <c r="D24" s="67">
        <v>10.199999999999999</v>
      </c>
      <c r="E24" s="67">
        <v>0.11152653920243767</v>
      </c>
      <c r="F24" s="67">
        <v>0.74351026134958442</v>
      </c>
      <c r="G24" s="67">
        <v>8.0810360733333333</v>
      </c>
    </row>
    <row r="25" spans="1:7" x14ac:dyDescent="0.25">
      <c r="A25" s="13" t="s">
        <v>81</v>
      </c>
      <c r="B25" s="68">
        <v>53.333333333333329</v>
      </c>
      <c r="C25" s="67">
        <v>20.5</v>
      </c>
      <c r="D25" s="67">
        <v>11.25</v>
      </c>
      <c r="E25" s="67">
        <v>0.26436502179958105</v>
      </c>
      <c r="F25" s="67">
        <v>1.7624334786638742</v>
      </c>
      <c r="G25" s="67">
        <v>17.477135920000002</v>
      </c>
    </row>
    <row r="26" spans="1:7" x14ac:dyDescent="0.25">
      <c r="A26" s="13" t="s">
        <v>82</v>
      </c>
      <c r="B26" s="68">
        <v>13.333333333333334</v>
      </c>
      <c r="C26" s="67">
        <v>25.5</v>
      </c>
      <c r="D26" s="67">
        <v>13.5</v>
      </c>
      <c r="E26" s="67">
        <v>0.10218030105800803</v>
      </c>
      <c r="F26" s="67">
        <v>0.68120200705338685</v>
      </c>
      <c r="G26" s="67">
        <v>6.9602082600000017</v>
      </c>
    </row>
    <row r="27" spans="1:7" x14ac:dyDescent="0.25">
      <c r="A27" s="13" t="s">
        <v>83</v>
      </c>
      <c r="B27" s="68">
        <v>20</v>
      </c>
      <c r="C27" s="67">
        <v>31.333333333333332</v>
      </c>
      <c r="D27" s="67">
        <v>13</v>
      </c>
      <c r="E27" s="67">
        <v>0.23216369710028573</v>
      </c>
      <c r="F27" s="67">
        <v>1.5477579806685717</v>
      </c>
      <c r="G27" s="67">
        <v>14.237885720000003</v>
      </c>
    </row>
    <row r="28" spans="1:7" x14ac:dyDescent="0.25">
      <c r="A28" s="11" t="s">
        <v>12</v>
      </c>
      <c r="B28" s="68">
        <v>340.00000000000011</v>
      </c>
      <c r="C28" s="67">
        <v>20.823529411764707</v>
      </c>
      <c r="D28" s="67">
        <v>12.03921568627451</v>
      </c>
      <c r="E28" s="67">
        <v>1.9586259398805566</v>
      </c>
      <c r="F28" s="67">
        <v>13.057506265870382</v>
      </c>
      <c r="G28" s="67">
        <v>111.69572218266669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baseColWidth="10" defaultRowHeight="15" x14ac:dyDescent="0.25"/>
  <cols>
    <col min="1" max="1" width="17.5703125" customWidth="1"/>
    <col min="2" max="2" width="21" customWidth="1"/>
    <col min="3" max="3" width="22" bestFit="1" customWidth="1"/>
  </cols>
  <sheetData>
    <row r="1" spans="1:3" x14ac:dyDescent="0.25">
      <c r="A1" s="10" t="s">
        <v>42</v>
      </c>
      <c r="B1" t="s">
        <v>72</v>
      </c>
    </row>
    <row r="3" spans="1:3" x14ac:dyDescent="0.25">
      <c r="A3" s="10" t="s">
        <v>11</v>
      </c>
      <c r="B3" t="s">
        <v>19</v>
      </c>
      <c r="C3" t="s">
        <v>92</v>
      </c>
    </row>
    <row r="4" spans="1:3" x14ac:dyDescent="0.25">
      <c r="A4" s="11">
        <v>1</v>
      </c>
      <c r="B4" s="7">
        <v>34.527761992000002</v>
      </c>
      <c r="C4" s="7">
        <v>5.1791642988000008</v>
      </c>
    </row>
    <row r="5" spans="1:3" x14ac:dyDescent="0.25">
      <c r="A5" s="11">
        <v>2</v>
      </c>
      <c r="B5" s="7">
        <v>36.426070213333333</v>
      </c>
      <c r="C5" s="7">
        <v>5.4639105319999999</v>
      </c>
    </row>
    <row r="6" spans="1:3" x14ac:dyDescent="0.25">
      <c r="A6" s="11">
        <v>3</v>
      </c>
      <c r="B6" s="7">
        <v>40.741889977333329</v>
      </c>
      <c r="C6" s="7">
        <v>6.1112834965999996</v>
      </c>
    </row>
    <row r="7" spans="1:3" x14ac:dyDescent="0.25">
      <c r="A7" s="11" t="s">
        <v>12</v>
      </c>
      <c r="B7" s="7">
        <v>111.69572218266666</v>
      </c>
      <c r="C7" s="7">
        <v>16.754358327399999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workbookViewId="0">
      <selection activeCell="F22" sqref="F22"/>
    </sheetView>
  </sheetViews>
  <sheetFormatPr baseColWidth="10" defaultRowHeight="12.75" x14ac:dyDescent="0.2"/>
  <cols>
    <col min="1" max="1" width="21.85546875" style="14" customWidth="1"/>
    <col min="2" max="2" width="10.7109375" style="14" bestFit="1" customWidth="1"/>
    <col min="3" max="3" width="10.28515625" style="14" bestFit="1" customWidth="1"/>
    <col min="4" max="4" width="20.42578125" style="14" bestFit="1" customWidth="1"/>
    <col min="5" max="5" width="13.7109375" style="14" customWidth="1"/>
    <col min="6" max="6" width="11.42578125" style="14"/>
    <col min="7" max="7" width="13.140625" style="14" customWidth="1"/>
    <col min="8" max="8" width="23.140625" style="14" bestFit="1" customWidth="1"/>
    <col min="9" max="9" width="9.28515625" style="14" bestFit="1" customWidth="1"/>
    <col min="10" max="10" width="8.42578125" style="14" bestFit="1" customWidth="1"/>
    <col min="11" max="11" width="13.7109375" style="14" bestFit="1" customWidth="1"/>
    <col min="12" max="12" width="11.7109375" style="14" bestFit="1" customWidth="1"/>
    <col min="13" max="16384" width="11.42578125" style="14"/>
  </cols>
  <sheetData>
    <row r="2" spans="1:12" ht="13.5" thickBot="1" x14ac:dyDescent="0.25"/>
    <row r="3" spans="1:12" ht="15.75" x14ac:dyDescent="0.25">
      <c r="A3" s="94"/>
      <c r="B3" s="95"/>
      <c r="C3" s="95"/>
      <c r="D3" s="95"/>
      <c r="E3" s="96"/>
      <c r="H3" s="40" t="s">
        <v>20</v>
      </c>
      <c r="I3" s="40" t="s">
        <v>21</v>
      </c>
      <c r="J3" s="40" t="s">
        <v>14</v>
      </c>
      <c r="K3" s="36" t="s">
        <v>95</v>
      </c>
      <c r="L3" s="36" t="s">
        <v>22</v>
      </c>
    </row>
    <row r="4" spans="1:12" ht="15" x14ac:dyDescent="0.25">
      <c r="A4" s="15"/>
      <c r="B4" s="16"/>
      <c r="C4" s="17" t="s">
        <v>23</v>
      </c>
      <c r="D4" s="17" t="s">
        <v>24</v>
      </c>
      <c r="E4" s="18" t="s">
        <v>25</v>
      </c>
      <c r="G4" s="11"/>
      <c r="H4" s="40" t="s">
        <v>26</v>
      </c>
      <c r="I4" s="19">
        <f t="shared" ref="I4:I11" si="0">E7</f>
        <v>37.231907394222219</v>
      </c>
      <c r="J4" s="97">
        <f>C5</f>
        <v>1.1299999999999999</v>
      </c>
      <c r="K4" s="100">
        <f>D5</f>
        <v>2.92</v>
      </c>
      <c r="L4" s="100">
        <f>E5</f>
        <v>3</v>
      </c>
    </row>
    <row r="5" spans="1:12" ht="15.75" thickBot="1" x14ac:dyDescent="0.3">
      <c r="A5" s="20"/>
      <c r="B5" s="16"/>
      <c r="C5" s="21">
        <v>1.1299999999999999</v>
      </c>
      <c r="D5" s="21">
        <v>2.92</v>
      </c>
      <c r="E5" s="22">
        <v>3</v>
      </c>
      <c r="G5" s="11"/>
      <c r="H5" s="40" t="s">
        <v>27</v>
      </c>
      <c r="I5" s="19">
        <f t="shared" si="0"/>
        <v>10.140876826103067</v>
      </c>
      <c r="J5" s="98"/>
      <c r="K5" s="100"/>
      <c r="L5" s="100"/>
    </row>
    <row r="6" spans="1:12" ht="15" x14ac:dyDescent="0.25">
      <c r="A6" s="61" t="s">
        <v>28</v>
      </c>
      <c r="B6" s="61" t="s">
        <v>29</v>
      </c>
      <c r="C6" s="58" t="s">
        <v>30</v>
      </c>
      <c r="D6" s="23" t="s">
        <v>31</v>
      </c>
      <c r="E6" s="24" t="s">
        <v>32</v>
      </c>
      <c r="G6" s="11"/>
      <c r="H6" s="40" t="s">
        <v>33</v>
      </c>
      <c r="I6" s="19">
        <f t="shared" si="0"/>
        <v>3.1844743406256342</v>
      </c>
      <c r="J6" s="98"/>
      <c r="K6" s="100"/>
      <c r="L6" s="100"/>
    </row>
    <row r="7" spans="1:12" ht="15" x14ac:dyDescent="0.25">
      <c r="A7" s="61">
        <v>1</v>
      </c>
      <c r="B7" s="67">
        <v>34.527761992000002</v>
      </c>
      <c r="C7" s="59">
        <f>B7*B7</f>
        <v>1192.1663481762</v>
      </c>
      <c r="D7" s="27" t="s">
        <v>26</v>
      </c>
      <c r="E7" s="28">
        <f>B18/E5</f>
        <v>37.231907394222219</v>
      </c>
      <c r="F7" s="28"/>
      <c r="G7" s="11"/>
      <c r="H7" s="40" t="s">
        <v>34</v>
      </c>
      <c r="I7" s="19">
        <f t="shared" si="0"/>
        <v>1.5757123936156516</v>
      </c>
      <c r="J7" s="98"/>
      <c r="K7" s="100"/>
      <c r="L7" s="100"/>
    </row>
    <row r="8" spans="1:12" ht="15" x14ac:dyDescent="0.25">
      <c r="A8" s="61">
        <v>2</v>
      </c>
      <c r="B8" s="67">
        <v>36.426070213333333</v>
      </c>
      <c r="C8" s="59">
        <f>B8*B8</f>
        <v>1326.8585911866899</v>
      </c>
      <c r="D8" s="27" t="s">
        <v>27</v>
      </c>
      <c r="E8" s="29">
        <f>(((C18)-((B18*B18)/E5))/(E5-1))</f>
        <v>10.140876826103067</v>
      </c>
      <c r="F8" s="29"/>
      <c r="G8" s="11"/>
      <c r="H8" s="40" t="s">
        <v>35</v>
      </c>
      <c r="I8" s="19">
        <f t="shared" si="0"/>
        <v>4.6010801893577025</v>
      </c>
      <c r="J8" s="98"/>
      <c r="K8" s="100"/>
      <c r="L8" s="100"/>
    </row>
    <row r="9" spans="1:12" ht="15" x14ac:dyDescent="0.25">
      <c r="A9" s="61">
        <v>3</v>
      </c>
      <c r="B9" s="67">
        <v>40.741889977333329</v>
      </c>
      <c r="C9" s="59">
        <f>B9*B9</f>
        <v>1659.9015989251341</v>
      </c>
      <c r="D9" s="27" t="s">
        <v>33</v>
      </c>
      <c r="E9" s="57">
        <f>SQRT(E8)</f>
        <v>3.1844743406256342</v>
      </c>
      <c r="F9" s="29"/>
      <c r="G9" s="11"/>
      <c r="H9" s="40" t="s">
        <v>35</v>
      </c>
      <c r="I9" s="30">
        <f t="shared" si="0"/>
        <v>0.12357895448761549</v>
      </c>
      <c r="J9" s="98"/>
      <c r="K9" s="100"/>
      <c r="L9" s="100"/>
    </row>
    <row r="10" spans="1:12" ht="15" x14ac:dyDescent="0.25">
      <c r="A10" s="61">
        <v>4</v>
      </c>
      <c r="B10" s="67"/>
      <c r="C10" s="59">
        <f t="shared" ref="C10:C12" si="1">B10*B10</f>
        <v>0</v>
      </c>
      <c r="D10" s="27" t="s">
        <v>34</v>
      </c>
      <c r="E10" s="29">
        <f>SQRT(((E8)/E5)*(1-((E5)/(C5*10))))</f>
        <v>1.5757123936156516</v>
      </c>
      <c r="F10" s="29"/>
      <c r="G10" s="11"/>
      <c r="H10" s="40" t="s">
        <v>36</v>
      </c>
      <c r="I10" s="19">
        <f t="shared" si="0"/>
        <v>41.832987583579921</v>
      </c>
      <c r="J10" s="98"/>
      <c r="K10" s="100"/>
      <c r="L10" s="100"/>
    </row>
    <row r="11" spans="1:12" ht="15" x14ac:dyDescent="0.25">
      <c r="A11" s="61">
        <v>5</v>
      </c>
      <c r="B11" s="67"/>
      <c r="C11" s="59">
        <f t="shared" si="1"/>
        <v>0</v>
      </c>
      <c r="D11" s="27" t="s">
        <v>35</v>
      </c>
      <c r="E11" s="29">
        <f>E10*D5</f>
        <v>4.6010801893577025</v>
      </c>
      <c r="F11" s="29"/>
      <c r="G11" s="11"/>
      <c r="H11" s="40" t="s">
        <v>37</v>
      </c>
      <c r="I11" s="19">
        <f t="shared" si="0"/>
        <v>32.630827204864516</v>
      </c>
      <c r="J11" s="99"/>
      <c r="K11" s="100"/>
      <c r="L11" s="100"/>
    </row>
    <row r="12" spans="1:12" ht="15" x14ac:dyDescent="0.25">
      <c r="A12" s="61">
        <v>6</v>
      </c>
      <c r="B12" s="67"/>
      <c r="C12" s="59">
        <f t="shared" si="1"/>
        <v>0</v>
      </c>
      <c r="D12" s="27" t="s">
        <v>35</v>
      </c>
      <c r="E12" s="31">
        <f>((E11)/E7)</f>
        <v>0.12357895448761549</v>
      </c>
      <c r="F12" s="31"/>
      <c r="G12" s="11"/>
      <c r="H12" s="38"/>
      <c r="I12" s="39"/>
      <c r="J12" s="37"/>
      <c r="K12" s="37"/>
      <c r="L12" s="37"/>
    </row>
    <row r="13" spans="1:12" ht="15" x14ac:dyDescent="0.25">
      <c r="A13" s="60"/>
      <c r="B13" s="7"/>
      <c r="C13" s="26"/>
      <c r="D13" s="27" t="s">
        <v>36</v>
      </c>
      <c r="E13" s="29">
        <f>E7+E11</f>
        <v>41.832987583579921</v>
      </c>
      <c r="F13" s="29"/>
      <c r="G13" s="11"/>
    </row>
    <row r="14" spans="1:12" ht="15" x14ac:dyDescent="0.25">
      <c r="A14" s="25"/>
      <c r="B14" s="7"/>
      <c r="C14" s="26"/>
      <c r="D14" s="27" t="s">
        <v>37</v>
      </c>
      <c r="E14" s="29">
        <f>E7-E11</f>
        <v>32.630827204864516</v>
      </c>
      <c r="F14" s="29"/>
      <c r="G14" s="11"/>
    </row>
    <row r="15" spans="1:12" ht="15" x14ac:dyDescent="0.25">
      <c r="A15" s="25"/>
      <c r="B15" s="7"/>
      <c r="C15" s="26"/>
      <c r="D15" s="27"/>
      <c r="E15" s="29"/>
      <c r="G15" s="13"/>
    </row>
    <row r="16" spans="1:12" ht="15" x14ac:dyDescent="0.25">
      <c r="A16" s="25"/>
      <c r="B16" s="7"/>
      <c r="C16" s="26"/>
      <c r="D16" s="27"/>
      <c r="E16" s="29"/>
      <c r="F16" s="14">
        <v>95</v>
      </c>
      <c r="G16" s="13">
        <v>2.5710000000000002</v>
      </c>
      <c r="H16" s="101" t="s">
        <v>96</v>
      </c>
      <c r="I16" s="73">
        <v>0.9</v>
      </c>
      <c r="J16" s="73">
        <v>0.95</v>
      </c>
      <c r="K16" s="73">
        <v>0.99</v>
      </c>
      <c r="L16" s="101" t="s">
        <v>96</v>
      </c>
    </row>
    <row r="17" spans="1:12" ht="15" x14ac:dyDescent="0.25">
      <c r="A17" s="25"/>
      <c r="B17" s="7"/>
      <c r="C17" s="26"/>
      <c r="D17" s="27"/>
      <c r="E17" s="28"/>
      <c r="F17" s="14">
        <v>90</v>
      </c>
      <c r="G17" s="13">
        <v>2.0150000000000001</v>
      </c>
      <c r="H17" s="102"/>
      <c r="I17" s="74">
        <v>0.1</v>
      </c>
      <c r="J17" s="74" t="s">
        <v>97</v>
      </c>
      <c r="K17" s="74">
        <v>0.01</v>
      </c>
      <c r="L17" s="102"/>
    </row>
    <row r="18" spans="1:12" ht="13.5" thickBot="1" x14ac:dyDescent="0.25">
      <c r="A18" s="32" t="s">
        <v>13</v>
      </c>
      <c r="B18" s="81">
        <f>SUM(B7:B17)</f>
        <v>111.69572218266666</v>
      </c>
      <c r="C18" s="33">
        <f>SUM(C7:C17)</f>
        <v>4178.9265382880239</v>
      </c>
      <c r="D18" s="34"/>
      <c r="E18" s="35"/>
      <c r="H18" s="75">
        <v>1</v>
      </c>
      <c r="I18" s="76">
        <v>6.3140000000000001</v>
      </c>
      <c r="J18" s="76">
        <v>12.706</v>
      </c>
      <c r="K18" s="76">
        <v>63.656999999999996</v>
      </c>
      <c r="L18" s="75">
        <v>1</v>
      </c>
    </row>
    <row r="19" spans="1:12" x14ac:dyDescent="0.2">
      <c r="H19" s="77">
        <v>2</v>
      </c>
      <c r="I19" s="78">
        <v>2.92</v>
      </c>
      <c r="J19" s="78">
        <v>4.3029999999999999</v>
      </c>
      <c r="K19" s="78">
        <v>9.9250000000000007</v>
      </c>
      <c r="L19" s="77">
        <v>2</v>
      </c>
    </row>
    <row r="20" spans="1:12" x14ac:dyDescent="0.2">
      <c r="H20" s="77">
        <v>3</v>
      </c>
      <c r="I20" s="78">
        <v>2.3530000000000002</v>
      </c>
      <c r="J20" s="78">
        <v>3.1819999999999999</v>
      </c>
      <c r="K20" s="78">
        <v>5.8410000000000002</v>
      </c>
      <c r="L20" s="77">
        <v>3</v>
      </c>
    </row>
    <row r="21" spans="1:12" x14ac:dyDescent="0.2">
      <c r="H21" s="77">
        <v>4</v>
      </c>
      <c r="I21" s="78">
        <v>2.1320000000000001</v>
      </c>
      <c r="J21" s="78">
        <v>2.7759999999999998</v>
      </c>
      <c r="K21" s="78">
        <v>4.6040000000000001</v>
      </c>
      <c r="L21" s="77">
        <v>4</v>
      </c>
    </row>
    <row r="22" spans="1:12" x14ac:dyDescent="0.2">
      <c r="H22" s="77">
        <v>5</v>
      </c>
      <c r="I22" s="78">
        <v>2.0150000000000001</v>
      </c>
      <c r="J22" s="78">
        <v>2.5710000000000002</v>
      </c>
      <c r="K22" s="78">
        <v>4.032</v>
      </c>
      <c r="L22" s="77">
        <v>5</v>
      </c>
    </row>
    <row r="23" spans="1:12" x14ac:dyDescent="0.2">
      <c r="H23" s="79"/>
      <c r="I23" s="80"/>
      <c r="J23" s="80"/>
      <c r="K23" s="80"/>
      <c r="L23" s="79"/>
    </row>
    <row r="24" spans="1:12" x14ac:dyDescent="0.2">
      <c r="H24" s="77">
        <v>6</v>
      </c>
      <c r="I24" s="78">
        <v>1.9430000000000001</v>
      </c>
      <c r="J24" s="78">
        <v>2.4470000000000001</v>
      </c>
      <c r="K24" s="78">
        <v>3.7069999999999999</v>
      </c>
      <c r="L24" s="77">
        <v>6</v>
      </c>
    </row>
    <row r="25" spans="1:12" x14ac:dyDescent="0.2">
      <c r="H25" s="77">
        <v>7</v>
      </c>
      <c r="I25" s="78">
        <v>1.895</v>
      </c>
      <c r="J25" s="78">
        <v>2.3650000000000002</v>
      </c>
      <c r="K25" s="78">
        <v>3.4990000000000001</v>
      </c>
      <c r="L25" s="77">
        <v>7</v>
      </c>
    </row>
    <row r="26" spans="1:12" x14ac:dyDescent="0.2">
      <c r="H26" s="77">
        <v>8</v>
      </c>
      <c r="I26" s="78">
        <v>1.86</v>
      </c>
      <c r="J26" s="78">
        <v>2.306</v>
      </c>
      <c r="K26" s="78">
        <v>3.355</v>
      </c>
      <c r="L26" s="77">
        <v>8</v>
      </c>
    </row>
    <row r="27" spans="1:12" x14ac:dyDescent="0.2">
      <c r="H27" s="77">
        <v>9</v>
      </c>
      <c r="I27" s="78">
        <v>1.833</v>
      </c>
      <c r="J27" s="78">
        <v>2.262</v>
      </c>
      <c r="K27" s="78">
        <v>3.25</v>
      </c>
      <c r="L27" s="77">
        <v>9</v>
      </c>
    </row>
    <row r="28" spans="1:12" x14ac:dyDescent="0.2">
      <c r="H28" s="77">
        <v>10</v>
      </c>
      <c r="I28" s="78">
        <v>1.8120000000000001</v>
      </c>
      <c r="J28" s="78">
        <v>2.2280000000000002</v>
      </c>
      <c r="K28" s="78">
        <v>3.169</v>
      </c>
      <c r="L28" s="77">
        <v>10</v>
      </c>
    </row>
  </sheetData>
  <mergeCells count="6">
    <mergeCell ref="A3:E3"/>
    <mergeCell ref="J4:J11"/>
    <mergeCell ref="K4:K11"/>
    <mergeCell ref="L4:L11"/>
    <mergeCell ref="H16:H17"/>
    <mergeCell ref="L16:L17"/>
  </mergeCells>
  <pageMargins left="1.5748031496062993" right="0.39370078740157483" top="0.98425196850393704" bottom="0.98425196850393704" header="0" footer="0"/>
  <pageSetup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8"/>
  <sheetViews>
    <sheetView topLeftCell="D1" workbookViewId="0">
      <selection activeCell="K1" sqref="K1"/>
    </sheetView>
  </sheetViews>
  <sheetFormatPr baseColWidth="10" defaultRowHeight="15" x14ac:dyDescent="0.25"/>
  <cols>
    <col min="1" max="1" width="10.7109375" bestFit="1" customWidth="1"/>
    <col min="2" max="2" width="12.140625" customWidth="1"/>
    <col min="3" max="3" width="22.140625" customWidth="1"/>
    <col min="4" max="4" width="11" customWidth="1"/>
    <col min="5" max="5" width="7.85546875" customWidth="1"/>
    <col min="6" max="6" width="8.28515625" bestFit="1" customWidth="1"/>
    <col min="7" max="7" width="8.85546875" customWidth="1"/>
    <col min="8" max="8" width="9.42578125" customWidth="1"/>
    <col min="12" max="12" width="29.5703125" bestFit="1" customWidth="1"/>
    <col min="13" max="13" width="18.42578125" bestFit="1" customWidth="1"/>
  </cols>
  <sheetData>
    <row r="1" spans="1:17" ht="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126</v>
      </c>
      <c r="M1" s="2" t="s">
        <v>42</v>
      </c>
      <c r="N1" s="2" t="s">
        <v>44</v>
      </c>
    </row>
    <row r="2" spans="1:17" ht="15" customHeight="1" x14ac:dyDescent="0.25">
      <c r="A2" s="3">
        <v>1</v>
      </c>
      <c r="B2">
        <v>13</v>
      </c>
      <c r="C2" s="44" t="s">
        <v>77</v>
      </c>
      <c r="D2" s="45">
        <v>12</v>
      </c>
      <c r="E2" s="45">
        <v>6</v>
      </c>
      <c r="F2" s="12" t="s">
        <v>79</v>
      </c>
      <c r="G2" s="6">
        <f t="shared" ref="G2:G65" si="0">PI()/4*POWER((D2/100),2)</f>
        <v>1.1309733552923255E-2</v>
      </c>
      <c r="H2" s="3">
        <f>G2*1/0.3</f>
        <v>3.7699111843077518E-2</v>
      </c>
      <c r="I2" s="8">
        <f>0.0050811768+0.0000286052*POWER(D2,2)*E2</f>
        <v>2.9796069599999999E-2</v>
      </c>
      <c r="J2" s="3">
        <f>1*1/$Q$2</f>
        <v>20</v>
      </c>
      <c r="K2" s="3">
        <f>I2/$Q$2</f>
        <v>0.59592139199999994</v>
      </c>
      <c r="L2" t="s">
        <v>129</v>
      </c>
      <c r="M2" s="43" t="s">
        <v>43</v>
      </c>
      <c r="N2" s="43" t="s">
        <v>45</v>
      </c>
      <c r="P2">
        <v>500</v>
      </c>
      <c r="Q2">
        <f>+P2/10000</f>
        <v>0.05</v>
      </c>
    </row>
    <row r="3" spans="1:17" ht="15" customHeight="1" x14ac:dyDescent="0.25">
      <c r="A3" s="3">
        <v>1</v>
      </c>
      <c r="B3">
        <v>18</v>
      </c>
      <c r="C3" s="44" t="s">
        <v>77</v>
      </c>
      <c r="D3" s="45">
        <v>12</v>
      </c>
      <c r="E3" s="45">
        <v>7</v>
      </c>
      <c r="F3" s="12" t="s">
        <v>79</v>
      </c>
      <c r="G3" s="6">
        <f t="shared" si="0"/>
        <v>1.1309733552923255E-2</v>
      </c>
      <c r="H3" s="3">
        <f t="shared" ref="H3:H66" si="1">G3*1/0.3</f>
        <v>3.7699111843077518E-2</v>
      </c>
      <c r="I3" s="8">
        <f>0.0050811768+0.0000286052*POWER(D3,2)*E3</f>
        <v>3.3915218400000002E-2</v>
      </c>
      <c r="J3" s="3">
        <f t="shared" ref="J3:J66" si="2">1*1/$Q$2</f>
        <v>20</v>
      </c>
      <c r="K3" s="3">
        <f t="shared" ref="K3:K66" si="3">I3/$Q$2</f>
        <v>0.67830436800000005</v>
      </c>
      <c r="L3" t="s">
        <v>129</v>
      </c>
      <c r="M3" s="43" t="s">
        <v>43</v>
      </c>
      <c r="N3" s="43" t="s">
        <v>45</v>
      </c>
      <c r="P3">
        <v>4</v>
      </c>
    </row>
    <row r="4" spans="1:17" ht="15" customHeight="1" x14ac:dyDescent="0.25">
      <c r="A4" s="3">
        <v>1</v>
      </c>
      <c r="B4">
        <v>5</v>
      </c>
      <c r="C4" s="44" t="s">
        <v>78</v>
      </c>
      <c r="D4" s="45">
        <v>16</v>
      </c>
      <c r="E4" s="45">
        <v>9</v>
      </c>
      <c r="F4" s="51" t="s">
        <v>80</v>
      </c>
      <c r="G4" s="6">
        <f t="shared" si="0"/>
        <v>2.0106192982974676E-2</v>
      </c>
      <c r="H4" s="3">
        <f t="shared" si="1"/>
        <v>6.7020643276582262E-2</v>
      </c>
      <c r="I4" s="3">
        <f>0.108337266+(0.000046499*(D4*D4*E4))</f>
        <v>0.21547096199999999</v>
      </c>
      <c r="J4" s="3">
        <f t="shared" si="2"/>
        <v>20</v>
      </c>
      <c r="K4" s="3">
        <f t="shared" si="3"/>
        <v>4.3094192399999995</v>
      </c>
      <c r="L4" t="s">
        <v>129</v>
      </c>
      <c r="M4" s="52" t="s">
        <v>43</v>
      </c>
      <c r="N4" s="43" t="s">
        <v>45</v>
      </c>
    </row>
    <row r="5" spans="1:17" ht="15" customHeight="1" x14ac:dyDescent="0.25">
      <c r="A5" s="3">
        <v>1</v>
      </c>
      <c r="B5">
        <v>8</v>
      </c>
      <c r="C5" s="44" t="s">
        <v>78</v>
      </c>
      <c r="D5" s="45">
        <v>16</v>
      </c>
      <c r="E5" s="45">
        <v>12</v>
      </c>
      <c r="F5" s="51" t="s">
        <v>80</v>
      </c>
      <c r="G5" s="6">
        <f t="shared" si="0"/>
        <v>2.0106192982974676E-2</v>
      </c>
      <c r="H5" s="3">
        <f t="shared" si="1"/>
        <v>6.7020643276582262E-2</v>
      </c>
      <c r="I5" s="3">
        <f>0.108337266+(0.000046499*(D5*D5*E5))</f>
        <v>0.25118219400000003</v>
      </c>
      <c r="J5" s="3">
        <f t="shared" si="2"/>
        <v>20</v>
      </c>
      <c r="K5" s="3">
        <f t="shared" si="3"/>
        <v>5.0236438799999998</v>
      </c>
      <c r="L5" t="s">
        <v>129</v>
      </c>
      <c r="M5" s="52" t="s">
        <v>43</v>
      </c>
      <c r="N5" s="43" t="s">
        <v>45</v>
      </c>
    </row>
    <row r="6" spans="1:17" x14ac:dyDescent="0.25">
      <c r="A6" s="3">
        <v>1</v>
      </c>
      <c r="B6">
        <v>12</v>
      </c>
      <c r="C6" s="44" t="s">
        <v>77</v>
      </c>
      <c r="D6" s="45">
        <v>20</v>
      </c>
      <c r="E6" s="45">
        <v>11</v>
      </c>
      <c r="F6" s="12" t="s">
        <v>81</v>
      </c>
      <c r="G6" s="6">
        <f t="shared" si="0"/>
        <v>3.1415926535897934E-2</v>
      </c>
      <c r="H6" s="3">
        <f t="shared" si="1"/>
        <v>0.10471975511965978</v>
      </c>
      <c r="I6" s="8">
        <f>0.0050811768+0.0000286052*POWER(D6,2)*E6</f>
        <v>0.13094405679999999</v>
      </c>
      <c r="J6" s="3">
        <f t="shared" si="2"/>
        <v>20</v>
      </c>
      <c r="K6" s="3">
        <f t="shared" si="3"/>
        <v>2.6188811359999997</v>
      </c>
      <c r="L6" t="s">
        <v>129</v>
      </c>
      <c r="M6" s="52" t="s">
        <v>43</v>
      </c>
      <c r="N6" s="43" t="s">
        <v>45</v>
      </c>
    </row>
    <row r="7" spans="1:17" x14ac:dyDescent="0.25">
      <c r="A7" s="3">
        <v>1</v>
      </c>
      <c r="B7">
        <v>17</v>
      </c>
      <c r="C7" s="44" t="s">
        <v>77</v>
      </c>
      <c r="D7" s="45">
        <v>20</v>
      </c>
      <c r="E7" s="45">
        <v>10</v>
      </c>
      <c r="F7" s="12" t="s">
        <v>81</v>
      </c>
      <c r="G7" s="6">
        <f t="shared" si="0"/>
        <v>3.1415926535897934E-2</v>
      </c>
      <c r="H7" s="3">
        <f t="shared" si="1"/>
        <v>0.10471975511965978</v>
      </c>
      <c r="I7" s="8">
        <f>0.0050811768+0.0000286052*POWER(D7,2)*E7</f>
        <v>0.11950197679999999</v>
      </c>
      <c r="J7" s="3">
        <f t="shared" si="2"/>
        <v>20</v>
      </c>
      <c r="K7" s="3">
        <f t="shared" si="3"/>
        <v>2.3900395359999997</v>
      </c>
      <c r="L7" t="s">
        <v>129</v>
      </c>
      <c r="M7" s="52" t="s">
        <v>43</v>
      </c>
      <c r="N7" s="43" t="s">
        <v>45</v>
      </c>
    </row>
    <row r="8" spans="1:17" ht="15" customHeight="1" x14ac:dyDescent="0.25">
      <c r="A8" s="3">
        <v>1</v>
      </c>
      <c r="B8">
        <v>6</v>
      </c>
      <c r="C8" s="44" t="s">
        <v>77</v>
      </c>
      <c r="D8" s="45">
        <v>23</v>
      </c>
      <c r="E8" s="45">
        <v>12</v>
      </c>
      <c r="F8" s="12" t="s">
        <v>81</v>
      </c>
      <c r="G8" s="6">
        <f t="shared" si="0"/>
        <v>4.1547562843725017E-2</v>
      </c>
      <c r="H8" s="3">
        <f t="shared" si="1"/>
        <v>0.13849187614575006</v>
      </c>
      <c r="I8" s="8">
        <f>0.0050811768+0.0000286052*POWER(D8,2)*E8</f>
        <v>0.18666698639999998</v>
      </c>
      <c r="J8" s="3">
        <f t="shared" si="2"/>
        <v>20</v>
      </c>
      <c r="K8" s="3">
        <f t="shared" si="3"/>
        <v>3.7333397279999994</v>
      </c>
      <c r="L8" t="s">
        <v>129</v>
      </c>
      <c r="M8" s="52" t="s">
        <v>43</v>
      </c>
      <c r="N8" s="43" t="s">
        <v>45</v>
      </c>
    </row>
    <row r="9" spans="1:17" ht="15" customHeight="1" x14ac:dyDescent="0.25">
      <c r="A9" s="3">
        <v>1</v>
      </c>
      <c r="B9">
        <v>7</v>
      </c>
      <c r="C9" s="44" t="s">
        <v>77</v>
      </c>
      <c r="D9" s="45">
        <v>24</v>
      </c>
      <c r="E9" s="45">
        <v>12</v>
      </c>
      <c r="F9" s="12" t="s">
        <v>81</v>
      </c>
      <c r="G9" s="6">
        <f t="shared" si="0"/>
        <v>4.5238934211693019E-2</v>
      </c>
      <c r="H9" s="3">
        <f t="shared" si="1"/>
        <v>0.15079644737231007</v>
      </c>
      <c r="I9" s="8">
        <f>0.0050811768+0.0000286052*POWER(D9,2)*E9</f>
        <v>0.2028003192</v>
      </c>
      <c r="J9" s="3">
        <f t="shared" si="2"/>
        <v>20</v>
      </c>
      <c r="K9" s="3">
        <f t="shared" si="3"/>
        <v>4.0560063839999998</v>
      </c>
      <c r="L9" t="s">
        <v>129</v>
      </c>
      <c r="M9" s="52" t="s">
        <v>43</v>
      </c>
      <c r="N9" s="43" t="s">
        <v>45</v>
      </c>
    </row>
    <row r="10" spans="1:17" x14ac:dyDescent="0.25">
      <c r="A10" s="3">
        <v>1</v>
      </c>
      <c r="B10">
        <v>9</v>
      </c>
      <c r="C10" s="44" t="s">
        <v>77</v>
      </c>
      <c r="D10" s="45">
        <v>24</v>
      </c>
      <c r="E10" s="45">
        <v>11</v>
      </c>
      <c r="F10" s="12" t="s">
        <v>81</v>
      </c>
      <c r="G10" s="6">
        <f t="shared" si="0"/>
        <v>4.5238934211693019E-2</v>
      </c>
      <c r="H10" s="3">
        <f t="shared" si="1"/>
        <v>0.15079644737231007</v>
      </c>
      <c r="I10" s="8">
        <f>0.0050811768+0.0000286052*POWER(D10,2)*E10</f>
        <v>0.186323724</v>
      </c>
      <c r="J10" s="3">
        <f t="shared" si="2"/>
        <v>20</v>
      </c>
      <c r="K10" s="3">
        <f t="shared" si="3"/>
        <v>3.7264744799999998</v>
      </c>
      <c r="L10" t="s">
        <v>129</v>
      </c>
      <c r="M10" s="52" t="s">
        <v>43</v>
      </c>
      <c r="N10" s="43" t="s">
        <v>45</v>
      </c>
    </row>
    <row r="11" spans="1:17" ht="15" customHeight="1" x14ac:dyDescent="0.25">
      <c r="A11" s="3">
        <v>1</v>
      </c>
      <c r="B11">
        <v>14</v>
      </c>
      <c r="C11" s="44" t="s">
        <v>78</v>
      </c>
      <c r="D11" s="45">
        <v>24</v>
      </c>
      <c r="E11" s="45">
        <v>11</v>
      </c>
      <c r="F11" s="12" t="s">
        <v>81</v>
      </c>
      <c r="G11" s="6">
        <f t="shared" si="0"/>
        <v>4.5238934211693019E-2</v>
      </c>
      <c r="H11" s="3">
        <f t="shared" si="1"/>
        <v>0.15079644737231007</v>
      </c>
      <c r="I11" s="3">
        <f>0.108337266+(0.000046499*(D11*D11*E11))</f>
        <v>0.40295492999999999</v>
      </c>
      <c r="J11" s="3">
        <f t="shared" si="2"/>
        <v>20</v>
      </c>
      <c r="K11" s="3">
        <f t="shared" si="3"/>
        <v>8.0590985999999987</v>
      </c>
      <c r="L11" t="s">
        <v>129</v>
      </c>
      <c r="M11" s="52" t="s">
        <v>43</v>
      </c>
      <c r="N11" s="43" t="s">
        <v>45</v>
      </c>
    </row>
    <row r="12" spans="1:17" ht="15" customHeight="1" x14ac:dyDescent="0.25">
      <c r="A12" s="3">
        <v>1</v>
      </c>
      <c r="B12">
        <v>4</v>
      </c>
      <c r="C12" s="44" t="s">
        <v>77</v>
      </c>
      <c r="D12" s="45">
        <v>21</v>
      </c>
      <c r="E12" s="49">
        <v>14</v>
      </c>
      <c r="F12" s="51" t="s">
        <v>82</v>
      </c>
      <c r="G12" s="6">
        <f t="shared" si="0"/>
        <v>3.4636059005827467E-2</v>
      </c>
      <c r="H12" s="3">
        <f t="shared" si="1"/>
        <v>0.11545353001942489</v>
      </c>
      <c r="I12" s="8">
        <f>0.0050811768+0.0000286052*POWER(D12,2)*E12</f>
        <v>0.18168968159999999</v>
      </c>
      <c r="J12" s="3">
        <f t="shared" si="2"/>
        <v>20</v>
      </c>
      <c r="K12" s="3">
        <f t="shared" si="3"/>
        <v>3.6337936319999997</v>
      </c>
      <c r="L12" t="s">
        <v>129</v>
      </c>
      <c r="M12" s="52" t="s">
        <v>43</v>
      </c>
      <c r="N12" s="43" t="s">
        <v>45</v>
      </c>
    </row>
    <row r="13" spans="1:17" ht="15" customHeight="1" x14ac:dyDescent="0.25">
      <c r="A13" s="3">
        <v>1</v>
      </c>
      <c r="B13">
        <v>11</v>
      </c>
      <c r="C13" s="44" t="s">
        <v>78</v>
      </c>
      <c r="D13" s="45">
        <v>26</v>
      </c>
      <c r="E13" s="48">
        <v>14</v>
      </c>
      <c r="F13" s="51" t="s">
        <v>82</v>
      </c>
      <c r="G13" s="6">
        <f t="shared" si="0"/>
        <v>5.3092915845667513E-2</v>
      </c>
      <c r="H13" s="3">
        <f t="shared" si="1"/>
        <v>0.17697638615222505</v>
      </c>
      <c r="I13" s="3">
        <f>0.108337266+(0.000046499*(D13*D13*E13))</f>
        <v>0.54840380200000005</v>
      </c>
      <c r="J13" s="3">
        <f t="shared" si="2"/>
        <v>20</v>
      </c>
      <c r="K13" s="3">
        <f t="shared" si="3"/>
        <v>10.96807604</v>
      </c>
      <c r="L13" t="s">
        <v>129</v>
      </c>
      <c r="M13" s="52" t="s">
        <v>43</v>
      </c>
      <c r="N13" s="43" t="s">
        <v>45</v>
      </c>
    </row>
    <row r="14" spans="1:17" ht="15" customHeight="1" x14ac:dyDescent="0.25">
      <c r="A14" s="3">
        <v>1</v>
      </c>
      <c r="B14">
        <v>16</v>
      </c>
      <c r="C14" s="44" t="s">
        <v>78</v>
      </c>
      <c r="D14" s="45">
        <v>26</v>
      </c>
      <c r="E14" s="48">
        <v>13</v>
      </c>
      <c r="F14" s="51" t="s">
        <v>82</v>
      </c>
      <c r="G14" s="6">
        <f t="shared" si="0"/>
        <v>5.3092915845667513E-2</v>
      </c>
      <c r="H14" s="3">
        <f t="shared" si="1"/>
        <v>0.17697638615222505</v>
      </c>
      <c r="I14" s="3">
        <f>0.108337266+(0.000046499*(D14*D14*E14))</f>
        <v>0.51697047800000007</v>
      </c>
      <c r="J14" s="3">
        <f t="shared" si="2"/>
        <v>20</v>
      </c>
      <c r="K14" s="3">
        <f t="shared" si="3"/>
        <v>10.33940956</v>
      </c>
      <c r="L14" t="s">
        <v>129</v>
      </c>
      <c r="M14" s="52" t="s">
        <v>43</v>
      </c>
      <c r="N14" s="43" t="s">
        <v>45</v>
      </c>
    </row>
    <row r="15" spans="1:17" ht="15" customHeight="1" x14ac:dyDescent="0.25">
      <c r="A15" s="3">
        <v>1</v>
      </c>
      <c r="B15">
        <v>2</v>
      </c>
      <c r="C15" s="44" t="s">
        <v>78</v>
      </c>
      <c r="D15" s="45">
        <v>29</v>
      </c>
      <c r="E15" s="45">
        <v>14</v>
      </c>
      <c r="F15" s="51" t="s">
        <v>82</v>
      </c>
      <c r="G15" s="6">
        <f t="shared" si="0"/>
        <v>6.6051985541725394E-2</v>
      </c>
      <c r="H15" s="3">
        <f t="shared" si="1"/>
        <v>0.22017328513908466</v>
      </c>
      <c r="I15" s="3">
        <f>0.108337266+(0.000046499*(D15*D15*E15))</f>
        <v>0.65581649200000003</v>
      </c>
      <c r="J15" s="3">
        <f t="shared" si="2"/>
        <v>20</v>
      </c>
      <c r="K15" s="3">
        <f t="shared" si="3"/>
        <v>13.116329840000001</v>
      </c>
      <c r="L15" t="s">
        <v>129</v>
      </c>
      <c r="M15" s="52" t="s">
        <v>43</v>
      </c>
      <c r="N15" s="43" t="s">
        <v>45</v>
      </c>
    </row>
    <row r="16" spans="1:17" ht="15" customHeight="1" x14ac:dyDescent="0.25">
      <c r="A16" s="3">
        <v>1</v>
      </c>
      <c r="B16">
        <v>19</v>
      </c>
      <c r="C16" s="44" t="s">
        <v>78</v>
      </c>
      <c r="D16" s="45">
        <v>29</v>
      </c>
      <c r="E16" s="45">
        <v>14</v>
      </c>
      <c r="F16" s="51" t="s">
        <v>82</v>
      </c>
      <c r="G16" s="6">
        <f t="shared" si="0"/>
        <v>6.6051985541725394E-2</v>
      </c>
      <c r="H16" s="3">
        <f t="shared" si="1"/>
        <v>0.22017328513908466</v>
      </c>
      <c r="I16" s="3">
        <f>0.108337266+(0.000046499*(D16*D16*E16))</f>
        <v>0.65581649200000003</v>
      </c>
      <c r="J16" s="3">
        <f t="shared" si="2"/>
        <v>20</v>
      </c>
      <c r="K16" s="3">
        <f t="shared" si="3"/>
        <v>13.116329840000001</v>
      </c>
      <c r="L16" t="s">
        <v>129</v>
      </c>
      <c r="M16" s="52" t="s">
        <v>43</v>
      </c>
      <c r="N16" s="43" t="s">
        <v>45</v>
      </c>
    </row>
    <row r="17" spans="1:14" ht="15" customHeight="1" x14ac:dyDescent="0.25">
      <c r="A17" s="3">
        <v>1</v>
      </c>
      <c r="B17">
        <v>10</v>
      </c>
      <c r="C17" s="44" t="s">
        <v>78</v>
      </c>
      <c r="D17" s="45">
        <v>30</v>
      </c>
      <c r="E17" s="49">
        <v>16</v>
      </c>
      <c r="F17" s="12" t="s">
        <v>83</v>
      </c>
      <c r="G17" s="6">
        <f t="shared" si="0"/>
        <v>7.0685834705770348E-2</v>
      </c>
      <c r="H17" s="3">
        <f t="shared" si="1"/>
        <v>0.23561944901923451</v>
      </c>
      <c r="I17" s="3">
        <f>0.108337266+(0.000046499*(D17*D17*E17))</f>
        <v>0.77792286600000005</v>
      </c>
      <c r="J17" s="3">
        <f t="shared" si="2"/>
        <v>20</v>
      </c>
      <c r="K17" s="3">
        <f t="shared" si="3"/>
        <v>15.55845732</v>
      </c>
      <c r="L17" t="s">
        <v>129</v>
      </c>
      <c r="M17" s="52" t="s">
        <v>43</v>
      </c>
      <c r="N17" s="43" t="s">
        <v>45</v>
      </c>
    </row>
    <row r="18" spans="1:14" ht="15" customHeight="1" x14ac:dyDescent="0.25">
      <c r="A18" s="3">
        <v>1</v>
      </c>
      <c r="B18">
        <v>15</v>
      </c>
      <c r="C18" s="44" t="s">
        <v>77</v>
      </c>
      <c r="D18" s="45">
        <v>30</v>
      </c>
      <c r="E18" s="45">
        <v>16</v>
      </c>
      <c r="F18" s="12" t="s">
        <v>83</v>
      </c>
      <c r="G18" s="6">
        <f t="shared" si="0"/>
        <v>7.0685834705770348E-2</v>
      </c>
      <c r="H18" s="3">
        <f t="shared" si="1"/>
        <v>0.23561944901923451</v>
      </c>
      <c r="I18" s="8">
        <f>0.0050811768+0.0000286052*POWER(D18,2)*E18</f>
        <v>0.41699605679999996</v>
      </c>
      <c r="J18" s="3">
        <f t="shared" si="2"/>
        <v>20</v>
      </c>
      <c r="K18" s="3">
        <f t="shared" si="3"/>
        <v>8.3399211359999992</v>
      </c>
      <c r="L18" t="s">
        <v>129</v>
      </c>
      <c r="M18" s="52" t="s">
        <v>43</v>
      </c>
      <c r="N18" s="43" t="s">
        <v>45</v>
      </c>
    </row>
    <row r="19" spans="1:14" ht="15" customHeight="1" x14ac:dyDescent="0.25">
      <c r="A19" s="3">
        <v>1</v>
      </c>
      <c r="B19">
        <v>1</v>
      </c>
      <c r="C19" s="44" t="s">
        <v>78</v>
      </c>
      <c r="D19" s="45">
        <v>32</v>
      </c>
      <c r="E19" s="45">
        <v>15</v>
      </c>
      <c r="F19" s="12" t="s">
        <v>83</v>
      </c>
      <c r="G19" s="6">
        <f t="shared" si="0"/>
        <v>8.0424771931898703E-2</v>
      </c>
      <c r="H19" s="3">
        <f t="shared" si="1"/>
        <v>0.26808257310632905</v>
      </c>
      <c r="I19" s="3">
        <f>0.108337266+(0.000046499*(D19*D19*E19))</f>
        <v>0.82256190600000012</v>
      </c>
      <c r="J19" s="3">
        <f t="shared" si="2"/>
        <v>20</v>
      </c>
      <c r="K19" s="3">
        <f t="shared" si="3"/>
        <v>16.451238120000003</v>
      </c>
      <c r="L19" t="s">
        <v>129</v>
      </c>
      <c r="M19" s="43" t="s">
        <v>43</v>
      </c>
      <c r="N19" s="43" t="s">
        <v>45</v>
      </c>
    </row>
    <row r="20" spans="1:14" ht="15" customHeight="1" x14ac:dyDescent="0.25">
      <c r="A20" s="3">
        <v>1</v>
      </c>
      <c r="B20">
        <v>3</v>
      </c>
      <c r="C20" s="44" t="s">
        <v>77</v>
      </c>
      <c r="D20" s="45">
        <v>40</v>
      </c>
      <c r="E20" s="45">
        <v>20</v>
      </c>
      <c r="F20" s="12" t="s">
        <v>85</v>
      </c>
      <c r="G20" s="6">
        <f t="shared" si="0"/>
        <v>0.12566370614359174</v>
      </c>
      <c r="H20" s="3">
        <f t="shared" si="1"/>
        <v>0.41887902047863912</v>
      </c>
      <c r="I20" s="8">
        <f>0.0050811768+0.0000286052*POWER(D20,2)*E20</f>
        <v>0.92044757679999989</v>
      </c>
      <c r="J20" s="3">
        <f t="shared" si="2"/>
        <v>20</v>
      </c>
      <c r="K20" s="3">
        <f t="shared" si="3"/>
        <v>18.408951535999996</v>
      </c>
      <c r="L20" t="s">
        <v>129</v>
      </c>
      <c r="M20" s="52" t="s">
        <v>43</v>
      </c>
      <c r="N20" s="43" t="s">
        <v>45</v>
      </c>
    </row>
    <row r="21" spans="1:14" ht="15" customHeight="1" x14ac:dyDescent="0.25">
      <c r="A21" s="3">
        <v>1</v>
      </c>
      <c r="B21">
        <v>20</v>
      </c>
      <c r="C21" s="44" t="s">
        <v>77</v>
      </c>
      <c r="D21" s="45">
        <v>40</v>
      </c>
      <c r="E21" s="45">
        <v>20</v>
      </c>
      <c r="F21" s="12" t="s">
        <v>85</v>
      </c>
      <c r="G21" s="6">
        <f t="shared" si="0"/>
        <v>0.12566370614359174</v>
      </c>
      <c r="H21" s="3">
        <f t="shared" si="1"/>
        <v>0.41887902047863912</v>
      </c>
      <c r="I21" s="8">
        <f>0.0050811768+0.0000286052*POWER(D21,2)*E21</f>
        <v>0.92044757679999989</v>
      </c>
      <c r="J21" s="3">
        <f t="shared" si="2"/>
        <v>20</v>
      </c>
      <c r="K21" s="3">
        <f t="shared" si="3"/>
        <v>18.408951535999996</v>
      </c>
      <c r="L21" t="s">
        <v>129</v>
      </c>
      <c r="M21" s="52" t="s">
        <v>43</v>
      </c>
      <c r="N21" s="43" t="s">
        <v>45</v>
      </c>
    </row>
    <row r="22" spans="1:14" ht="15" customHeight="1" x14ac:dyDescent="0.25">
      <c r="A22" s="4">
        <v>2</v>
      </c>
      <c r="B22" s="3">
        <v>5</v>
      </c>
      <c r="C22" s="44" t="s">
        <v>77</v>
      </c>
      <c r="D22" s="45">
        <v>12</v>
      </c>
      <c r="E22" s="45">
        <v>10</v>
      </c>
      <c r="F22" s="12" t="s">
        <v>79</v>
      </c>
      <c r="G22" s="6">
        <f t="shared" si="0"/>
        <v>1.1309733552923255E-2</v>
      </c>
      <c r="H22" s="3">
        <f t="shared" si="1"/>
        <v>3.7699111843077518E-2</v>
      </c>
      <c r="I22" s="8">
        <f>0.0050811768+0.0000286052*POWER(D22,2)*E22</f>
        <v>4.6272664800000002E-2</v>
      </c>
      <c r="J22" s="3">
        <f t="shared" si="2"/>
        <v>20</v>
      </c>
      <c r="K22" s="3">
        <f t="shared" si="3"/>
        <v>0.92545329600000004</v>
      </c>
      <c r="L22" t="s">
        <v>129</v>
      </c>
      <c r="M22" s="53" t="s">
        <v>43</v>
      </c>
      <c r="N22" s="43" t="s">
        <v>45</v>
      </c>
    </row>
    <row r="23" spans="1:14" ht="15" customHeight="1" x14ac:dyDescent="0.25">
      <c r="A23" s="4">
        <v>2</v>
      </c>
      <c r="B23" s="3">
        <v>9</v>
      </c>
      <c r="C23" s="44" t="s">
        <v>78</v>
      </c>
      <c r="D23" s="45">
        <v>13</v>
      </c>
      <c r="E23" s="45">
        <v>9</v>
      </c>
      <c r="F23" s="12" t="s">
        <v>79</v>
      </c>
      <c r="G23" s="6">
        <f t="shared" si="0"/>
        <v>1.3273228961416878E-2</v>
      </c>
      <c r="H23" s="3">
        <f t="shared" si="1"/>
        <v>4.4244096538056263E-2</v>
      </c>
      <c r="I23" s="3">
        <f>0.108337266+(0.000046499*(D23*D23*E23))</f>
        <v>0.17906224500000001</v>
      </c>
      <c r="J23" s="3">
        <f t="shared" si="2"/>
        <v>20</v>
      </c>
      <c r="K23" s="3">
        <f t="shared" si="3"/>
        <v>3.5812449000000002</v>
      </c>
      <c r="L23" t="s">
        <v>129</v>
      </c>
      <c r="M23" s="53" t="s">
        <v>43</v>
      </c>
      <c r="N23" s="43" t="s">
        <v>45</v>
      </c>
    </row>
    <row r="24" spans="1:14" ht="15" customHeight="1" x14ac:dyDescent="0.25">
      <c r="A24" s="4">
        <v>2</v>
      </c>
      <c r="B24" s="3">
        <v>15</v>
      </c>
      <c r="C24" s="44" t="s">
        <v>77</v>
      </c>
      <c r="D24" s="45">
        <v>13</v>
      </c>
      <c r="E24" s="45">
        <v>9</v>
      </c>
      <c r="F24" s="12" t="s">
        <v>79</v>
      </c>
      <c r="G24" s="6">
        <f t="shared" si="0"/>
        <v>1.3273228961416878E-2</v>
      </c>
      <c r="H24" s="3">
        <f t="shared" si="1"/>
        <v>4.4244096538056263E-2</v>
      </c>
      <c r="I24" s="8">
        <f>0.0050811768+0.0000286052*POWER(D24,2)*E24</f>
        <v>4.8589685999999993E-2</v>
      </c>
      <c r="J24" s="3">
        <f t="shared" si="2"/>
        <v>20</v>
      </c>
      <c r="K24" s="3">
        <f t="shared" si="3"/>
        <v>0.97179371999999986</v>
      </c>
      <c r="L24" t="s">
        <v>129</v>
      </c>
      <c r="M24" s="53" t="s">
        <v>43</v>
      </c>
      <c r="N24" s="43" t="s">
        <v>45</v>
      </c>
    </row>
    <row r="25" spans="1:14" ht="15" customHeight="1" x14ac:dyDescent="0.25">
      <c r="A25" s="4">
        <v>2</v>
      </c>
      <c r="B25" s="3">
        <v>1</v>
      </c>
      <c r="C25" s="44" t="s">
        <v>78</v>
      </c>
      <c r="D25" s="45">
        <v>14</v>
      </c>
      <c r="E25" s="45">
        <v>10</v>
      </c>
      <c r="F25" s="12" t="s">
        <v>79</v>
      </c>
      <c r="G25" s="6">
        <f t="shared" si="0"/>
        <v>1.5393804002589988E-2</v>
      </c>
      <c r="H25" s="3">
        <f t="shared" si="1"/>
        <v>5.1312680008633295E-2</v>
      </c>
      <c r="I25" s="3">
        <f>0.108337266+(0.000046499*(D25*D25*E25))</f>
        <v>0.19947530600000002</v>
      </c>
      <c r="J25" s="3">
        <f t="shared" si="2"/>
        <v>20</v>
      </c>
      <c r="K25" s="3">
        <f t="shared" si="3"/>
        <v>3.9895061200000002</v>
      </c>
      <c r="L25" t="s">
        <v>129</v>
      </c>
      <c r="M25" s="53" t="s">
        <v>43</v>
      </c>
      <c r="N25" s="43" t="s">
        <v>45</v>
      </c>
    </row>
    <row r="26" spans="1:14" ht="15" customHeight="1" x14ac:dyDescent="0.25">
      <c r="A26" s="4">
        <v>2</v>
      </c>
      <c r="B26" s="3">
        <v>11</v>
      </c>
      <c r="C26" s="44" t="s">
        <v>78</v>
      </c>
      <c r="D26" s="45">
        <v>14</v>
      </c>
      <c r="E26" s="45">
        <v>15</v>
      </c>
      <c r="F26" s="12" t="s">
        <v>79</v>
      </c>
      <c r="G26" s="6">
        <f t="shared" si="0"/>
        <v>1.5393804002589988E-2</v>
      </c>
      <c r="H26" s="3">
        <f t="shared" si="1"/>
        <v>5.1312680008633295E-2</v>
      </c>
      <c r="I26" s="3">
        <f>0.108337266+(0.000046499*(D26*D26*E26))</f>
        <v>0.24504432600000003</v>
      </c>
      <c r="J26" s="3">
        <f t="shared" si="2"/>
        <v>20</v>
      </c>
      <c r="K26" s="3">
        <f t="shared" si="3"/>
        <v>4.9008865200000002</v>
      </c>
      <c r="L26" t="s">
        <v>129</v>
      </c>
      <c r="M26" s="53" t="s">
        <v>43</v>
      </c>
      <c r="N26" s="43" t="s">
        <v>45</v>
      </c>
    </row>
    <row r="27" spans="1:14" x14ac:dyDescent="0.25">
      <c r="A27" s="4">
        <v>2</v>
      </c>
      <c r="B27" s="3">
        <v>17</v>
      </c>
      <c r="C27" s="44" t="s">
        <v>77</v>
      </c>
      <c r="D27" s="45">
        <v>14</v>
      </c>
      <c r="E27" s="45">
        <v>15</v>
      </c>
      <c r="F27" s="12" t="s">
        <v>79</v>
      </c>
      <c r="G27" s="6">
        <f t="shared" si="0"/>
        <v>1.5393804002589988E-2</v>
      </c>
      <c r="H27" s="3">
        <f t="shared" si="1"/>
        <v>5.1312680008633295E-2</v>
      </c>
      <c r="I27" s="8">
        <f>0.0050811768+0.0000286052*POWER(D27,2)*E27</f>
        <v>8.9180464799999998E-2</v>
      </c>
      <c r="J27" s="3">
        <f t="shared" si="2"/>
        <v>20</v>
      </c>
      <c r="K27" s="3">
        <f t="shared" si="3"/>
        <v>1.7836092959999998</v>
      </c>
      <c r="L27" t="s">
        <v>129</v>
      </c>
      <c r="M27" s="53" t="s">
        <v>43</v>
      </c>
      <c r="N27" s="43" t="s">
        <v>45</v>
      </c>
    </row>
    <row r="28" spans="1:14" ht="15" customHeight="1" x14ac:dyDescent="0.25">
      <c r="A28" s="4">
        <v>2</v>
      </c>
      <c r="B28" s="4">
        <v>2</v>
      </c>
      <c r="C28" s="44" t="s">
        <v>78</v>
      </c>
      <c r="D28" s="45">
        <v>17</v>
      </c>
      <c r="E28" s="45">
        <v>14</v>
      </c>
      <c r="F28" s="51" t="s">
        <v>80</v>
      </c>
      <c r="G28" s="6">
        <f t="shared" si="0"/>
        <v>2.2698006922186261E-2</v>
      </c>
      <c r="H28" s="3">
        <f t="shared" si="1"/>
        <v>7.5660023073954211E-2</v>
      </c>
      <c r="I28" s="3">
        <f>0.108337266+(0.000046499*(D28*D28*E28))</f>
        <v>0.29647222000000001</v>
      </c>
      <c r="J28" s="3">
        <f t="shared" si="2"/>
        <v>20</v>
      </c>
      <c r="K28" s="3">
        <f t="shared" si="3"/>
        <v>5.9294443999999995</v>
      </c>
      <c r="L28" t="s">
        <v>129</v>
      </c>
      <c r="M28" s="53" t="s">
        <v>43</v>
      </c>
      <c r="N28" s="43" t="s">
        <v>45</v>
      </c>
    </row>
    <row r="29" spans="1:14" ht="15" customHeight="1" x14ac:dyDescent="0.25">
      <c r="A29" s="4">
        <v>2</v>
      </c>
      <c r="B29" s="3">
        <v>3</v>
      </c>
      <c r="C29" s="44" t="s">
        <v>77</v>
      </c>
      <c r="D29" s="45">
        <v>19</v>
      </c>
      <c r="E29" s="45">
        <v>18</v>
      </c>
      <c r="F29" s="51" t="s">
        <v>80</v>
      </c>
      <c r="G29" s="6">
        <f t="shared" si="0"/>
        <v>2.8352873698647883E-2</v>
      </c>
      <c r="H29" s="3">
        <f t="shared" si="1"/>
        <v>9.4509578995492949E-2</v>
      </c>
      <c r="I29" s="8">
        <f>0.0050811768+0.0000286052*POWER(D29,2)*E29</f>
        <v>0.19095776640000001</v>
      </c>
      <c r="J29" s="3">
        <f t="shared" si="2"/>
        <v>20</v>
      </c>
      <c r="K29" s="3">
        <f t="shared" si="3"/>
        <v>3.8191553279999999</v>
      </c>
      <c r="L29" t="s">
        <v>129</v>
      </c>
      <c r="M29" s="53" t="s">
        <v>43</v>
      </c>
      <c r="N29" s="43" t="s">
        <v>45</v>
      </c>
    </row>
    <row r="30" spans="1:14" ht="15" customHeight="1" x14ac:dyDescent="0.25">
      <c r="A30" s="4">
        <v>2</v>
      </c>
      <c r="B30" s="3">
        <v>19</v>
      </c>
      <c r="C30" s="44" t="s">
        <v>77</v>
      </c>
      <c r="D30" s="45">
        <v>19</v>
      </c>
      <c r="E30" s="45">
        <v>18</v>
      </c>
      <c r="F30" s="51" t="s">
        <v>80</v>
      </c>
      <c r="G30" s="6">
        <f t="shared" si="0"/>
        <v>2.8352873698647883E-2</v>
      </c>
      <c r="H30" s="3">
        <f t="shared" si="1"/>
        <v>9.4509578995492949E-2</v>
      </c>
      <c r="I30" s="8">
        <f>0.0050811768+0.0000286052*POWER(D30,2)*E30</f>
        <v>0.19095776640000001</v>
      </c>
      <c r="J30" s="3">
        <f t="shared" si="2"/>
        <v>20</v>
      </c>
      <c r="K30" s="3">
        <f t="shared" si="3"/>
        <v>3.8191553279999999</v>
      </c>
      <c r="L30" t="s">
        <v>129</v>
      </c>
      <c r="M30" s="53" t="s">
        <v>43</v>
      </c>
      <c r="N30" s="43" t="s">
        <v>45</v>
      </c>
    </row>
    <row r="31" spans="1:14" ht="15" customHeight="1" x14ac:dyDescent="0.25">
      <c r="A31" s="4">
        <v>2</v>
      </c>
      <c r="B31" s="4">
        <v>10</v>
      </c>
      <c r="C31" s="44" t="s">
        <v>77</v>
      </c>
      <c r="D31" s="45">
        <v>24</v>
      </c>
      <c r="E31" s="45">
        <v>18</v>
      </c>
      <c r="F31" s="12" t="s">
        <v>81</v>
      </c>
      <c r="G31" s="6">
        <f t="shared" si="0"/>
        <v>4.5238934211693019E-2</v>
      </c>
      <c r="H31" s="3">
        <f t="shared" si="1"/>
        <v>0.15079644737231007</v>
      </c>
      <c r="I31" s="8">
        <f>0.0050811768+0.0000286052*POWER(D31,2)*E31</f>
        <v>0.30165989039999996</v>
      </c>
      <c r="J31" s="3">
        <f t="shared" si="2"/>
        <v>20</v>
      </c>
      <c r="K31" s="3">
        <f t="shared" si="3"/>
        <v>6.0331978079999988</v>
      </c>
      <c r="L31" t="s">
        <v>129</v>
      </c>
      <c r="M31" s="53" t="s">
        <v>43</v>
      </c>
      <c r="N31" s="43" t="s">
        <v>45</v>
      </c>
    </row>
    <row r="32" spans="1:14" ht="15" customHeight="1" x14ac:dyDescent="0.25">
      <c r="A32" s="4">
        <v>2</v>
      </c>
      <c r="B32" s="4">
        <v>12</v>
      </c>
      <c r="C32" s="44" t="s">
        <v>77</v>
      </c>
      <c r="D32" s="45">
        <v>24</v>
      </c>
      <c r="E32" s="45">
        <v>24</v>
      </c>
      <c r="F32" s="12" t="s">
        <v>81</v>
      </c>
      <c r="G32" s="6">
        <f t="shared" si="0"/>
        <v>4.5238934211693019E-2</v>
      </c>
      <c r="H32" s="3">
        <f t="shared" si="1"/>
        <v>0.15079644737231007</v>
      </c>
      <c r="I32" s="8">
        <f>0.0050811768+0.0000286052*POWER(D32,2)*E32</f>
        <v>0.40051946159999996</v>
      </c>
      <c r="J32" s="3">
        <f t="shared" si="2"/>
        <v>20</v>
      </c>
      <c r="K32" s="3">
        <f t="shared" si="3"/>
        <v>8.0103892319999979</v>
      </c>
      <c r="L32" t="s">
        <v>129</v>
      </c>
      <c r="M32" s="53" t="s">
        <v>43</v>
      </c>
      <c r="N32" s="43" t="s">
        <v>45</v>
      </c>
    </row>
    <row r="33" spans="1:14" ht="15" customHeight="1" x14ac:dyDescent="0.25">
      <c r="A33" s="4">
        <v>2</v>
      </c>
      <c r="B33" s="4">
        <v>16</v>
      </c>
      <c r="C33" s="44" t="s">
        <v>78</v>
      </c>
      <c r="D33" s="45">
        <v>24</v>
      </c>
      <c r="E33" s="45">
        <v>18</v>
      </c>
      <c r="F33" s="12" t="s">
        <v>81</v>
      </c>
      <c r="G33" s="6">
        <f t="shared" si="0"/>
        <v>4.5238934211693019E-2</v>
      </c>
      <c r="H33" s="3">
        <f t="shared" si="1"/>
        <v>0.15079644737231007</v>
      </c>
      <c r="I33" s="3">
        <f>0.108337266+(0.000046499*(D33*D33*E33))</f>
        <v>0.59043889800000005</v>
      </c>
      <c r="J33" s="3">
        <f t="shared" si="2"/>
        <v>20</v>
      </c>
      <c r="K33" s="3">
        <f t="shared" si="3"/>
        <v>11.80877796</v>
      </c>
      <c r="L33" t="s">
        <v>129</v>
      </c>
      <c r="M33" s="53" t="s">
        <v>43</v>
      </c>
      <c r="N33" s="43" t="s">
        <v>45</v>
      </c>
    </row>
    <row r="34" spans="1:14" ht="15" customHeight="1" x14ac:dyDescent="0.25">
      <c r="A34" s="4">
        <v>2</v>
      </c>
      <c r="B34" s="4">
        <v>18</v>
      </c>
      <c r="C34" s="44" t="s">
        <v>78</v>
      </c>
      <c r="D34" s="45">
        <v>24</v>
      </c>
      <c r="E34" s="45">
        <v>24</v>
      </c>
      <c r="F34" s="12" t="s">
        <v>81</v>
      </c>
      <c r="G34" s="6">
        <f t="shared" si="0"/>
        <v>4.5238934211693019E-2</v>
      </c>
      <c r="H34" s="3">
        <f t="shared" si="1"/>
        <v>0.15079644737231007</v>
      </c>
      <c r="I34" s="3">
        <f>0.108337266+(0.000046499*(D34*D34*E34))</f>
        <v>0.75113944200000005</v>
      </c>
      <c r="J34" s="3">
        <f t="shared" si="2"/>
        <v>20</v>
      </c>
      <c r="K34" s="3">
        <f t="shared" si="3"/>
        <v>15.02278884</v>
      </c>
      <c r="L34" t="s">
        <v>129</v>
      </c>
      <c r="M34" s="53" t="s">
        <v>43</v>
      </c>
      <c r="N34" s="43" t="s">
        <v>45</v>
      </c>
    </row>
    <row r="35" spans="1:14" ht="15" customHeight="1" x14ac:dyDescent="0.25">
      <c r="A35" s="4">
        <v>2</v>
      </c>
      <c r="B35" s="4">
        <v>4</v>
      </c>
      <c r="C35" s="44" t="s">
        <v>77</v>
      </c>
      <c r="D35" s="45">
        <v>26</v>
      </c>
      <c r="E35" s="45">
        <v>25</v>
      </c>
      <c r="F35" s="51" t="s">
        <v>82</v>
      </c>
      <c r="G35" s="6">
        <f t="shared" si="0"/>
        <v>5.3092915845667513E-2</v>
      </c>
      <c r="H35" s="3">
        <f t="shared" si="1"/>
        <v>0.17697638615222505</v>
      </c>
      <c r="I35" s="8">
        <f>0.0050811768+0.0000286052*POWER(D35,2)*E35</f>
        <v>0.4885090567999999</v>
      </c>
      <c r="J35" s="3">
        <f t="shared" si="2"/>
        <v>20</v>
      </c>
      <c r="K35" s="3">
        <f t="shared" si="3"/>
        <v>9.7701811359999979</v>
      </c>
      <c r="L35" t="s">
        <v>129</v>
      </c>
      <c r="M35" s="53" t="s">
        <v>43</v>
      </c>
      <c r="N35" s="43" t="s">
        <v>45</v>
      </c>
    </row>
    <row r="36" spans="1:14" ht="15" customHeight="1" x14ac:dyDescent="0.25">
      <c r="A36" s="4">
        <v>2</v>
      </c>
      <c r="B36" s="4">
        <v>6</v>
      </c>
      <c r="C36" s="44" t="s">
        <v>78</v>
      </c>
      <c r="D36" s="45">
        <v>29</v>
      </c>
      <c r="E36" s="45">
        <v>25</v>
      </c>
      <c r="F36" s="51" t="s">
        <v>82</v>
      </c>
      <c r="G36" s="6">
        <f t="shared" si="0"/>
        <v>6.6051985541725394E-2</v>
      </c>
      <c r="H36" s="3">
        <f t="shared" si="1"/>
        <v>0.22017328513908466</v>
      </c>
      <c r="I36" s="3">
        <f>0.108337266+(0.000046499*(D36*D36*E36))</f>
        <v>1.0859787410000001</v>
      </c>
      <c r="J36" s="3">
        <f t="shared" si="2"/>
        <v>20</v>
      </c>
      <c r="K36" s="3">
        <f t="shared" si="3"/>
        <v>21.719574820000002</v>
      </c>
      <c r="L36" t="s">
        <v>129</v>
      </c>
      <c r="M36" s="53" t="s">
        <v>43</v>
      </c>
      <c r="N36" s="43" t="s">
        <v>45</v>
      </c>
    </row>
    <row r="37" spans="1:14" ht="15" customHeight="1" x14ac:dyDescent="0.25">
      <c r="A37" s="4">
        <v>2</v>
      </c>
      <c r="B37" s="4">
        <v>8</v>
      </c>
      <c r="C37" s="44" t="s">
        <v>77</v>
      </c>
      <c r="D37" s="45">
        <v>33</v>
      </c>
      <c r="E37" s="45">
        <v>20</v>
      </c>
      <c r="F37" s="12" t="s">
        <v>83</v>
      </c>
      <c r="G37" s="6">
        <f t="shared" si="0"/>
        <v>8.5529859993982132E-2</v>
      </c>
      <c r="H37" s="3">
        <f t="shared" si="1"/>
        <v>0.28509953331327381</v>
      </c>
      <c r="I37" s="8">
        <f>0.0050811768+0.0000286052*POWER(D37,2)*E37</f>
        <v>0.62810243279999989</v>
      </c>
      <c r="J37" s="3">
        <f t="shared" si="2"/>
        <v>20</v>
      </c>
      <c r="K37" s="3">
        <f t="shared" si="3"/>
        <v>12.562048655999996</v>
      </c>
      <c r="L37" t="s">
        <v>129</v>
      </c>
      <c r="M37" s="5" t="s">
        <v>43</v>
      </c>
      <c r="N37" s="43" t="s">
        <v>45</v>
      </c>
    </row>
    <row r="38" spans="1:14" ht="15" customHeight="1" x14ac:dyDescent="0.25">
      <c r="A38" s="4">
        <v>2</v>
      </c>
      <c r="B38" s="4">
        <v>14</v>
      </c>
      <c r="C38" s="44" t="s">
        <v>77</v>
      </c>
      <c r="D38" s="45">
        <v>33</v>
      </c>
      <c r="E38" s="45">
        <v>20</v>
      </c>
      <c r="F38" s="12" t="s">
        <v>83</v>
      </c>
      <c r="G38" s="6">
        <f t="shared" si="0"/>
        <v>8.5529859993982132E-2</v>
      </c>
      <c r="H38" s="3">
        <f t="shared" si="1"/>
        <v>0.28509953331327381</v>
      </c>
      <c r="I38" s="8">
        <f>0.0050811768+0.0000286052*POWER(D38,2)*E38</f>
        <v>0.62810243279999989</v>
      </c>
      <c r="J38" s="3">
        <f t="shared" si="2"/>
        <v>20</v>
      </c>
      <c r="K38" s="3">
        <f t="shared" si="3"/>
        <v>12.562048655999996</v>
      </c>
      <c r="L38" t="s">
        <v>129</v>
      </c>
      <c r="M38" s="53" t="s">
        <v>43</v>
      </c>
      <c r="N38" s="43" t="s">
        <v>45</v>
      </c>
    </row>
    <row r="39" spans="1:14" x14ac:dyDescent="0.25">
      <c r="A39" s="4">
        <v>2</v>
      </c>
      <c r="B39" s="3">
        <v>7</v>
      </c>
      <c r="C39" s="44" t="s">
        <v>77</v>
      </c>
      <c r="D39" s="45">
        <v>34</v>
      </c>
      <c r="E39" s="45">
        <v>29</v>
      </c>
      <c r="F39" s="12" t="s">
        <v>83</v>
      </c>
      <c r="G39" s="6">
        <f t="shared" si="0"/>
        <v>9.0792027688745044E-2</v>
      </c>
      <c r="H39" s="3">
        <f t="shared" si="1"/>
        <v>0.30264009229581684</v>
      </c>
      <c r="I39" s="8">
        <f>0.0050811768+0.0000286052*POWER(D39,2)*E39</f>
        <v>0.96404190159999992</v>
      </c>
      <c r="J39" s="3">
        <f t="shared" si="2"/>
        <v>20</v>
      </c>
      <c r="K39" s="3">
        <f t="shared" si="3"/>
        <v>19.280838031999998</v>
      </c>
      <c r="L39" t="s">
        <v>129</v>
      </c>
      <c r="M39" s="53" t="s">
        <v>43</v>
      </c>
      <c r="N39" s="43" t="s">
        <v>45</v>
      </c>
    </row>
    <row r="40" spans="1:14" ht="15" customHeight="1" x14ac:dyDescent="0.25">
      <c r="A40" s="4">
        <v>2</v>
      </c>
      <c r="B40" s="3">
        <v>13</v>
      </c>
      <c r="C40" s="44" t="s">
        <v>78</v>
      </c>
      <c r="D40" s="45">
        <v>34</v>
      </c>
      <c r="E40" s="45">
        <v>29</v>
      </c>
      <c r="F40" s="12" t="s">
        <v>83</v>
      </c>
      <c r="G40" s="6">
        <f t="shared" si="0"/>
        <v>9.0792027688745044E-2</v>
      </c>
      <c r="H40" s="3">
        <f t="shared" si="1"/>
        <v>0.30264009229581684</v>
      </c>
      <c r="I40" s="3">
        <f>0.108337266+(0.000046499*(D40*D40*E40))</f>
        <v>1.667169742</v>
      </c>
      <c r="J40" s="3">
        <f t="shared" si="2"/>
        <v>20</v>
      </c>
      <c r="K40" s="3">
        <f t="shared" si="3"/>
        <v>33.343394839999995</v>
      </c>
      <c r="L40" t="s">
        <v>129</v>
      </c>
      <c r="M40" s="53" t="s">
        <v>43</v>
      </c>
      <c r="N40" s="43" t="s">
        <v>45</v>
      </c>
    </row>
    <row r="41" spans="1:14" ht="15" customHeight="1" x14ac:dyDescent="0.25">
      <c r="A41" s="4">
        <v>3</v>
      </c>
      <c r="B41" s="4">
        <v>6</v>
      </c>
      <c r="C41" s="44" t="s">
        <v>78</v>
      </c>
      <c r="D41" s="45">
        <v>10</v>
      </c>
      <c r="E41" s="45">
        <v>11</v>
      </c>
      <c r="F41" s="12" t="s">
        <v>79</v>
      </c>
      <c r="G41" s="6">
        <f t="shared" si="0"/>
        <v>7.8539816339744835E-3</v>
      </c>
      <c r="H41" s="3">
        <f t="shared" si="1"/>
        <v>2.6179938779914945E-2</v>
      </c>
      <c r="I41" s="3">
        <f>0.108337266+(0.000046499*(D41*D41*E41))</f>
        <v>0.15948616600000001</v>
      </c>
      <c r="J41" s="3">
        <f t="shared" si="2"/>
        <v>20</v>
      </c>
      <c r="K41" s="3">
        <f t="shared" si="3"/>
        <v>3.1897233200000001</v>
      </c>
      <c r="L41" t="s">
        <v>129</v>
      </c>
      <c r="M41" s="53" t="s">
        <v>43</v>
      </c>
      <c r="N41" s="43" t="s">
        <v>45</v>
      </c>
    </row>
    <row r="42" spans="1:14" ht="15" customHeight="1" x14ac:dyDescent="0.25">
      <c r="A42" s="4">
        <v>3</v>
      </c>
      <c r="B42" s="4">
        <v>7</v>
      </c>
      <c r="C42" s="44" t="s">
        <v>78</v>
      </c>
      <c r="D42" s="45">
        <v>10</v>
      </c>
      <c r="E42" s="45">
        <v>6</v>
      </c>
      <c r="F42" s="12" t="s">
        <v>79</v>
      </c>
      <c r="G42" s="6">
        <f t="shared" si="0"/>
        <v>7.8539816339744835E-3</v>
      </c>
      <c r="H42" s="3">
        <f t="shared" si="1"/>
        <v>2.6179938779914945E-2</v>
      </c>
      <c r="I42" s="3">
        <f>0.108337266+(0.000046499*(D42*D42*E42))</f>
        <v>0.13623666600000001</v>
      </c>
      <c r="J42" s="3">
        <f t="shared" si="2"/>
        <v>20</v>
      </c>
      <c r="K42" s="3">
        <f t="shared" si="3"/>
        <v>2.7247333199999999</v>
      </c>
      <c r="L42" t="s">
        <v>129</v>
      </c>
      <c r="M42" s="53" t="s">
        <v>43</v>
      </c>
      <c r="N42" s="43" t="s">
        <v>45</v>
      </c>
    </row>
    <row r="43" spans="1:14" ht="15" customHeight="1" x14ac:dyDescent="0.25">
      <c r="A43" s="4">
        <v>3</v>
      </c>
      <c r="B43" s="4">
        <v>11</v>
      </c>
      <c r="C43" s="44" t="s">
        <v>77</v>
      </c>
      <c r="D43" s="45">
        <v>10</v>
      </c>
      <c r="E43" s="45">
        <v>16</v>
      </c>
      <c r="F43" s="12" t="s">
        <v>79</v>
      </c>
      <c r="G43" s="6">
        <f t="shared" si="0"/>
        <v>7.8539816339744835E-3</v>
      </c>
      <c r="H43" s="3">
        <f t="shared" si="1"/>
        <v>2.6179938779914945E-2</v>
      </c>
      <c r="I43" s="8">
        <f>0.0050811768+0.0000286052*POWER(D43,2)*E43</f>
        <v>5.0849496799999991E-2</v>
      </c>
      <c r="J43" s="3">
        <f t="shared" si="2"/>
        <v>20</v>
      </c>
      <c r="K43" s="3">
        <f t="shared" si="3"/>
        <v>1.0169899359999997</v>
      </c>
      <c r="L43" t="s">
        <v>129</v>
      </c>
      <c r="M43" s="53" t="s">
        <v>43</v>
      </c>
      <c r="N43" s="43" t="s">
        <v>45</v>
      </c>
    </row>
    <row r="44" spans="1:14" ht="15" customHeight="1" x14ac:dyDescent="0.25">
      <c r="A44" s="4">
        <v>3</v>
      </c>
      <c r="B44" s="4">
        <v>14</v>
      </c>
      <c r="C44" s="44" t="s">
        <v>77</v>
      </c>
      <c r="D44" s="45">
        <v>10</v>
      </c>
      <c r="E44" s="45">
        <v>11</v>
      </c>
      <c r="F44" s="12" t="s">
        <v>79</v>
      </c>
      <c r="G44" s="6">
        <f t="shared" si="0"/>
        <v>7.8539816339744835E-3</v>
      </c>
      <c r="H44" s="3">
        <f t="shared" si="1"/>
        <v>2.6179938779914945E-2</v>
      </c>
      <c r="I44" s="8">
        <f>0.0050811768+0.0000286052*POWER(D44,2)*E44</f>
        <v>3.6546896799999992E-2</v>
      </c>
      <c r="J44" s="3">
        <f t="shared" si="2"/>
        <v>20</v>
      </c>
      <c r="K44" s="3">
        <f t="shared" si="3"/>
        <v>0.73093793599999979</v>
      </c>
      <c r="L44" t="s">
        <v>129</v>
      </c>
      <c r="M44" s="53" t="s">
        <v>43</v>
      </c>
      <c r="N44" s="43" t="s">
        <v>45</v>
      </c>
    </row>
    <row r="45" spans="1:14" ht="15" customHeight="1" x14ac:dyDescent="0.25">
      <c r="A45" s="4">
        <v>3</v>
      </c>
      <c r="B45" s="4">
        <v>15</v>
      </c>
      <c r="C45" s="44" t="s">
        <v>78</v>
      </c>
      <c r="D45" s="45">
        <v>10</v>
      </c>
      <c r="E45" s="45">
        <v>6</v>
      </c>
      <c r="F45" s="12" t="s">
        <v>79</v>
      </c>
      <c r="G45" s="6">
        <f t="shared" si="0"/>
        <v>7.8539816339744835E-3</v>
      </c>
      <c r="H45" s="3">
        <f t="shared" si="1"/>
        <v>2.6179938779914945E-2</v>
      </c>
      <c r="I45" s="3">
        <f>0.108337266+(0.000046499*(D45*D45*E45))</f>
        <v>0.13623666600000001</v>
      </c>
      <c r="J45" s="3">
        <f t="shared" si="2"/>
        <v>20</v>
      </c>
      <c r="K45" s="3">
        <f t="shared" si="3"/>
        <v>2.7247333199999999</v>
      </c>
      <c r="L45" t="s">
        <v>129</v>
      </c>
      <c r="M45" s="53" t="s">
        <v>43</v>
      </c>
      <c r="N45" s="43" t="s">
        <v>45</v>
      </c>
    </row>
    <row r="46" spans="1:14" x14ac:dyDescent="0.25">
      <c r="A46" s="4">
        <v>3</v>
      </c>
      <c r="B46" s="4">
        <v>19</v>
      </c>
      <c r="C46" s="44" t="s">
        <v>77</v>
      </c>
      <c r="D46" s="45">
        <v>10</v>
      </c>
      <c r="E46" s="45">
        <v>16</v>
      </c>
      <c r="F46" s="12" t="s">
        <v>79</v>
      </c>
      <c r="G46" s="6">
        <f t="shared" si="0"/>
        <v>7.8539816339744835E-3</v>
      </c>
      <c r="H46" s="3">
        <f t="shared" si="1"/>
        <v>2.6179938779914945E-2</v>
      </c>
      <c r="I46" s="8">
        <f>0.0050811768+0.0000286052*POWER(D46,2)*E46</f>
        <v>5.0849496799999991E-2</v>
      </c>
      <c r="J46" s="3">
        <f t="shared" si="2"/>
        <v>20</v>
      </c>
      <c r="K46" s="3">
        <f t="shared" si="3"/>
        <v>1.0169899359999997</v>
      </c>
      <c r="L46" t="s">
        <v>129</v>
      </c>
      <c r="M46" s="53" t="s">
        <v>43</v>
      </c>
      <c r="N46" s="43" t="s">
        <v>45</v>
      </c>
    </row>
    <row r="47" spans="1:14" ht="15" customHeight="1" x14ac:dyDescent="0.25">
      <c r="A47" s="4">
        <v>3</v>
      </c>
      <c r="B47" s="4">
        <v>4</v>
      </c>
      <c r="C47" s="44" t="s">
        <v>78</v>
      </c>
      <c r="D47" s="45">
        <v>12</v>
      </c>
      <c r="E47" s="45">
        <v>8</v>
      </c>
      <c r="F47" s="12" t="s">
        <v>79</v>
      </c>
      <c r="G47" s="6">
        <f t="shared" si="0"/>
        <v>1.1309733552923255E-2</v>
      </c>
      <c r="H47" s="3">
        <f t="shared" si="1"/>
        <v>3.7699111843077518E-2</v>
      </c>
      <c r="I47" s="3">
        <f>0.108337266+(0.000046499*(D47*D47*E47))</f>
        <v>0.16190411399999999</v>
      </c>
      <c r="J47" s="3">
        <f t="shared" si="2"/>
        <v>20</v>
      </c>
      <c r="K47" s="3">
        <f t="shared" si="3"/>
        <v>3.2380822799999995</v>
      </c>
      <c r="L47" t="s">
        <v>129</v>
      </c>
      <c r="M47" s="53" t="s">
        <v>43</v>
      </c>
      <c r="N47" s="43" t="s">
        <v>45</v>
      </c>
    </row>
    <row r="48" spans="1:14" ht="15" customHeight="1" x14ac:dyDescent="0.25">
      <c r="A48" s="4">
        <v>3</v>
      </c>
      <c r="B48" s="4">
        <v>12</v>
      </c>
      <c r="C48" s="44" t="s">
        <v>78</v>
      </c>
      <c r="D48" s="45">
        <v>13</v>
      </c>
      <c r="E48" s="45">
        <v>8</v>
      </c>
      <c r="F48" s="12" t="s">
        <v>79</v>
      </c>
      <c r="G48" s="6">
        <f t="shared" si="0"/>
        <v>1.3273228961416878E-2</v>
      </c>
      <c r="H48" s="3">
        <f t="shared" si="1"/>
        <v>4.4244096538056263E-2</v>
      </c>
      <c r="I48" s="3">
        <f>0.108337266+(0.000046499*(D48*D48*E48))</f>
        <v>0.17120391400000001</v>
      </c>
      <c r="J48" s="3">
        <f t="shared" si="2"/>
        <v>20</v>
      </c>
      <c r="K48" s="3">
        <f t="shared" si="3"/>
        <v>3.4240782800000003</v>
      </c>
      <c r="L48" t="s">
        <v>129</v>
      </c>
      <c r="M48" s="53" t="s">
        <v>43</v>
      </c>
      <c r="N48" s="43" t="s">
        <v>45</v>
      </c>
    </row>
    <row r="49" spans="1:14" ht="15" customHeight="1" x14ac:dyDescent="0.25">
      <c r="A49" s="4">
        <v>3</v>
      </c>
      <c r="B49" s="4">
        <v>20</v>
      </c>
      <c r="C49" s="44" t="s">
        <v>77</v>
      </c>
      <c r="D49" s="45">
        <v>13</v>
      </c>
      <c r="E49" s="45">
        <v>8</v>
      </c>
      <c r="F49" s="12" t="s">
        <v>79</v>
      </c>
      <c r="G49" s="6">
        <f t="shared" si="0"/>
        <v>1.3273228961416878E-2</v>
      </c>
      <c r="H49" s="3">
        <f t="shared" si="1"/>
        <v>4.4244096538056263E-2</v>
      </c>
      <c r="I49" s="8">
        <f>0.0050811768+0.0000286052*POWER(D49,2)*E49</f>
        <v>4.3755407199999999E-2</v>
      </c>
      <c r="J49" s="3">
        <f t="shared" si="2"/>
        <v>20</v>
      </c>
      <c r="K49" s="3">
        <f t="shared" si="3"/>
        <v>0.87510814399999992</v>
      </c>
      <c r="L49" t="s">
        <v>129</v>
      </c>
      <c r="M49" s="53" t="s">
        <v>43</v>
      </c>
      <c r="N49" s="43" t="s">
        <v>45</v>
      </c>
    </row>
    <row r="50" spans="1:14" ht="15" customHeight="1" x14ac:dyDescent="0.25">
      <c r="A50" s="4">
        <v>3</v>
      </c>
      <c r="B50" s="4">
        <v>22</v>
      </c>
      <c r="C50" s="44" t="s">
        <v>78</v>
      </c>
      <c r="D50" s="45">
        <v>13</v>
      </c>
      <c r="E50" s="45">
        <v>8</v>
      </c>
      <c r="F50" s="12" t="s">
        <v>79</v>
      </c>
      <c r="G50" s="6">
        <f t="shared" si="0"/>
        <v>1.3273228961416878E-2</v>
      </c>
      <c r="H50" s="3">
        <f t="shared" si="1"/>
        <v>4.4244096538056263E-2</v>
      </c>
      <c r="I50" s="3">
        <f>0.108337266+(0.000046499*(D50*D50*E50))</f>
        <v>0.17120391400000001</v>
      </c>
      <c r="J50" s="3">
        <f t="shared" si="2"/>
        <v>20</v>
      </c>
      <c r="K50" s="3">
        <f t="shared" si="3"/>
        <v>3.4240782800000003</v>
      </c>
      <c r="L50" t="s">
        <v>129</v>
      </c>
      <c r="M50" s="53" t="s">
        <v>43</v>
      </c>
      <c r="N50" s="43" t="s">
        <v>45</v>
      </c>
    </row>
    <row r="51" spans="1:14" ht="15" customHeight="1" x14ac:dyDescent="0.25">
      <c r="A51" s="4">
        <v>3</v>
      </c>
      <c r="B51" s="4">
        <v>13</v>
      </c>
      <c r="C51" s="44" t="s">
        <v>78</v>
      </c>
      <c r="D51" s="45">
        <v>14</v>
      </c>
      <c r="E51" s="45">
        <v>12</v>
      </c>
      <c r="F51" s="12" t="s">
        <v>79</v>
      </c>
      <c r="G51" s="6">
        <f t="shared" si="0"/>
        <v>1.5393804002589988E-2</v>
      </c>
      <c r="H51" s="3">
        <f t="shared" si="1"/>
        <v>5.1312680008633295E-2</v>
      </c>
      <c r="I51" s="3">
        <f>0.108337266+(0.000046499*(D51*D51*E51))</f>
        <v>0.21770291400000003</v>
      </c>
      <c r="J51" s="3">
        <f t="shared" si="2"/>
        <v>20</v>
      </c>
      <c r="K51" s="3">
        <f t="shared" si="3"/>
        <v>4.3540582800000003</v>
      </c>
      <c r="L51" t="s">
        <v>129</v>
      </c>
      <c r="M51" s="53" t="s">
        <v>43</v>
      </c>
      <c r="N51" s="43" t="s">
        <v>45</v>
      </c>
    </row>
    <row r="52" spans="1:14" ht="15" customHeight="1" x14ac:dyDescent="0.25">
      <c r="A52" s="4">
        <v>3</v>
      </c>
      <c r="B52" s="4">
        <v>21</v>
      </c>
      <c r="C52" s="44" t="s">
        <v>78</v>
      </c>
      <c r="D52" s="45">
        <v>14</v>
      </c>
      <c r="E52" s="45">
        <v>12</v>
      </c>
      <c r="F52" s="12" t="s">
        <v>79</v>
      </c>
      <c r="G52" s="6">
        <f t="shared" si="0"/>
        <v>1.5393804002589988E-2</v>
      </c>
      <c r="H52" s="3">
        <f t="shared" si="1"/>
        <v>5.1312680008633295E-2</v>
      </c>
      <c r="I52" s="3">
        <f>0.108337266+(0.000046499*(D52*D52*E52))</f>
        <v>0.21770291400000003</v>
      </c>
      <c r="J52" s="3">
        <f t="shared" si="2"/>
        <v>20</v>
      </c>
      <c r="K52" s="3">
        <f t="shared" si="3"/>
        <v>4.3540582800000003</v>
      </c>
      <c r="L52" t="s">
        <v>129</v>
      </c>
      <c r="M52" s="53" t="s">
        <v>43</v>
      </c>
      <c r="N52" s="43" t="s">
        <v>45</v>
      </c>
    </row>
    <row r="53" spans="1:14" ht="15" customHeight="1" x14ac:dyDescent="0.25">
      <c r="A53" s="4">
        <v>3</v>
      </c>
      <c r="B53" s="4">
        <v>5</v>
      </c>
      <c r="C53" s="44" t="s">
        <v>77</v>
      </c>
      <c r="D53" s="45">
        <v>16</v>
      </c>
      <c r="E53" s="45">
        <v>14</v>
      </c>
      <c r="F53" s="51" t="s">
        <v>80</v>
      </c>
      <c r="G53" s="6">
        <f t="shared" si="0"/>
        <v>2.0106192982974676E-2</v>
      </c>
      <c r="H53" s="3">
        <f t="shared" si="1"/>
        <v>6.7020643276582262E-2</v>
      </c>
      <c r="I53" s="8">
        <f>0.0050811768+0.0000286052*POWER(D53,2)*E53</f>
        <v>0.1076022136</v>
      </c>
      <c r="J53" s="3">
        <f t="shared" si="2"/>
        <v>20</v>
      </c>
      <c r="K53" s="3">
        <f t="shared" si="3"/>
        <v>2.1520442719999999</v>
      </c>
      <c r="L53" t="s">
        <v>129</v>
      </c>
      <c r="M53" s="53" t="s">
        <v>43</v>
      </c>
      <c r="N53" s="43" t="s">
        <v>45</v>
      </c>
    </row>
    <row r="54" spans="1:14" ht="15" customHeight="1" x14ac:dyDescent="0.25">
      <c r="A54" s="4">
        <v>3</v>
      </c>
      <c r="B54" s="4">
        <v>2</v>
      </c>
      <c r="C54" s="44" t="s">
        <v>77</v>
      </c>
      <c r="D54" s="45">
        <v>19</v>
      </c>
      <c r="E54" s="45">
        <v>17</v>
      </c>
      <c r="F54" s="51" t="s">
        <v>80</v>
      </c>
      <c r="G54" s="6">
        <f t="shared" si="0"/>
        <v>2.8352873698647883E-2</v>
      </c>
      <c r="H54" s="3">
        <f t="shared" si="1"/>
        <v>9.4509578995492949E-2</v>
      </c>
      <c r="I54" s="8">
        <f>0.0050811768+0.0000286052*POWER(D54,2)*E54</f>
        <v>0.18063128919999999</v>
      </c>
      <c r="J54" s="3">
        <f t="shared" si="2"/>
        <v>20</v>
      </c>
      <c r="K54" s="3">
        <f t="shared" si="3"/>
        <v>3.6126257839999996</v>
      </c>
      <c r="L54" t="s">
        <v>129</v>
      </c>
      <c r="M54" s="53" t="s">
        <v>43</v>
      </c>
      <c r="N54" s="43" t="s">
        <v>45</v>
      </c>
    </row>
    <row r="55" spans="1:14" ht="15" customHeight="1" x14ac:dyDescent="0.25">
      <c r="A55" s="4">
        <v>3</v>
      </c>
      <c r="B55" s="4">
        <v>1</v>
      </c>
      <c r="C55" s="44" t="s">
        <v>77</v>
      </c>
      <c r="D55" s="45">
        <v>20</v>
      </c>
      <c r="E55" s="45">
        <v>18</v>
      </c>
      <c r="F55" s="12" t="s">
        <v>81</v>
      </c>
      <c r="G55" s="6">
        <f t="shared" si="0"/>
        <v>3.1415926535897934E-2</v>
      </c>
      <c r="H55" s="3">
        <f t="shared" si="1"/>
        <v>0.10471975511965978</v>
      </c>
      <c r="I55" s="8">
        <f>0.0050811768+0.0000286052*POWER(D55,2)*E55</f>
        <v>0.21103861679999997</v>
      </c>
      <c r="J55" s="3">
        <f t="shared" si="2"/>
        <v>20</v>
      </c>
      <c r="K55" s="3">
        <f t="shared" si="3"/>
        <v>4.2207723359999987</v>
      </c>
      <c r="L55" t="s">
        <v>129</v>
      </c>
      <c r="M55" s="53" t="s">
        <v>43</v>
      </c>
      <c r="N55" s="43" t="s">
        <v>45</v>
      </c>
    </row>
    <row r="56" spans="1:14" ht="15" customHeight="1" x14ac:dyDescent="0.25">
      <c r="A56" s="4">
        <v>3</v>
      </c>
      <c r="B56" s="4">
        <v>3</v>
      </c>
      <c r="C56" s="44" t="s">
        <v>78</v>
      </c>
      <c r="D56" s="45">
        <v>20</v>
      </c>
      <c r="E56" s="45">
        <v>15</v>
      </c>
      <c r="F56" s="12" t="s">
        <v>81</v>
      </c>
      <c r="G56" s="6">
        <f t="shared" si="0"/>
        <v>3.1415926535897934E-2</v>
      </c>
      <c r="H56" s="3">
        <f t="shared" si="1"/>
        <v>0.10471975511965978</v>
      </c>
      <c r="I56" s="3">
        <f>0.108337266+(0.000046499*(D56*D56*E56))</f>
        <v>0.38733126600000001</v>
      </c>
      <c r="J56" s="3">
        <f t="shared" si="2"/>
        <v>20</v>
      </c>
      <c r="K56" s="3">
        <f t="shared" si="3"/>
        <v>7.7466253199999997</v>
      </c>
      <c r="L56" t="s">
        <v>129</v>
      </c>
      <c r="M56" s="53" t="s">
        <v>43</v>
      </c>
      <c r="N56" s="43" t="s">
        <v>45</v>
      </c>
    </row>
    <row r="57" spans="1:14" ht="15" customHeight="1" x14ac:dyDescent="0.25">
      <c r="A57" s="4">
        <v>3</v>
      </c>
      <c r="B57" s="4">
        <v>9</v>
      </c>
      <c r="C57" s="44" t="s">
        <v>77</v>
      </c>
      <c r="D57" s="45">
        <v>23</v>
      </c>
      <c r="E57" s="45">
        <v>18</v>
      </c>
      <c r="F57" s="12" t="s">
        <v>81</v>
      </c>
      <c r="G57" s="6">
        <f t="shared" si="0"/>
        <v>4.1547562843725017E-2</v>
      </c>
      <c r="H57" s="3">
        <f t="shared" si="1"/>
        <v>0.13849187614575006</v>
      </c>
      <c r="I57" s="8">
        <f>0.0050811768+0.0000286052*POWER(D57,2)*E57</f>
        <v>0.27745989119999998</v>
      </c>
      <c r="J57" s="3">
        <f t="shared" si="2"/>
        <v>20</v>
      </c>
      <c r="K57" s="3">
        <f t="shared" si="3"/>
        <v>5.5491978239999993</v>
      </c>
      <c r="L57" t="s">
        <v>129</v>
      </c>
      <c r="M57" s="53" t="s">
        <v>43</v>
      </c>
      <c r="N57" s="43" t="s">
        <v>45</v>
      </c>
    </row>
    <row r="58" spans="1:14" ht="15" customHeight="1" x14ac:dyDescent="0.25">
      <c r="A58" s="4">
        <v>3</v>
      </c>
      <c r="B58" s="4">
        <v>17</v>
      </c>
      <c r="C58" s="44" t="s">
        <v>77</v>
      </c>
      <c r="D58" s="45">
        <v>23</v>
      </c>
      <c r="E58" s="45">
        <v>18</v>
      </c>
      <c r="F58" s="12" t="s">
        <v>81</v>
      </c>
      <c r="G58" s="6">
        <f t="shared" si="0"/>
        <v>4.1547562843725017E-2</v>
      </c>
      <c r="H58" s="3">
        <f t="shared" si="1"/>
        <v>0.13849187614575006</v>
      </c>
      <c r="I58" s="8">
        <f>0.0050811768+0.0000286052*POWER(D58,2)*E58</f>
        <v>0.27745989119999998</v>
      </c>
      <c r="J58" s="3">
        <f t="shared" si="2"/>
        <v>20</v>
      </c>
      <c r="K58" s="3">
        <f t="shared" si="3"/>
        <v>5.5491978239999993</v>
      </c>
      <c r="L58" t="s">
        <v>129</v>
      </c>
      <c r="M58" s="53" t="s">
        <v>43</v>
      </c>
      <c r="N58" s="43" t="s">
        <v>45</v>
      </c>
    </row>
    <row r="59" spans="1:14" ht="15" customHeight="1" x14ac:dyDescent="0.25">
      <c r="A59" s="4">
        <v>3</v>
      </c>
      <c r="B59" s="4">
        <v>8</v>
      </c>
      <c r="C59" s="44" t="s">
        <v>77</v>
      </c>
      <c r="D59" s="45">
        <v>29</v>
      </c>
      <c r="E59" s="45">
        <v>25</v>
      </c>
      <c r="F59" s="51" t="s">
        <v>82</v>
      </c>
      <c r="G59" s="6">
        <f t="shared" si="0"/>
        <v>6.6051985541725394E-2</v>
      </c>
      <c r="H59" s="3">
        <f t="shared" si="1"/>
        <v>0.22017328513908466</v>
      </c>
      <c r="I59" s="8">
        <f>0.0050811768+0.0000286052*POWER(D59,2)*E59</f>
        <v>0.60650550679999993</v>
      </c>
      <c r="J59" s="3">
        <f t="shared" si="2"/>
        <v>20</v>
      </c>
      <c r="K59" s="3">
        <f t="shared" si="3"/>
        <v>12.130110135999997</v>
      </c>
      <c r="L59" t="s">
        <v>129</v>
      </c>
      <c r="M59" s="53" t="s">
        <v>43</v>
      </c>
      <c r="N59" s="43" t="s">
        <v>45</v>
      </c>
    </row>
    <row r="60" spans="1:14" ht="15" customHeight="1" x14ac:dyDescent="0.25">
      <c r="A60" s="4">
        <v>3</v>
      </c>
      <c r="B60" s="4">
        <v>16</v>
      </c>
      <c r="C60" s="44" t="s">
        <v>78</v>
      </c>
      <c r="D60" s="45">
        <v>29</v>
      </c>
      <c r="E60" s="45">
        <v>25</v>
      </c>
      <c r="F60" s="51" t="s">
        <v>82</v>
      </c>
      <c r="G60" s="6">
        <f t="shared" si="0"/>
        <v>6.6051985541725394E-2</v>
      </c>
      <c r="H60" s="3">
        <f t="shared" si="1"/>
        <v>0.22017328513908466</v>
      </c>
      <c r="I60" s="3">
        <f>0.108337266+(0.000046499*(D60*D60*E60))</f>
        <v>1.0859787410000001</v>
      </c>
      <c r="J60" s="3">
        <f t="shared" si="2"/>
        <v>20</v>
      </c>
      <c r="K60" s="3">
        <f t="shared" si="3"/>
        <v>21.719574820000002</v>
      </c>
      <c r="L60" t="s">
        <v>129</v>
      </c>
      <c r="M60" s="53" t="s">
        <v>43</v>
      </c>
      <c r="N60" s="43" t="s">
        <v>45</v>
      </c>
    </row>
    <row r="61" spans="1:14" ht="15" customHeight="1" x14ac:dyDescent="0.25">
      <c r="A61" s="4">
        <v>3</v>
      </c>
      <c r="B61" s="4">
        <v>10</v>
      </c>
      <c r="C61" s="44" t="s">
        <v>77</v>
      </c>
      <c r="D61" s="45">
        <v>31</v>
      </c>
      <c r="E61" s="45">
        <v>20</v>
      </c>
      <c r="F61" s="12" t="s">
        <v>83</v>
      </c>
      <c r="G61" s="6">
        <f t="shared" si="0"/>
        <v>7.5476763502494784E-2</v>
      </c>
      <c r="H61" s="3">
        <f t="shared" si="1"/>
        <v>0.2515892116749826</v>
      </c>
      <c r="I61" s="8">
        <f>0.0050811768+0.0000286052*POWER(D61,2)*E61</f>
        <v>0.55487312079999995</v>
      </c>
      <c r="J61" s="3">
        <f t="shared" si="2"/>
        <v>20</v>
      </c>
      <c r="K61" s="3">
        <f t="shared" si="3"/>
        <v>11.097462415999999</v>
      </c>
      <c r="L61" t="s">
        <v>129</v>
      </c>
      <c r="M61" s="53" t="s">
        <v>43</v>
      </c>
      <c r="N61" s="43" t="s">
        <v>45</v>
      </c>
    </row>
    <row r="62" spans="1:14" ht="15" customHeight="1" x14ac:dyDescent="0.25">
      <c r="A62" s="4">
        <v>3</v>
      </c>
      <c r="B62" s="4">
        <v>18</v>
      </c>
      <c r="C62" s="44" t="s">
        <v>77</v>
      </c>
      <c r="D62" s="45">
        <v>31</v>
      </c>
      <c r="E62" s="45">
        <v>20</v>
      </c>
      <c r="F62" s="12" t="s">
        <v>83</v>
      </c>
      <c r="G62" s="6">
        <f t="shared" si="0"/>
        <v>7.5476763502494784E-2</v>
      </c>
      <c r="H62" s="3">
        <f t="shared" si="1"/>
        <v>0.2515892116749826</v>
      </c>
      <c r="I62" s="8">
        <f>0.0050811768+0.0000286052*POWER(D62,2)*E62</f>
        <v>0.55487312079999995</v>
      </c>
      <c r="J62" s="3">
        <f t="shared" si="2"/>
        <v>20</v>
      </c>
      <c r="K62" s="3">
        <f t="shared" si="3"/>
        <v>11.097462415999999</v>
      </c>
      <c r="L62" t="s">
        <v>129</v>
      </c>
      <c r="M62" s="53" t="s">
        <v>43</v>
      </c>
      <c r="N62" s="43" t="s">
        <v>45</v>
      </c>
    </row>
    <row r="63" spans="1:14" ht="15" customHeight="1" x14ac:dyDescent="0.25">
      <c r="A63" s="4">
        <v>4</v>
      </c>
      <c r="B63" s="4">
        <v>6</v>
      </c>
      <c r="C63" s="44" t="s">
        <v>78</v>
      </c>
      <c r="D63" s="45">
        <v>16</v>
      </c>
      <c r="E63" s="45">
        <v>9</v>
      </c>
      <c r="F63" s="51" t="s">
        <v>80</v>
      </c>
      <c r="G63" s="6">
        <f t="shared" si="0"/>
        <v>2.0106192982974676E-2</v>
      </c>
      <c r="H63" s="3">
        <f t="shared" si="1"/>
        <v>6.7020643276582262E-2</v>
      </c>
      <c r="I63" s="3">
        <f>0.108337266+(0.000046499*(D63*D63*E63))</f>
        <v>0.21547096199999999</v>
      </c>
      <c r="J63" s="3">
        <f t="shared" si="2"/>
        <v>20</v>
      </c>
      <c r="K63" s="3">
        <f t="shared" si="3"/>
        <v>4.3094192399999995</v>
      </c>
      <c r="L63" t="s">
        <v>129</v>
      </c>
      <c r="M63" s="53" t="s">
        <v>43</v>
      </c>
      <c r="N63" s="43" t="s">
        <v>45</v>
      </c>
    </row>
    <row r="64" spans="1:14" ht="15" customHeight="1" x14ac:dyDescent="0.25">
      <c r="A64" s="4">
        <v>4</v>
      </c>
      <c r="B64" s="4">
        <v>9</v>
      </c>
      <c r="C64" s="44" t="s">
        <v>78</v>
      </c>
      <c r="D64" s="45">
        <v>16</v>
      </c>
      <c r="E64" s="45">
        <v>9</v>
      </c>
      <c r="F64" s="51" t="s">
        <v>80</v>
      </c>
      <c r="G64" s="6">
        <f t="shared" si="0"/>
        <v>2.0106192982974676E-2</v>
      </c>
      <c r="H64" s="3">
        <f t="shared" si="1"/>
        <v>6.7020643276582262E-2</v>
      </c>
      <c r="I64" s="3">
        <f>0.108337266+(0.000046499*(D64*D64*E64))</f>
        <v>0.21547096199999999</v>
      </c>
      <c r="J64" s="3">
        <f t="shared" si="2"/>
        <v>20</v>
      </c>
      <c r="K64" s="3">
        <f t="shared" si="3"/>
        <v>4.3094192399999995</v>
      </c>
      <c r="L64" t="s">
        <v>129</v>
      </c>
      <c r="M64" s="53" t="s">
        <v>43</v>
      </c>
      <c r="N64" s="43" t="s">
        <v>45</v>
      </c>
    </row>
    <row r="65" spans="1:14" ht="15" customHeight="1" x14ac:dyDescent="0.25">
      <c r="A65" s="4">
        <v>4</v>
      </c>
      <c r="B65" s="4">
        <v>13</v>
      </c>
      <c r="C65" s="44" t="s">
        <v>77</v>
      </c>
      <c r="D65" s="45">
        <v>20</v>
      </c>
      <c r="E65" s="45">
        <v>11</v>
      </c>
      <c r="F65" s="12" t="s">
        <v>81</v>
      </c>
      <c r="G65" s="6">
        <f t="shared" si="0"/>
        <v>3.1415926535897934E-2</v>
      </c>
      <c r="H65" s="3">
        <f t="shared" si="1"/>
        <v>0.10471975511965978</v>
      </c>
      <c r="I65" s="8">
        <f>0.0050811768+0.0000286052*POWER(D65,2)*E65</f>
        <v>0.13094405679999999</v>
      </c>
      <c r="J65" s="3">
        <f t="shared" si="2"/>
        <v>20</v>
      </c>
      <c r="K65" s="3">
        <f t="shared" si="3"/>
        <v>2.6188811359999997</v>
      </c>
      <c r="L65" t="s">
        <v>129</v>
      </c>
      <c r="M65" s="53" t="s">
        <v>43</v>
      </c>
      <c r="N65" s="43" t="s">
        <v>45</v>
      </c>
    </row>
    <row r="66" spans="1:14" ht="15" customHeight="1" x14ac:dyDescent="0.25">
      <c r="A66" s="4">
        <v>4</v>
      </c>
      <c r="B66" s="4">
        <v>18</v>
      </c>
      <c r="C66" s="44" t="s">
        <v>77</v>
      </c>
      <c r="D66" s="45">
        <v>20</v>
      </c>
      <c r="E66" s="45">
        <v>12</v>
      </c>
      <c r="F66" s="12" t="s">
        <v>81</v>
      </c>
      <c r="G66" s="6">
        <f t="shared" ref="G66:G129" si="4">PI()/4*POWER((D66/100),2)</f>
        <v>3.1415926535897934E-2</v>
      </c>
      <c r="H66" s="3">
        <f t="shared" si="1"/>
        <v>0.10471975511965978</v>
      </c>
      <c r="I66" s="8">
        <f>0.0050811768+0.0000286052*POWER(D66,2)*E66</f>
        <v>0.14238613679999998</v>
      </c>
      <c r="J66" s="3">
        <f t="shared" si="2"/>
        <v>20</v>
      </c>
      <c r="K66" s="3">
        <f t="shared" si="3"/>
        <v>2.8477227359999993</v>
      </c>
      <c r="L66" t="s">
        <v>129</v>
      </c>
      <c r="M66" s="53" t="s">
        <v>43</v>
      </c>
      <c r="N66" s="43" t="s">
        <v>45</v>
      </c>
    </row>
    <row r="67" spans="1:14" ht="15" customHeight="1" x14ac:dyDescent="0.25">
      <c r="A67" s="4">
        <v>4</v>
      </c>
      <c r="B67" s="4">
        <v>7</v>
      </c>
      <c r="C67" s="44" t="s">
        <v>77</v>
      </c>
      <c r="D67" s="45">
        <v>23</v>
      </c>
      <c r="E67" s="45">
        <v>14</v>
      </c>
      <c r="F67" s="12" t="s">
        <v>81</v>
      </c>
      <c r="G67" s="6">
        <f t="shared" si="4"/>
        <v>4.1547562843725017E-2</v>
      </c>
      <c r="H67" s="3">
        <f t="shared" ref="H67:H121" si="5">G67*1/0.3</f>
        <v>0.13849187614575006</v>
      </c>
      <c r="I67" s="8">
        <f>0.0050811768+0.0000286052*POWER(D67,2)*E67</f>
        <v>0.216931288</v>
      </c>
      <c r="J67" s="3">
        <f t="shared" ref="J67:J130" si="6">1*1/$Q$2</f>
        <v>20</v>
      </c>
      <c r="K67" s="3">
        <f t="shared" ref="K67:K130" si="7">I67/$Q$2</f>
        <v>4.3386257599999993</v>
      </c>
      <c r="L67" t="s">
        <v>129</v>
      </c>
      <c r="M67" s="53" t="s">
        <v>43</v>
      </c>
      <c r="N67" s="43" t="s">
        <v>45</v>
      </c>
    </row>
    <row r="68" spans="1:14" ht="15" customHeight="1" x14ac:dyDescent="0.25">
      <c r="A68" s="4">
        <v>4</v>
      </c>
      <c r="B68" s="4">
        <v>10</v>
      </c>
      <c r="C68" s="44" t="s">
        <v>77</v>
      </c>
      <c r="D68" s="45">
        <v>24</v>
      </c>
      <c r="E68" s="45">
        <v>12</v>
      </c>
      <c r="F68" s="12" t="s">
        <v>81</v>
      </c>
      <c r="G68" s="6">
        <f t="shared" si="4"/>
        <v>4.5238934211693019E-2</v>
      </c>
      <c r="H68" s="3">
        <f t="shared" si="5"/>
        <v>0.15079644737231007</v>
      </c>
      <c r="I68" s="8">
        <f>0.0050811768+0.0000286052*POWER(D68,2)*E68</f>
        <v>0.2028003192</v>
      </c>
      <c r="J68" s="3">
        <f t="shared" si="6"/>
        <v>20</v>
      </c>
      <c r="K68" s="3">
        <f t="shared" si="7"/>
        <v>4.0560063839999998</v>
      </c>
      <c r="L68" t="s">
        <v>129</v>
      </c>
      <c r="M68" s="53" t="s">
        <v>43</v>
      </c>
      <c r="N68" s="43" t="s">
        <v>45</v>
      </c>
    </row>
    <row r="69" spans="1:14" ht="15" customHeight="1" x14ac:dyDescent="0.25">
      <c r="A69" s="4">
        <v>4</v>
      </c>
      <c r="B69" s="4">
        <v>15</v>
      </c>
      <c r="C69" s="44" t="s">
        <v>78</v>
      </c>
      <c r="D69" s="45">
        <v>24</v>
      </c>
      <c r="E69" s="45">
        <v>12</v>
      </c>
      <c r="F69" s="12" t="s">
        <v>81</v>
      </c>
      <c r="G69" s="6">
        <f t="shared" si="4"/>
        <v>4.5238934211693019E-2</v>
      </c>
      <c r="H69" s="3">
        <f t="shared" si="5"/>
        <v>0.15079644737231007</v>
      </c>
      <c r="I69" s="3">
        <f>0.108337266+(0.000046499*(D69*D69*E69))</f>
        <v>0.42973835399999999</v>
      </c>
      <c r="J69" s="3">
        <f t="shared" si="6"/>
        <v>20</v>
      </c>
      <c r="K69" s="3">
        <f t="shared" si="7"/>
        <v>8.5947670799999987</v>
      </c>
      <c r="L69" t="s">
        <v>129</v>
      </c>
      <c r="M69" s="53" t="s">
        <v>43</v>
      </c>
      <c r="N69" s="43" t="s">
        <v>45</v>
      </c>
    </row>
    <row r="70" spans="1:14" ht="15" customHeight="1" x14ac:dyDescent="0.25">
      <c r="A70" s="4">
        <v>4</v>
      </c>
      <c r="B70" s="4">
        <v>5</v>
      </c>
      <c r="C70" s="44" t="s">
        <v>77</v>
      </c>
      <c r="D70" s="45">
        <v>26</v>
      </c>
      <c r="E70" s="45">
        <v>13</v>
      </c>
      <c r="F70" s="51" t="s">
        <v>82</v>
      </c>
      <c r="G70" s="6">
        <f t="shared" si="4"/>
        <v>5.3092915845667513E-2</v>
      </c>
      <c r="H70" s="3">
        <f t="shared" si="5"/>
        <v>0.17697638615222505</v>
      </c>
      <c r="I70" s="8">
        <f>0.0050811768+0.0000286052*POWER(D70,2)*E70</f>
        <v>0.25646367439999995</v>
      </c>
      <c r="J70" s="3">
        <f t="shared" si="6"/>
        <v>20</v>
      </c>
      <c r="K70" s="3">
        <f t="shared" si="7"/>
        <v>5.129273487999999</v>
      </c>
      <c r="L70" t="s">
        <v>129</v>
      </c>
      <c r="M70" s="53" t="s">
        <v>43</v>
      </c>
      <c r="N70" s="43" t="s">
        <v>45</v>
      </c>
    </row>
    <row r="71" spans="1:14" ht="15" customHeight="1" x14ac:dyDescent="0.25">
      <c r="A71" s="4">
        <v>4</v>
      </c>
      <c r="B71" s="4">
        <v>12</v>
      </c>
      <c r="C71" s="44" t="s">
        <v>78</v>
      </c>
      <c r="D71" s="45">
        <v>26</v>
      </c>
      <c r="E71" s="48">
        <v>14</v>
      </c>
      <c r="F71" s="51" t="s">
        <v>82</v>
      </c>
      <c r="G71" s="6">
        <f t="shared" si="4"/>
        <v>5.3092915845667513E-2</v>
      </c>
      <c r="H71" s="3">
        <f t="shared" si="5"/>
        <v>0.17697638615222505</v>
      </c>
      <c r="I71" s="3">
        <f>0.108337266+(0.000046499*(D71*D71*E71))</f>
        <v>0.54840380200000005</v>
      </c>
      <c r="J71" s="3">
        <f t="shared" si="6"/>
        <v>20</v>
      </c>
      <c r="K71" s="3">
        <f t="shared" si="7"/>
        <v>10.96807604</v>
      </c>
      <c r="L71" t="s">
        <v>129</v>
      </c>
      <c r="M71" s="53" t="s">
        <v>43</v>
      </c>
      <c r="N71" s="43" t="s">
        <v>45</v>
      </c>
    </row>
    <row r="72" spans="1:14" x14ac:dyDescent="0.25">
      <c r="A72" s="4">
        <v>4</v>
      </c>
      <c r="B72" s="4">
        <v>17</v>
      </c>
      <c r="C72" s="44" t="s">
        <v>78</v>
      </c>
      <c r="D72" s="45">
        <v>26</v>
      </c>
      <c r="E72" s="48">
        <v>15</v>
      </c>
      <c r="F72" s="51" t="s">
        <v>82</v>
      </c>
      <c r="G72" s="6">
        <f t="shared" si="4"/>
        <v>5.3092915845667513E-2</v>
      </c>
      <c r="H72" s="3">
        <f t="shared" si="5"/>
        <v>0.17697638615222505</v>
      </c>
      <c r="I72" s="3">
        <f>0.108337266+(0.000046499*(D72*D72*E72))</f>
        <v>0.57983712600000004</v>
      </c>
      <c r="J72" s="3">
        <f t="shared" si="6"/>
        <v>20</v>
      </c>
      <c r="K72" s="3">
        <f t="shared" si="7"/>
        <v>11.596742519999999</v>
      </c>
      <c r="L72" t="s">
        <v>129</v>
      </c>
      <c r="M72" s="53" t="s">
        <v>43</v>
      </c>
      <c r="N72" s="43" t="s">
        <v>45</v>
      </c>
    </row>
    <row r="73" spans="1:14" ht="15" customHeight="1" x14ac:dyDescent="0.25">
      <c r="A73" s="4">
        <v>4</v>
      </c>
      <c r="B73" s="4">
        <v>11</v>
      </c>
      <c r="C73" s="44" t="s">
        <v>78</v>
      </c>
      <c r="D73" s="45">
        <v>30</v>
      </c>
      <c r="E73" s="45">
        <v>15</v>
      </c>
      <c r="F73" s="12" t="s">
        <v>83</v>
      </c>
      <c r="G73" s="6">
        <f t="shared" si="4"/>
        <v>7.0685834705770348E-2</v>
      </c>
      <c r="H73" s="3">
        <f t="shared" si="5"/>
        <v>0.23561944901923451</v>
      </c>
      <c r="I73" s="3">
        <f>0.108337266+(0.000046499*(D73*D73*E73))</f>
        <v>0.73607376600000007</v>
      </c>
      <c r="J73" s="3">
        <f t="shared" si="6"/>
        <v>20</v>
      </c>
      <c r="K73" s="3">
        <f t="shared" si="7"/>
        <v>14.721475320000001</v>
      </c>
      <c r="L73" t="s">
        <v>129</v>
      </c>
      <c r="M73" s="53" t="s">
        <v>43</v>
      </c>
      <c r="N73" s="43" t="s">
        <v>45</v>
      </c>
    </row>
    <row r="74" spans="1:14" ht="15" customHeight="1" x14ac:dyDescent="0.25">
      <c r="A74" s="4">
        <v>4</v>
      </c>
      <c r="B74" s="4">
        <v>16</v>
      </c>
      <c r="C74" s="44" t="s">
        <v>77</v>
      </c>
      <c r="D74" s="45">
        <v>30</v>
      </c>
      <c r="E74" s="45">
        <v>15</v>
      </c>
      <c r="F74" s="12" t="s">
        <v>83</v>
      </c>
      <c r="G74" s="6">
        <f t="shared" si="4"/>
        <v>7.0685834705770348E-2</v>
      </c>
      <c r="H74" s="3">
        <f t="shared" si="5"/>
        <v>0.23561944901923451</v>
      </c>
      <c r="I74" s="8">
        <f>0.0050811768+0.0000286052*POWER(D74,2)*E74</f>
        <v>0.39125137679999994</v>
      </c>
      <c r="J74" s="3">
        <f t="shared" si="6"/>
        <v>20</v>
      </c>
      <c r="K74" s="3">
        <f t="shared" si="7"/>
        <v>7.8250275359999986</v>
      </c>
      <c r="L74" t="s">
        <v>129</v>
      </c>
      <c r="M74" s="53" t="s">
        <v>43</v>
      </c>
      <c r="N74" s="43" t="s">
        <v>45</v>
      </c>
    </row>
    <row r="75" spans="1:14" ht="15" customHeight="1" x14ac:dyDescent="0.25">
      <c r="A75" s="4">
        <v>4</v>
      </c>
      <c r="B75" s="4">
        <v>19</v>
      </c>
      <c r="C75" s="44" t="s">
        <v>77</v>
      </c>
      <c r="D75" s="45">
        <v>32</v>
      </c>
      <c r="E75" s="45">
        <v>14</v>
      </c>
      <c r="F75" s="12" t="s">
        <v>83</v>
      </c>
      <c r="G75" s="6">
        <f t="shared" si="4"/>
        <v>8.0424771931898703E-2</v>
      </c>
      <c r="H75" s="3">
        <f t="shared" si="5"/>
        <v>0.26808257310632905</v>
      </c>
      <c r="I75" s="8">
        <f>0.0050811768+0.0000286052*POWER(D75,2)*E75</f>
        <v>0.41516532399999995</v>
      </c>
      <c r="J75" s="3">
        <f t="shared" si="6"/>
        <v>20</v>
      </c>
      <c r="K75" s="3">
        <f t="shared" si="7"/>
        <v>8.303306479999998</v>
      </c>
      <c r="L75" t="s">
        <v>129</v>
      </c>
      <c r="M75" s="53" t="s">
        <v>43</v>
      </c>
      <c r="N75" s="43" t="s">
        <v>45</v>
      </c>
    </row>
    <row r="76" spans="1:14" ht="15" customHeight="1" x14ac:dyDescent="0.25">
      <c r="A76" s="4">
        <v>4</v>
      </c>
      <c r="B76" s="4">
        <v>3</v>
      </c>
      <c r="C76" s="44" t="s">
        <v>78</v>
      </c>
      <c r="D76" s="45">
        <v>35</v>
      </c>
      <c r="E76" s="45">
        <v>16</v>
      </c>
      <c r="F76" s="12" t="s">
        <v>84</v>
      </c>
      <c r="G76" s="6">
        <f t="shared" si="4"/>
        <v>9.6211275016187398E-2</v>
      </c>
      <c r="H76" s="3">
        <f t="shared" si="5"/>
        <v>0.32070425005395803</v>
      </c>
      <c r="I76" s="3">
        <f>0.108337266+(0.000046499*(D76*D76*E76))</f>
        <v>1.019717666</v>
      </c>
      <c r="J76" s="3">
        <f t="shared" si="6"/>
        <v>20</v>
      </c>
      <c r="K76" s="3">
        <f t="shared" si="7"/>
        <v>20.39435332</v>
      </c>
      <c r="L76" t="s">
        <v>129</v>
      </c>
      <c r="M76" s="53" t="s">
        <v>43</v>
      </c>
      <c r="N76" s="43" t="s">
        <v>45</v>
      </c>
    </row>
    <row r="77" spans="1:14" ht="15" customHeight="1" x14ac:dyDescent="0.25">
      <c r="A77" s="4">
        <v>4</v>
      </c>
      <c r="B77" s="4">
        <v>14</v>
      </c>
      <c r="C77" s="44" t="s">
        <v>77</v>
      </c>
      <c r="D77" s="45">
        <v>36</v>
      </c>
      <c r="E77" s="45">
        <v>16</v>
      </c>
      <c r="F77" s="12" t="s">
        <v>84</v>
      </c>
      <c r="G77" s="6">
        <f t="shared" si="4"/>
        <v>0.10178760197630929</v>
      </c>
      <c r="H77" s="3">
        <f t="shared" si="5"/>
        <v>0.33929200658769765</v>
      </c>
      <c r="I77" s="8">
        <f>0.0050811768+0.0000286052*POWER(D77,2)*E77</f>
        <v>0.59823860399999995</v>
      </c>
      <c r="J77" s="3">
        <f t="shared" si="6"/>
        <v>20</v>
      </c>
      <c r="K77" s="3">
        <f t="shared" si="7"/>
        <v>11.964772079999998</v>
      </c>
      <c r="L77" t="s">
        <v>129</v>
      </c>
      <c r="M77" s="53" t="s">
        <v>43</v>
      </c>
      <c r="N77" s="43" t="s">
        <v>45</v>
      </c>
    </row>
    <row r="78" spans="1:14" x14ac:dyDescent="0.25">
      <c r="A78" s="4">
        <v>4</v>
      </c>
      <c r="B78" s="4">
        <v>4</v>
      </c>
      <c r="C78" s="44" t="s">
        <v>77</v>
      </c>
      <c r="D78" s="45">
        <v>40</v>
      </c>
      <c r="E78" s="45">
        <v>23</v>
      </c>
      <c r="F78" s="12" t="s">
        <v>85</v>
      </c>
      <c r="G78" s="6">
        <f t="shared" si="4"/>
        <v>0.12566370614359174</v>
      </c>
      <c r="H78" s="3">
        <f t="shared" si="5"/>
        <v>0.41887902047863912</v>
      </c>
      <c r="I78" s="8">
        <f>0.0050811768+0.0000286052*POWER(D78,2)*E78</f>
        <v>1.0577525368</v>
      </c>
      <c r="J78" s="3">
        <f t="shared" si="6"/>
        <v>20</v>
      </c>
      <c r="K78" s="3">
        <f t="shared" si="7"/>
        <v>21.155050736</v>
      </c>
      <c r="L78" t="s">
        <v>129</v>
      </c>
      <c r="M78" s="53" t="s">
        <v>43</v>
      </c>
      <c r="N78" s="43" t="s">
        <v>45</v>
      </c>
    </row>
    <row r="79" spans="1:14" x14ac:dyDescent="0.25">
      <c r="A79" s="4">
        <v>4</v>
      </c>
      <c r="B79" s="4">
        <v>1</v>
      </c>
      <c r="C79" s="44" t="s">
        <v>78</v>
      </c>
      <c r="D79" s="45">
        <v>29</v>
      </c>
      <c r="E79" s="45">
        <v>16</v>
      </c>
      <c r="F79" s="12" t="s">
        <v>81</v>
      </c>
      <c r="G79" s="6">
        <f t="shared" si="4"/>
        <v>6.6051985541725394E-2</v>
      </c>
      <c r="H79" s="3">
        <f t="shared" si="5"/>
        <v>0.22017328513908466</v>
      </c>
      <c r="I79" s="3">
        <f>0.108337266+(0.000046499*(D79*D79*E79))</f>
        <v>0.73402781000000006</v>
      </c>
      <c r="J79" s="3">
        <f t="shared" si="6"/>
        <v>20</v>
      </c>
      <c r="K79" s="3">
        <f t="shared" si="7"/>
        <v>14.6805562</v>
      </c>
      <c r="L79" t="s">
        <v>129</v>
      </c>
      <c r="M79" s="53" t="s">
        <v>43</v>
      </c>
      <c r="N79" s="43" t="s">
        <v>45</v>
      </c>
    </row>
    <row r="80" spans="1:14" x14ac:dyDescent="0.25">
      <c r="A80" s="4">
        <v>4</v>
      </c>
      <c r="B80" s="4">
        <v>8</v>
      </c>
      <c r="C80" s="44" t="s">
        <v>77</v>
      </c>
      <c r="D80" s="49">
        <v>25</v>
      </c>
      <c r="E80" s="49">
        <v>15</v>
      </c>
      <c r="F80" s="12" t="s">
        <v>81</v>
      </c>
      <c r="G80" s="6">
        <f t="shared" si="4"/>
        <v>4.9087385212340517E-2</v>
      </c>
      <c r="H80" s="3">
        <f t="shared" si="5"/>
        <v>0.1636246173744684</v>
      </c>
      <c r="I80" s="8">
        <f>0.0050811768+0.0000286052*POWER(D80,2)*E80</f>
        <v>0.27325492679999996</v>
      </c>
      <c r="J80" s="3">
        <f t="shared" si="6"/>
        <v>20</v>
      </c>
      <c r="K80" s="3">
        <f t="shared" si="7"/>
        <v>5.4650985359999993</v>
      </c>
      <c r="L80" t="s">
        <v>129</v>
      </c>
      <c r="M80" s="5" t="s">
        <v>43</v>
      </c>
      <c r="N80" s="43" t="s">
        <v>45</v>
      </c>
    </row>
    <row r="81" spans="1:14" x14ac:dyDescent="0.25">
      <c r="A81" s="4">
        <v>5</v>
      </c>
      <c r="B81" s="4">
        <v>5</v>
      </c>
      <c r="C81" s="44" t="s">
        <v>77</v>
      </c>
      <c r="D81" s="49">
        <v>12</v>
      </c>
      <c r="E81" s="49">
        <v>7</v>
      </c>
      <c r="F81" s="12" t="s">
        <v>79</v>
      </c>
      <c r="G81" s="6">
        <f t="shared" si="4"/>
        <v>1.1309733552923255E-2</v>
      </c>
      <c r="H81" s="3">
        <f t="shared" si="5"/>
        <v>3.7699111843077518E-2</v>
      </c>
      <c r="I81" s="8">
        <f>0.0050811768+0.0000286052*POWER(D81,2)*E81</f>
        <v>3.3915218400000002E-2</v>
      </c>
      <c r="J81" s="3">
        <f t="shared" si="6"/>
        <v>20</v>
      </c>
      <c r="K81" s="3">
        <f t="shared" si="7"/>
        <v>0.67830436800000005</v>
      </c>
      <c r="L81" t="s">
        <v>129</v>
      </c>
      <c r="M81" s="53" t="s">
        <v>43</v>
      </c>
      <c r="N81" s="43" t="s">
        <v>45</v>
      </c>
    </row>
    <row r="82" spans="1:14" x14ac:dyDescent="0.25">
      <c r="A82" s="4">
        <v>5</v>
      </c>
      <c r="B82" s="4">
        <v>9</v>
      </c>
      <c r="C82" s="44" t="s">
        <v>78</v>
      </c>
      <c r="D82" s="49">
        <v>13</v>
      </c>
      <c r="E82" s="49">
        <v>9</v>
      </c>
      <c r="F82" s="12" t="s">
        <v>79</v>
      </c>
      <c r="G82" s="6">
        <f t="shared" si="4"/>
        <v>1.3273228961416878E-2</v>
      </c>
      <c r="H82" s="3">
        <f t="shared" si="5"/>
        <v>4.4244096538056263E-2</v>
      </c>
      <c r="I82" s="3">
        <f>0.108337266+(0.000046499*(D82*D82*E82))</f>
        <v>0.17906224500000001</v>
      </c>
      <c r="J82" s="3">
        <f t="shared" si="6"/>
        <v>20</v>
      </c>
      <c r="K82" s="3">
        <f t="shared" si="7"/>
        <v>3.5812449000000002</v>
      </c>
      <c r="L82" t="s">
        <v>129</v>
      </c>
      <c r="M82" s="53" t="s">
        <v>43</v>
      </c>
      <c r="N82" s="43" t="s">
        <v>45</v>
      </c>
    </row>
    <row r="83" spans="1:14" x14ac:dyDescent="0.25">
      <c r="A83" s="4">
        <v>5</v>
      </c>
      <c r="B83" s="4">
        <v>15</v>
      </c>
      <c r="C83" s="44" t="s">
        <v>77</v>
      </c>
      <c r="D83" s="45">
        <v>13</v>
      </c>
      <c r="E83" s="45">
        <v>9</v>
      </c>
      <c r="F83" s="12" t="s">
        <v>79</v>
      </c>
      <c r="G83" s="6">
        <f t="shared" si="4"/>
        <v>1.3273228961416878E-2</v>
      </c>
      <c r="H83" s="3">
        <f t="shared" si="5"/>
        <v>4.4244096538056263E-2</v>
      </c>
      <c r="I83" s="8">
        <f>0.0050811768+0.0000286052*POWER(D83,2)*E83</f>
        <v>4.8589685999999993E-2</v>
      </c>
      <c r="J83" s="3">
        <f t="shared" si="6"/>
        <v>20</v>
      </c>
      <c r="K83" s="3">
        <f t="shared" si="7"/>
        <v>0.97179371999999986</v>
      </c>
      <c r="L83" t="s">
        <v>129</v>
      </c>
      <c r="M83" s="53" t="s">
        <v>43</v>
      </c>
      <c r="N83" s="43" t="s">
        <v>45</v>
      </c>
    </row>
    <row r="84" spans="1:14" x14ac:dyDescent="0.25">
      <c r="A84" s="4">
        <v>5</v>
      </c>
      <c r="B84" s="4">
        <v>1</v>
      </c>
      <c r="C84" s="44" t="s">
        <v>78</v>
      </c>
      <c r="D84" s="45">
        <v>14</v>
      </c>
      <c r="E84" s="45">
        <v>10</v>
      </c>
      <c r="F84" s="12" t="s">
        <v>79</v>
      </c>
      <c r="G84" s="6">
        <f t="shared" si="4"/>
        <v>1.5393804002589988E-2</v>
      </c>
      <c r="H84" s="3">
        <f t="shared" si="5"/>
        <v>5.1312680008633295E-2</v>
      </c>
      <c r="I84" s="3">
        <f>0.108337266+(0.000046499*(D84*D84*E84))</f>
        <v>0.19947530600000002</v>
      </c>
      <c r="J84" s="3">
        <f t="shared" si="6"/>
        <v>20</v>
      </c>
      <c r="K84" s="3">
        <f t="shared" si="7"/>
        <v>3.9895061200000002</v>
      </c>
      <c r="L84" t="s">
        <v>129</v>
      </c>
      <c r="M84" s="53" t="s">
        <v>43</v>
      </c>
      <c r="N84" s="43" t="s">
        <v>45</v>
      </c>
    </row>
    <row r="85" spans="1:14" x14ac:dyDescent="0.25">
      <c r="A85" s="4">
        <v>5</v>
      </c>
      <c r="B85" s="4">
        <v>2</v>
      </c>
      <c r="C85" s="44" t="s">
        <v>78</v>
      </c>
      <c r="D85" s="45">
        <v>17</v>
      </c>
      <c r="E85" s="45">
        <v>9</v>
      </c>
      <c r="F85" s="51" t="s">
        <v>80</v>
      </c>
      <c r="G85" s="6">
        <f t="shared" si="4"/>
        <v>2.2698006922186261E-2</v>
      </c>
      <c r="H85" s="3">
        <f t="shared" si="5"/>
        <v>7.5660023073954211E-2</v>
      </c>
      <c r="I85" s="3">
        <f>0.108337266+(0.000046499*(D85*D85*E85))</f>
        <v>0.22928116500000001</v>
      </c>
      <c r="J85" s="3">
        <f t="shared" si="6"/>
        <v>20</v>
      </c>
      <c r="K85" s="3">
        <f t="shared" si="7"/>
        <v>4.5856233</v>
      </c>
      <c r="L85" t="s">
        <v>129</v>
      </c>
      <c r="M85" s="53" t="s">
        <v>43</v>
      </c>
      <c r="N85" s="43" t="s">
        <v>45</v>
      </c>
    </row>
    <row r="86" spans="1:14" x14ac:dyDescent="0.25">
      <c r="A86" s="4">
        <v>5</v>
      </c>
      <c r="B86" s="4">
        <v>20</v>
      </c>
      <c r="C86" s="44" t="s">
        <v>77</v>
      </c>
      <c r="D86" s="45">
        <v>20</v>
      </c>
      <c r="E86" s="45">
        <v>12</v>
      </c>
      <c r="F86" s="12" t="s">
        <v>81</v>
      </c>
      <c r="G86" s="6">
        <f t="shared" si="4"/>
        <v>3.1415926535897934E-2</v>
      </c>
      <c r="H86" s="3">
        <f t="shared" si="5"/>
        <v>0.10471975511965978</v>
      </c>
      <c r="I86" s="8">
        <f>0.0050811768+0.0000286052*POWER(D86,2)*E86</f>
        <v>0.14238613679999998</v>
      </c>
      <c r="J86" s="3">
        <f t="shared" si="6"/>
        <v>20</v>
      </c>
      <c r="K86" s="3">
        <f t="shared" si="7"/>
        <v>2.8477227359999993</v>
      </c>
      <c r="L86" t="s">
        <v>129</v>
      </c>
      <c r="M86" s="53" t="s">
        <v>43</v>
      </c>
      <c r="N86" s="43" t="s">
        <v>45</v>
      </c>
    </row>
    <row r="87" spans="1:14" x14ac:dyDescent="0.25">
      <c r="A87" s="4">
        <v>5</v>
      </c>
      <c r="B87" s="4">
        <v>10</v>
      </c>
      <c r="C87" s="44" t="s">
        <v>77</v>
      </c>
      <c r="D87" s="45">
        <v>24</v>
      </c>
      <c r="E87" s="45">
        <v>14</v>
      </c>
      <c r="F87" s="12" t="s">
        <v>81</v>
      </c>
      <c r="G87" s="6">
        <f t="shared" si="4"/>
        <v>4.5238934211693019E-2</v>
      </c>
      <c r="H87" s="3">
        <f t="shared" si="5"/>
        <v>0.15079644737231007</v>
      </c>
      <c r="I87" s="8">
        <f>0.0050811768+0.0000286052*POWER(D87,2)*E87</f>
        <v>0.23575350959999999</v>
      </c>
      <c r="J87" s="3">
        <f t="shared" si="6"/>
        <v>20</v>
      </c>
      <c r="K87" s="3">
        <f t="shared" si="7"/>
        <v>4.7150701919999998</v>
      </c>
      <c r="L87" t="s">
        <v>129</v>
      </c>
      <c r="M87" s="53" t="s">
        <v>43</v>
      </c>
      <c r="N87" s="43" t="s">
        <v>45</v>
      </c>
    </row>
    <row r="88" spans="1:14" x14ac:dyDescent="0.25">
      <c r="A88" s="4">
        <v>5</v>
      </c>
      <c r="B88" s="4">
        <v>11</v>
      </c>
      <c r="C88" s="44" t="s">
        <v>78</v>
      </c>
      <c r="D88" s="45">
        <v>24</v>
      </c>
      <c r="E88" s="45">
        <v>15</v>
      </c>
      <c r="F88" s="12" t="s">
        <v>81</v>
      </c>
      <c r="G88" s="6">
        <f t="shared" si="4"/>
        <v>4.5238934211693019E-2</v>
      </c>
      <c r="H88" s="3">
        <f t="shared" si="5"/>
        <v>0.15079644737231007</v>
      </c>
      <c r="I88" s="3">
        <f>0.108337266+(0.000046499*(D88*D88*E88))</f>
        <v>0.51008862600000004</v>
      </c>
      <c r="J88" s="3">
        <f t="shared" si="6"/>
        <v>20</v>
      </c>
      <c r="K88" s="3">
        <f t="shared" si="7"/>
        <v>10.20177252</v>
      </c>
      <c r="L88" t="s">
        <v>129</v>
      </c>
      <c r="M88" s="53" t="s">
        <v>43</v>
      </c>
      <c r="N88" s="43" t="s">
        <v>45</v>
      </c>
    </row>
    <row r="89" spans="1:14" x14ac:dyDescent="0.25">
      <c r="A89" s="4">
        <v>5</v>
      </c>
      <c r="B89" s="4">
        <v>12</v>
      </c>
      <c r="C89" s="44" t="s">
        <v>77</v>
      </c>
      <c r="D89" s="45">
        <v>24</v>
      </c>
      <c r="E89" s="45">
        <v>16</v>
      </c>
      <c r="F89" s="12" t="s">
        <v>81</v>
      </c>
      <c r="G89" s="6">
        <f t="shared" si="4"/>
        <v>4.5238934211693019E-2</v>
      </c>
      <c r="H89" s="3">
        <f t="shared" si="5"/>
        <v>0.15079644737231007</v>
      </c>
      <c r="I89" s="8">
        <f>0.0050811768+0.0000286052*POWER(D89,2)*E89</f>
        <v>0.26870669999999997</v>
      </c>
      <c r="J89" s="3">
        <f t="shared" si="6"/>
        <v>20</v>
      </c>
      <c r="K89" s="3">
        <f t="shared" si="7"/>
        <v>5.3741339999999989</v>
      </c>
      <c r="L89" t="s">
        <v>129</v>
      </c>
      <c r="M89" s="53" t="s">
        <v>43</v>
      </c>
      <c r="N89" s="43" t="s">
        <v>45</v>
      </c>
    </row>
    <row r="90" spans="1:14" x14ac:dyDescent="0.25">
      <c r="A90" s="4">
        <v>5</v>
      </c>
      <c r="B90" s="4">
        <v>17</v>
      </c>
      <c r="C90" s="44" t="s">
        <v>77</v>
      </c>
      <c r="D90" s="45">
        <v>24</v>
      </c>
      <c r="E90" s="45">
        <v>15</v>
      </c>
      <c r="F90" s="12" t="s">
        <v>81</v>
      </c>
      <c r="G90" s="6">
        <f t="shared" si="4"/>
        <v>4.5238934211693019E-2</v>
      </c>
      <c r="H90" s="3">
        <f t="shared" si="5"/>
        <v>0.15079644737231007</v>
      </c>
      <c r="I90" s="8">
        <f>0.0050811768+0.0000286052*POWER(D90,2)*E90</f>
        <v>0.25223010479999997</v>
      </c>
      <c r="J90" s="3">
        <f t="shared" si="6"/>
        <v>20</v>
      </c>
      <c r="K90" s="3">
        <f t="shared" si="7"/>
        <v>5.0446020959999993</v>
      </c>
      <c r="L90" t="s">
        <v>129</v>
      </c>
      <c r="M90" s="53" t="s">
        <v>43</v>
      </c>
      <c r="N90" s="43" t="s">
        <v>45</v>
      </c>
    </row>
    <row r="91" spans="1:14" x14ac:dyDescent="0.25">
      <c r="A91" s="4">
        <v>5</v>
      </c>
      <c r="B91" s="4">
        <v>6</v>
      </c>
      <c r="C91" s="44" t="s">
        <v>78</v>
      </c>
      <c r="D91" s="45">
        <v>29</v>
      </c>
      <c r="E91" s="45">
        <v>15</v>
      </c>
      <c r="F91" s="51" t="s">
        <v>82</v>
      </c>
      <c r="G91" s="6">
        <f t="shared" si="4"/>
        <v>6.6051985541725394E-2</v>
      </c>
      <c r="H91" s="3">
        <f t="shared" si="5"/>
        <v>0.22017328513908466</v>
      </c>
      <c r="I91" s="3">
        <f>0.108337266+(0.000046499*(D91*D91*E91))</f>
        <v>0.6949221510000001</v>
      </c>
      <c r="J91" s="3">
        <f t="shared" si="6"/>
        <v>20</v>
      </c>
      <c r="K91" s="3">
        <f t="shared" si="7"/>
        <v>13.898443020000002</v>
      </c>
      <c r="L91" t="s">
        <v>129</v>
      </c>
      <c r="M91" s="53" t="s">
        <v>43</v>
      </c>
      <c r="N91" s="43" t="s">
        <v>45</v>
      </c>
    </row>
    <row r="92" spans="1:14" x14ac:dyDescent="0.25">
      <c r="A92" s="4">
        <v>5</v>
      </c>
      <c r="B92" s="4">
        <v>19</v>
      </c>
      <c r="C92" s="44" t="s">
        <v>77</v>
      </c>
      <c r="D92" s="45">
        <v>29</v>
      </c>
      <c r="E92" s="45">
        <v>16</v>
      </c>
      <c r="F92" s="51" t="s">
        <v>82</v>
      </c>
      <c r="G92" s="6">
        <f t="shared" si="4"/>
        <v>6.6051985541725394E-2</v>
      </c>
      <c r="H92" s="3">
        <f t="shared" si="5"/>
        <v>0.22017328513908466</v>
      </c>
      <c r="I92" s="8">
        <f>0.0050811768+0.0000286052*POWER(D92,2)*E92</f>
        <v>0.38999274799999994</v>
      </c>
      <c r="J92" s="3">
        <f t="shared" si="6"/>
        <v>20</v>
      </c>
      <c r="K92" s="3">
        <f t="shared" si="7"/>
        <v>7.7998549599999984</v>
      </c>
      <c r="L92" t="s">
        <v>129</v>
      </c>
      <c r="M92" s="53" t="s">
        <v>43</v>
      </c>
      <c r="N92" s="43" t="s">
        <v>45</v>
      </c>
    </row>
    <row r="93" spans="1:14" x14ac:dyDescent="0.25">
      <c r="A93" s="4">
        <v>5</v>
      </c>
      <c r="B93" s="4">
        <v>3</v>
      </c>
      <c r="C93" s="44" t="s">
        <v>77</v>
      </c>
      <c r="D93" s="45">
        <v>32</v>
      </c>
      <c r="E93" s="45">
        <v>18</v>
      </c>
      <c r="F93" s="12" t="s">
        <v>83</v>
      </c>
      <c r="G93" s="6">
        <f t="shared" si="4"/>
        <v>8.0424771931898703E-2</v>
      </c>
      <c r="H93" s="3">
        <f t="shared" si="5"/>
        <v>0.26808257310632905</v>
      </c>
      <c r="I93" s="8">
        <f>0.0050811768+0.0000286052*POWER(D93,2)*E93</f>
        <v>0.53233222319999995</v>
      </c>
      <c r="J93" s="3">
        <f t="shared" si="6"/>
        <v>20</v>
      </c>
      <c r="K93" s="3">
        <f t="shared" si="7"/>
        <v>10.646644463999998</v>
      </c>
      <c r="L93" t="s">
        <v>129</v>
      </c>
      <c r="M93" s="53" t="s">
        <v>43</v>
      </c>
      <c r="N93" s="43" t="s">
        <v>45</v>
      </c>
    </row>
    <row r="94" spans="1:14" x14ac:dyDescent="0.25">
      <c r="A94" s="4">
        <v>5</v>
      </c>
      <c r="B94" s="4">
        <v>8</v>
      </c>
      <c r="C94" s="44" t="s">
        <v>77</v>
      </c>
      <c r="D94" s="45">
        <v>33</v>
      </c>
      <c r="E94" s="45">
        <v>16</v>
      </c>
      <c r="F94" s="12" t="s">
        <v>83</v>
      </c>
      <c r="G94" s="6">
        <f t="shared" si="4"/>
        <v>8.5529859993982132E-2</v>
      </c>
      <c r="H94" s="3">
        <f t="shared" si="5"/>
        <v>0.28509953331327381</v>
      </c>
      <c r="I94" s="8">
        <f>0.0050811768+0.0000286052*POWER(D94,2)*E94</f>
        <v>0.50349818159999993</v>
      </c>
      <c r="J94" s="3">
        <f t="shared" si="6"/>
        <v>20</v>
      </c>
      <c r="K94" s="3">
        <f t="shared" si="7"/>
        <v>10.069963631999999</v>
      </c>
      <c r="L94" t="s">
        <v>129</v>
      </c>
      <c r="M94" s="53" t="s">
        <v>43</v>
      </c>
      <c r="N94" s="43" t="s">
        <v>45</v>
      </c>
    </row>
    <row r="95" spans="1:14" x14ac:dyDescent="0.25">
      <c r="A95" s="4">
        <v>5</v>
      </c>
      <c r="B95" s="4">
        <v>14</v>
      </c>
      <c r="C95" s="44" t="s">
        <v>77</v>
      </c>
      <c r="D95" s="45">
        <v>33</v>
      </c>
      <c r="E95" s="45">
        <v>20</v>
      </c>
      <c r="F95" s="12" t="s">
        <v>83</v>
      </c>
      <c r="G95" s="6">
        <f t="shared" si="4"/>
        <v>8.5529859993982132E-2</v>
      </c>
      <c r="H95" s="3">
        <f t="shared" si="5"/>
        <v>0.28509953331327381</v>
      </c>
      <c r="I95" s="8">
        <f>0.0050811768+0.0000286052*POWER(D95,2)*E95</f>
        <v>0.62810243279999989</v>
      </c>
      <c r="J95" s="3">
        <f t="shared" si="6"/>
        <v>20</v>
      </c>
      <c r="K95" s="3">
        <f t="shared" si="7"/>
        <v>12.562048655999996</v>
      </c>
      <c r="L95" t="s">
        <v>129</v>
      </c>
      <c r="M95" s="53" t="s">
        <v>43</v>
      </c>
      <c r="N95" s="43" t="s">
        <v>45</v>
      </c>
    </row>
    <row r="96" spans="1:14" x14ac:dyDescent="0.25">
      <c r="A96" s="4">
        <v>5</v>
      </c>
      <c r="B96" s="4">
        <v>7</v>
      </c>
      <c r="C96" s="44" t="s">
        <v>77</v>
      </c>
      <c r="D96" s="45">
        <v>32</v>
      </c>
      <c r="E96" s="45">
        <v>19</v>
      </c>
      <c r="F96" s="12" t="s">
        <v>83</v>
      </c>
      <c r="G96" s="6">
        <f t="shared" si="4"/>
        <v>8.0424771931898703E-2</v>
      </c>
      <c r="H96" s="3">
        <f t="shared" si="5"/>
        <v>0.26808257310632905</v>
      </c>
      <c r="I96" s="8">
        <f>0.0050811768+0.0000286052*POWER(D96,2)*E96</f>
        <v>0.56162394799999993</v>
      </c>
      <c r="J96" s="3">
        <f t="shared" si="6"/>
        <v>20</v>
      </c>
      <c r="K96" s="3">
        <f t="shared" si="7"/>
        <v>11.232478959999998</v>
      </c>
      <c r="L96" t="s">
        <v>129</v>
      </c>
      <c r="M96" s="53" t="s">
        <v>43</v>
      </c>
      <c r="N96" s="43" t="s">
        <v>45</v>
      </c>
    </row>
    <row r="97" spans="1:14" x14ac:dyDescent="0.25">
      <c r="A97" s="4">
        <v>5</v>
      </c>
      <c r="B97" s="4">
        <v>13</v>
      </c>
      <c r="C97" s="44" t="s">
        <v>78</v>
      </c>
      <c r="D97" s="45">
        <v>31</v>
      </c>
      <c r="E97" s="45">
        <v>14</v>
      </c>
      <c r="F97" s="12" t="s">
        <v>83</v>
      </c>
      <c r="G97" s="6">
        <f t="shared" si="4"/>
        <v>7.5476763502494784E-2</v>
      </c>
      <c r="H97" s="3">
        <f t="shared" si="5"/>
        <v>0.2515892116749826</v>
      </c>
      <c r="I97" s="3">
        <f>0.108337266+(0.000046499*(D97*D97*E97))</f>
        <v>0.7339348120000001</v>
      </c>
      <c r="J97" s="3">
        <f t="shared" si="6"/>
        <v>20</v>
      </c>
      <c r="K97" s="3">
        <f t="shared" si="7"/>
        <v>14.678696240000001</v>
      </c>
      <c r="L97" t="s">
        <v>129</v>
      </c>
      <c r="M97" s="53" t="s">
        <v>43</v>
      </c>
      <c r="N97" s="43" t="s">
        <v>45</v>
      </c>
    </row>
    <row r="98" spans="1:14" x14ac:dyDescent="0.25">
      <c r="A98" s="4">
        <v>5</v>
      </c>
      <c r="B98" s="4">
        <v>16</v>
      </c>
      <c r="C98" s="44" t="s">
        <v>78</v>
      </c>
      <c r="D98" s="45">
        <v>34</v>
      </c>
      <c r="E98" s="45">
        <v>15</v>
      </c>
      <c r="F98" s="12" t="s">
        <v>83</v>
      </c>
      <c r="G98" s="6">
        <f t="shared" si="4"/>
        <v>9.0792027688745044E-2</v>
      </c>
      <c r="H98" s="3">
        <f t="shared" si="5"/>
        <v>0.30264009229581684</v>
      </c>
      <c r="I98" s="3">
        <f>0.108337266+(0.000046499*(D98*D98*E98))</f>
        <v>0.91462992600000015</v>
      </c>
      <c r="J98" s="3">
        <f t="shared" si="6"/>
        <v>20</v>
      </c>
      <c r="K98" s="3">
        <f t="shared" si="7"/>
        <v>18.292598520000002</v>
      </c>
      <c r="L98" t="s">
        <v>129</v>
      </c>
      <c r="M98" s="53" t="s">
        <v>43</v>
      </c>
      <c r="N98" s="43" t="s">
        <v>45</v>
      </c>
    </row>
    <row r="99" spans="1:14" x14ac:dyDescent="0.25">
      <c r="A99" s="4">
        <v>5</v>
      </c>
      <c r="B99" s="4">
        <v>18</v>
      </c>
      <c r="C99" s="44" t="s">
        <v>78</v>
      </c>
      <c r="D99" s="45">
        <v>34</v>
      </c>
      <c r="E99" s="45">
        <v>16</v>
      </c>
      <c r="F99" s="12" t="s">
        <v>83</v>
      </c>
      <c r="G99" s="6">
        <f t="shared" si="4"/>
        <v>9.0792027688745044E-2</v>
      </c>
      <c r="H99" s="3">
        <f t="shared" si="5"/>
        <v>0.30264009229581684</v>
      </c>
      <c r="I99" s="3">
        <f>0.108337266+(0.000046499*(D99*D99*E99))</f>
        <v>0.96838277000000006</v>
      </c>
      <c r="J99" s="3">
        <f t="shared" si="6"/>
        <v>20</v>
      </c>
      <c r="K99" s="3">
        <f t="shared" si="7"/>
        <v>19.3676554</v>
      </c>
      <c r="L99" t="s">
        <v>129</v>
      </c>
      <c r="M99" s="53" t="s">
        <v>43</v>
      </c>
      <c r="N99" s="43" t="s">
        <v>45</v>
      </c>
    </row>
    <row r="100" spans="1:14" x14ac:dyDescent="0.25">
      <c r="A100" s="4">
        <v>5</v>
      </c>
      <c r="B100" s="4">
        <v>4</v>
      </c>
      <c r="C100" s="44" t="s">
        <v>77</v>
      </c>
      <c r="D100" s="49">
        <v>25</v>
      </c>
      <c r="E100" s="49">
        <v>15</v>
      </c>
      <c r="F100" s="51" t="s">
        <v>82</v>
      </c>
      <c r="G100" s="6">
        <f t="shared" si="4"/>
        <v>4.9087385212340517E-2</v>
      </c>
      <c r="H100" s="3">
        <f t="shared" si="5"/>
        <v>0.1636246173744684</v>
      </c>
      <c r="I100" s="8">
        <f>0.0050811768+0.0000286052*POWER(D100,2)*E100</f>
        <v>0.27325492679999996</v>
      </c>
      <c r="J100" s="3">
        <f t="shared" si="6"/>
        <v>20</v>
      </c>
      <c r="K100" s="3">
        <f t="shared" si="7"/>
        <v>5.4650985359999993</v>
      </c>
      <c r="L100" t="s">
        <v>129</v>
      </c>
      <c r="M100" s="53" t="s">
        <v>43</v>
      </c>
      <c r="N100" s="43" t="s">
        <v>45</v>
      </c>
    </row>
    <row r="101" spans="1:14" x14ac:dyDescent="0.25">
      <c r="A101" s="4">
        <v>6</v>
      </c>
      <c r="B101" s="4">
        <v>6</v>
      </c>
      <c r="C101" s="44" t="s">
        <v>78</v>
      </c>
      <c r="D101" s="49">
        <v>10</v>
      </c>
      <c r="E101" s="49">
        <v>11</v>
      </c>
      <c r="F101" s="12" t="s">
        <v>79</v>
      </c>
      <c r="G101" s="6">
        <f t="shared" si="4"/>
        <v>7.8539816339744835E-3</v>
      </c>
      <c r="H101" s="3">
        <f t="shared" si="5"/>
        <v>2.6179938779914945E-2</v>
      </c>
      <c r="I101" s="3">
        <f>0.108337266+(0.000046499*(D101*D101*E101))</f>
        <v>0.15948616600000001</v>
      </c>
      <c r="J101" s="3">
        <f t="shared" si="6"/>
        <v>20</v>
      </c>
      <c r="K101" s="3">
        <f t="shared" si="7"/>
        <v>3.1897233200000001</v>
      </c>
      <c r="L101" t="s">
        <v>129</v>
      </c>
      <c r="M101" s="53" t="s">
        <v>43</v>
      </c>
      <c r="N101" s="43" t="s">
        <v>45</v>
      </c>
    </row>
    <row r="102" spans="1:14" x14ac:dyDescent="0.25">
      <c r="A102" s="4">
        <v>6</v>
      </c>
      <c r="B102" s="4">
        <v>7</v>
      </c>
      <c r="C102" s="44" t="s">
        <v>78</v>
      </c>
      <c r="D102" s="49">
        <v>10</v>
      </c>
      <c r="E102" s="49">
        <v>6</v>
      </c>
      <c r="F102" s="12" t="s">
        <v>79</v>
      </c>
      <c r="G102" s="6">
        <f t="shared" si="4"/>
        <v>7.8539816339744835E-3</v>
      </c>
      <c r="H102" s="3">
        <f t="shared" si="5"/>
        <v>2.6179938779914945E-2</v>
      </c>
      <c r="I102" s="3">
        <f>0.108337266+(0.000046499*(D102*D102*E102))</f>
        <v>0.13623666600000001</v>
      </c>
      <c r="J102" s="3">
        <f t="shared" si="6"/>
        <v>20</v>
      </c>
      <c r="K102" s="3">
        <f t="shared" si="7"/>
        <v>2.7247333199999999</v>
      </c>
      <c r="L102" t="s">
        <v>129</v>
      </c>
      <c r="M102" s="53" t="s">
        <v>43</v>
      </c>
      <c r="N102" s="43" t="s">
        <v>45</v>
      </c>
    </row>
    <row r="103" spans="1:14" x14ac:dyDescent="0.25">
      <c r="A103" s="4">
        <v>6</v>
      </c>
      <c r="B103" s="4">
        <v>11</v>
      </c>
      <c r="C103" s="44" t="s">
        <v>77</v>
      </c>
      <c r="D103" s="49">
        <v>10</v>
      </c>
      <c r="E103" s="49">
        <v>16</v>
      </c>
      <c r="F103" s="12" t="s">
        <v>79</v>
      </c>
      <c r="G103" s="6">
        <f t="shared" si="4"/>
        <v>7.8539816339744835E-3</v>
      </c>
      <c r="H103" s="3">
        <f t="shared" si="5"/>
        <v>2.6179938779914945E-2</v>
      </c>
      <c r="I103" s="8">
        <f>0.0050811768+0.0000286052*POWER(D103,2)*E103</f>
        <v>5.0849496799999991E-2</v>
      </c>
      <c r="J103" s="3">
        <f t="shared" si="6"/>
        <v>20</v>
      </c>
      <c r="K103" s="3">
        <f t="shared" si="7"/>
        <v>1.0169899359999997</v>
      </c>
      <c r="L103" t="s">
        <v>129</v>
      </c>
      <c r="M103" s="5" t="s">
        <v>43</v>
      </c>
      <c r="N103" s="43" t="s">
        <v>45</v>
      </c>
    </row>
    <row r="104" spans="1:14" x14ac:dyDescent="0.25">
      <c r="A104" s="4">
        <v>6</v>
      </c>
      <c r="B104" s="4">
        <v>14</v>
      </c>
      <c r="C104" s="44" t="s">
        <v>77</v>
      </c>
      <c r="D104" s="49">
        <v>10</v>
      </c>
      <c r="E104" s="49">
        <v>11</v>
      </c>
      <c r="F104" s="12" t="s">
        <v>79</v>
      </c>
      <c r="G104" s="6">
        <f t="shared" si="4"/>
        <v>7.8539816339744835E-3</v>
      </c>
      <c r="H104" s="3">
        <f t="shared" si="5"/>
        <v>2.6179938779914945E-2</v>
      </c>
      <c r="I104" s="8">
        <f>0.0050811768+0.0000286052*POWER(D104,2)*E104</f>
        <v>3.6546896799999992E-2</v>
      </c>
      <c r="J104" s="3">
        <f t="shared" si="6"/>
        <v>20</v>
      </c>
      <c r="K104" s="3">
        <f t="shared" si="7"/>
        <v>0.73093793599999979</v>
      </c>
      <c r="L104" t="s">
        <v>129</v>
      </c>
      <c r="M104" s="5" t="s">
        <v>43</v>
      </c>
      <c r="N104" s="43" t="s">
        <v>45</v>
      </c>
    </row>
    <row r="105" spans="1:14" x14ac:dyDescent="0.25">
      <c r="A105" s="4">
        <v>6</v>
      </c>
      <c r="B105" s="4">
        <v>15</v>
      </c>
      <c r="C105" s="44" t="s">
        <v>78</v>
      </c>
      <c r="D105" s="49">
        <v>10</v>
      </c>
      <c r="E105" s="49">
        <v>6</v>
      </c>
      <c r="F105" s="12" t="s">
        <v>79</v>
      </c>
      <c r="G105" s="6">
        <f t="shared" si="4"/>
        <v>7.8539816339744835E-3</v>
      </c>
      <c r="H105" s="3">
        <f t="shared" si="5"/>
        <v>2.6179938779914945E-2</v>
      </c>
      <c r="I105" s="3">
        <f>0.108337266+(0.000046499*(D105*D105*E105))</f>
        <v>0.13623666600000001</v>
      </c>
      <c r="J105" s="3">
        <f t="shared" si="6"/>
        <v>20</v>
      </c>
      <c r="K105" s="3">
        <f t="shared" si="7"/>
        <v>2.7247333199999999</v>
      </c>
      <c r="L105" t="s">
        <v>129</v>
      </c>
      <c r="M105" s="5" t="s">
        <v>43</v>
      </c>
      <c r="N105" s="43" t="s">
        <v>45</v>
      </c>
    </row>
    <row r="106" spans="1:14" x14ac:dyDescent="0.25">
      <c r="A106" s="4">
        <v>6</v>
      </c>
      <c r="B106" s="4">
        <v>19</v>
      </c>
      <c r="C106" s="44" t="s">
        <v>77</v>
      </c>
      <c r="D106" s="45">
        <v>10</v>
      </c>
      <c r="E106" s="45">
        <v>16</v>
      </c>
      <c r="F106" s="12" t="s">
        <v>79</v>
      </c>
      <c r="G106" s="6">
        <f t="shared" si="4"/>
        <v>7.8539816339744835E-3</v>
      </c>
      <c r="H106" s="3">
        <f t="shared" si="5"/>
        <v>2.6179938779914945E-2</v>
      </c>
      <c r="I106" s="8">
        <f>0.0050811768+0.0000286052*POWER(D106,2)*E106</f>
        <v>5.0849496799999991E-2</v>
      </c>
      <c r="J106" s="3">
        <f t="shared" si="6"/>
        <v>20</v>
      </c>
      <c r="K106" s="3">
        <f t="shared" si="7"/>
        <v>1.0169899359999997</v>
      </c>
      <c r="L106" t="s">
        <v>129</v>
      </c>
      <c r="M106" s="5" t="s">
        <v>43</v>
      </c>
      <c r="N106" s="43" t="s">
        <v>45</v>
      </c>
    </row>
    <row r="107" spans="1:14" x14ac:dyDescent="0.25">
      <c r="A107" s="4">
        <v>6</v>
      </c>
      <c r="B107" s="4">
        <v>4</v>
      </c>
      <c r="C107" s="44" t="s">
        <v>78</v>
      </c>
      <c r="D107" s="45">
        <v>12</v>
      </c>
      <c r="E107" s="45">
        <v>8</v>
      </c>
      <c r="F107" s="12" t="s">
        <v>79</v>
      </c>
      <c r="G107" s="6">
        <f t="shared" si="4"/>
        <v>1.1309733552923255E-2</v>
      </c>
      <c r="H107" s="3">
        <f t="shared" si="5"/>
        <v>3.7699111843077518E-2</v>
      </c>
      <c r="I107" s="3">
        <f>0.108337266+(0.000046499*(D107*D107*E107))</f>
        <v>0.16190411399999999</v>
      </c>
      <c r="J107" s="3">
        <f t="shared" si="6"/>
        <v>20</v>
      </c>
      <c r="K107" s="3">
        <f t="shared" si="7"/>
        <v>3.2380822799999995</v>
      </c>
      <c r="L107" t="s">
        <v>129</v>
      </c>
      <c r="M107" s="5" t="s">
        <v>43</v>
      </c>
      <c r="N107" s="43" t="s">
        <v>45</v>
      </c>
    </row>
    <row r="108" spans="1:14" x14ac:dyDescent="0.25">
      <c r="A108" s="4">
        <v>6</v>
      </c>
      <c r="B108" s="4">
        <v>12</v>
      </c>
      <c r="C108" s="44" t="s">
        <v>78</v>
      </c>
      <c r="D108" s="45">
        <v>13</v>
      </c>
      <c r="E108" s="45">
        <v>8</v>
      </c>
      <c r="F108" s="12" t="s">
        <v>79</v>
      </c>
      <c r="G108" s="6">
        <f t="shared" si="4"/>
        <v>1.3273228961416878E-2</v>
      </c>
      <c r="H108" s="3">
        <f t="shared" si="5"/>
        <v>4.4244096538056263E-2</v>
      </c>
      <c r="I108" s="3">
        <f>0.108337266+(0.000046499*(D108*D108*E108))</f>
        <v>0.17120391400000001</v>
      </c>
      <c r="J108" s="3">
        <f t="shared" si="6"/>
        <v>20</v>
      </c>
      <c r="K108" s="3">
        <f t="shared" si="7"/>
        <v>3.4240782800000003</v>
      </c>
      <c r="L108" t="s">
        <v>129</v>
      </c>
      <c r="M108" s="5" t="s">
        <v>43</v>
      </c>
      <c r="N108" s="43" t="s">
        <v>45</v>
      </c>
    </row>
    <row r="109" spans="1:14" x14ac:dyDescent="0.25">
      <c r="A109" s="4">
        <v>6</v>
      </c>
      <c r="B109" s="4">
        <v>20</v>
      </c>
      <c r="C109" s="44" t="s">
        <v>77</v>
      </c>
      <c r="D109" s="45">
        <v>13</v>
      </c>
      <c r="E109" s="45">
        <v>8</v>
      </c>
      <c r="F109" s="12" t="s">
        <v>79</v>
      </c>
      <c r="G109" s="6">
        <f t="shared" si="4"/>
        <v>1.3273228961416878E-2</v>
      </c>
      <c r="H109" s="3">
        <f t="shared" si="5"/>
        <v>4.4244096538056263E-2</v>
      </c>
      <c r="I109" s="8">
        <f>0.0050811768+0.0000286052*POWER(D109,2)*E109</f>
        <v>4.3755407199999999E-2</v>
      </c>
      <c r="J109" s="3">
        <f t="shared" si="6"/>
        <v>20</v>
      </c>
      <c r="K109" s="3">
        <f t="shared" si="7"/>
        <v>0.87510814399999992</v>
      </c>
      <c r="L109" t="s">
        <v>129</v>
      </c>
      <c r="M109" s="5" t="s">
        <v>43</v>
      </c>
      <c r="N109" s="43" t="s">
        <v>45</v>
      </c>
    </row>
    <row r="110" spans="1:14" x14ac:dyDescent="0.25">
      <c r="A110" s="4">
        <v>6</v>
      </c>
      <c r="B110" s="4">
        <v>13</v>
      </c>
      <c r="C110" s="44" t="s">
        <v>78</v>
      </c>
      <c r="D110" s="45">
        <v>14</v>
      </c>
      <c r="E110" s="45">
        <v>12</v>
      </c>
      <c r="F110" s="12" t="s">
        <v>79</v>
      </c>
      <c r="G110" s="6">
        <f t="shared" si="4"/>
        <v>1.5393804002589988E-2</v>
      </c>
      <c r="H110" s="3">
        <f t="shared" si="5"/>
        <v>5.1312680008633295E-2</v>
      </c>
      <c r="I110" s="3">
        <f>0.108337266+(0.000046499*(D110*D110*E110))</f>
        <v>0.21770291400000003</v>
      </c>
      <c r="J110" s="3">
        <f t="shared" si="6"/>
        <v>20</v>
      </c>
      <c r="K110" s="3">
        <f t="shared" si="7"/>
        <v>4.3540582800000003</v>
      </c>
      <c r="L110" t="s">
        <v>129</v>
      </c>
      <c r="M110" s="53" t="s">
        <v>43</v>
      </c>
      <c r="N110" s="43" t="s">
        <v>45</v>
      </c>
    </row>
    <row r="111" spans="1:14" x14ac:dyDescent="0.25">
      <c r="A111" s="4">
        <v>6</v>
      </c>
      <c r="B111" s="4">
        <v>21</v>
      </c>
      <c r="C111" s="44" t="s">
        <v>78</v>
      </c>
      <c r="D111" s="45">
        <v>14</v>
      </c>
      <c r="E111" s="45">
        <v>12</v>
      </c>
      <c r="F111" s="12" t="s">
        <v>79</v>
      </c>
      <c r="G111" s="6">
        <f t="shared" si="4"/>
        <v>1.5393804002589988E-2</v>
      </c>
      <c r="H111" s="3">
        <f t="shared" si="5"/>
        <v>5.1312680008633295E-2</v>
      </c>
      <c r="I111" s="3">
        <f>0.108337266+(0.000046499*(D111*D111*E111))</f>
        <v>0.21770291400000003</v>
      </c>
      <c r="J111" s="3">
        <f t="shared" si="6"/>
        <v>20</v>
      </c>
      <c r="K111" s="3">
        <f t="shared" si="7"/>
        <v>4.3540582800000003</v>
      </c>
      <c r="L111" t="s">
        <v>129</v>
      </c>
      <c r="M111" s="53" t="s">
        <v>43</v>
      </c>
      <c r="N111" s="43" t="s">
        <v>45</v>
      </c>
    </row>
    <row r="112" spans="1:14" x14ac:dyDescent="0.25">
      <c r="A112" s="4">
        <v>6</v>
      </c>
      <c r="B112" s="4">
        <v>5</v>
      </c>
      <c r="C112" s="44" t="s">
        <v>77</v>
      </c>
      <c r="D112" s="45">
        <v>16</v>
      </c>
      <c r="E112" s="45">
        <v>14</v>
      </c>
      <c r="F112" s="51" t="s">
        <v>80</v>
      </c>
      <c r="G112" s="6">
        <f t="shared" si="4"/>
        <v>2.0106192982974676E-2</v>
      </c>
      <c r="H112" s="3">
        <f t="shared" si="5"/>
        <v>6.7020643276582262E-2</v>
      </c>
      <c r="I112" s="8">
        <f>0.0050811768+0.0000286052*POWER(D112,2)*E112</f>
        <v>0.1076022136</v>
      </c>
      <c r="J112" s="3">
        <f t="shared" si="6"/>
        <v>20</v>
      </c>
      <c r="K112" s="3">
        <f t="shared" si="7"/>
        <v>2.1520442719999999</v>
      </c>
      <c r="L112" t="s">
        <v>129</v>
      </c>
      <c r="M112" s="53" t="s">
        <v>43</v>
      </c>
      <c r="N112" s="43" t="s">
        <v>45</v>
      </c>
    </row>
    <row r="113" spans="1:14" x14ac:dyDescent="0.25">
      <c r="A113" s="4">
        <v>6</v>
      </c>
      <c r="B113" s="4">
        <v>2</v>
      </c>
      <c r="C113" s="44" t="s">
        <v>77</v>
      </c>
      <c r="D113" s="45">
        <v>19</v>
      </c>
      <c r="E113" s="45">
        <v>17</v>
      </c>
      <c r="F113" s="51" t="s">
        <v>80</v>
      </c>
      <c r="G113" s="6">
        <f t="shared" si="4"/>
        <v>2.8352873698647883E-2</v>
      </c>
      <c r="H113" s="3">
        <f t="shared" si="5"/>
        <v>9.4509578995492949E-2</v>
      </c>
      <c r="I113" s="8">
        <f>0.0050811768+0.0000286052*POWER(D113,2)*E113</f>
        <v>0.18063128919999999</v>
      </c>
      <c r="J113" s="3">
        <f t="shared" si="6"/>
        <v>20</v>
      </c>
      <c r="K113" s="3">
        <f t="shared" si="7"/>
        <v>3.6126257839999996</v>
      </c>
      <c r="L113" t="s">
        <v>129</v>
      </c>
      <c r="M113" s="53" t="s">
        <v>43</v>
      </c>
      <c r="N113" s="43" t="s">
        <v>45</v>
      </c>
    </row>
    <row r="114" spans="1:14" x14ac:dyDescent="0.25">
      <c r="A114" s="4">
        <v>6</v>
      </c>
      <c r="B114" s="4">
        <v>1</v>
      </c>
      <c r="C114" s="44" t="s">
        <v>77</v>
      </c>
      <c r="D114" s="45">
        <v>20</v>
      </c>
      <c r="E114" s="45">
        <v>18</v>
      </c>
      <c r="F114" s="12" t="s">
        <v>81</v>
      </c>
      <c r="G114" s="6">
        <f t="shared" si="4"/>
        <v>3.1415926535897934E-2</v>
      </c>
      <c r="H114" s="3">
        <f t="shared" si="5"/>
        <v>0.10471975511965978</v>
      </c>
      <c r="I114" s="8">
        <f>0.0050811768+0.0000286052*POWER(D114,2)*E114</f>
        <v>0.21103861679999997</v>
      </c>
      <c r="J114" s="3">
        <f t="shared" si="6"/>
        <v>20</v>
      </c>
      <c r="K114" s="3">
        <f t="shared" si="7"/>
        <v>4.2207723359999987</v>
      </c>
      <c r="L114" t="s">
        <v>129</v>
      </c>
      <c r="M114" s="53" t="s">
        <v>43</v>
      </c>
      <c r="N114" s="43" t="s">
        <v>45</v>
      </c>
    </row>
    <row r="115" spans="1:14" x14ac:dyDescent="0.25">
      <c r="A115" s="4">
        <v>6</v>
      </c>
      <c r="B115" s="4">
        <v>3</v>
      </c>
      <c r="C115" s="44" t="s">
        <v>78</v>
      </c>
      <c r="D115" s="45">
        <v>20</v>
      </c>
      <c r="E115" s="45">
        <v>15</v>
      </c>
      <c r="F115" s="12" t="s">
        <v>81</v>
      </c>
      <c r="G115" s="6">
        <f t="shared" si="4"/>
        <v>3.1415926535897934E-2</v>
      </c>
      <c r="H115" s="3">
        <f t="shared" si="5"/>
        <v>0.10471975511965978</v>
      </c>
      <c r="I115" s="3">
        <f>0.108337266+(0.000046499*(D115*D115*E115))</f>
        <v>0.38733126600000001</v>
      </c>
      <c r="J115" s="3">
        <f t="shared" si="6"/>
        <v>20</v>
      </c>
      <c r="K115" s="3">
        <f t="shared" si="7"/>
        <v>7.7466253199999997</v>
      </c>
      <c r="L115" t="s">
        <v>129</v>
      </c>
      <c r="M115" s="53" t="s">
        <v>43</v>
      </c>
      <c r="N115" s="43" t="s">
        <v>45</v>
      </c>
    </row>
    <row r="116" spans="1:14" x14ac:dyDescent="0.25">
      <c r="A116" s="4">
        <v>6</v>
      </c>
      <c r="B116" s="4">
        <v>9</v>
      </c>
      <c r="C116" s="44" t="s">
        <v>77</v>
      </c>
      <c r="D116" s="45">
        <v>23</v>
      </c>
      <c r="E116" s="45">
        <v>18</v>
      </c>
      <c r="F116" s="12" t="s">
        <v>81</v>
      </c>
      <c r="G116" s="6">
        <f t="shared" si="4"/>
        <v>4.1547562843725017E-2</v>
      </c>
      <c r="H116" s="3">
        <f t="shared" si="5"/>
        <v>0.13849187614575006</v>
      </c>
      <c r="I116" s="50">
        <f>0.0050811768+0.0000286052*POWER(D116,2)*E116</f>
        <v>0.27745989119999998</v>
      </c>
      <c r="J116" s="3">
        <f t="shared" si="6"/>
        <v>20</v>
      </c>
      <c r="K116" s="3">
        <f t="shared" si="7"/>
        <v>5.5491978239999993</v>
      </c>
      <c r="L116" t="s">
        <v>129</v>
      </c>
      <c r="M116" s="53" t="s">
        <v>43</v>
      </c>
      <c r="N116" s="43" t="s">
        <v>45</v>
      </c>
    </row>
    <row r="117" spans="1:14" x14ac:dyDescent="0.25">
      <c r="A117" s="4">
        <v>6</v>
      </c>
      <c r="B117" s="4">
        <v>17</v>
      </c>
      <c r="C117" s="44" t="s">
        <v>77</v>
      </c>
      <c r="D117" s="45">
        <v>23</v>
      </c>
      <c r="E117" s="45">
        <v>18</v>
      </c>
      <c r="F117" s="12" t="s">
        <v>81</v>
      </c>
      <c r="G117" s="6">
        <f t="shared" si="4"/>
        <v>4.1547562843725017E-2</v>
      </c>
      <c r="H117" s="3">
        <f t="shared" si="5"/>
        <v>0.13849187614575006</v>
      </c>
      <c r="I117" s="8">
        <f>0.0050811768+0.0000286052*POWER(D117,2)*E117</f>
        <v>0.27745989119999998</v>
      </c>
      <c r="J117" s="3">
        <f t="shared" si="6"/>
        <v>20</v>
      </c>
      <c r="K117" s="3">
        <f t="shared" si="7"/>
        <v>5.5491978239999993</v>
      </c>
      <c r="L117" t="s">
        <v>129</v>
      </c>
      <c r="M117" s="53" t="s">
        <v>43</v>
      </c>
      <c r="N117" s="43" t="s">
        <v>45</v>
      </c>
    </row>
    <row r="118" spans="1:14" x14ac:dyDescent="0.25">
      <c r="A118" s="4">
        <v>6</v>
      </c>
      <c r="B118" s="4">
        <v>8</v>
      </c>
      <c r="C118" s="44" t="s">
        <v>77</v>
      </c>
      <c r="D118" s="45">
        <v>29</v>
      </c>
      <c r="E118" s="45">
        <v>25</v>
      </c>
      <c r="F118" s="51" t="s">
        <v>82</v>
      </c>
      <c r="G118" s="6">
        <f t="shared" si="4"/>
        <v>6.6051985541725394E-2</v>
      </c>
      <c r="H118" s="3">
        <f t="shared" si="5"/>
        <v>0.22017328513908466</v>
      </c>
      <c r="I118" s="8">
        <f>0.0050811768+0.0000286052*POWER(D118,2)*E118</f>
        <v>0.60650550679999993</v>
      </c>
      <c r="J118" s="3">
        <f t="shared" si="6"/>
        <v>20</v>
      </c>
      <c r="K118" s="3">
        <f t="shared" si="7"/>
        <v>12.130110135999997</v>
      </c>
      <c r="L118" t="s">
        <v>129</v>
      </c>
      <c r="M118" s="53" t="s">
        <v>43</v>
      </c>
      <c r="N118" s="43" t="s">
        <v>45</v>
      </c>
    </row>
    <row r="119" spans="1:14" x14ac:dyDescent="0.25">
      <c r="A119" s="4">
        <v>6</v>
      </c>
      <c r="B119" s="4">
        <v>16</v>
      </c>
      <c r="C119" s="44" t="s">
        <v>78</v>
      </c>
      <c r="D119" s="45">
        <v>29</v>
      </c>
      <c r="E119" s="45">
        <v>25</v>
      </c>
      <c r="F119" s="51" t="s">
        <v>82</v>
      </c>
      <c r="G119" s="6">
        <f t="shared" si="4"/>
        <v>6.6051985541725394E-2</v>
      </c>
      <c r="H119" s="3">
        <f t="shared" si="5"/>
        <v>0.22017328513908466</v>
      </c>
      <c r="I119" s="3">
        <f>0.108337266+(0.000046499*(D119*D119*E119))</f>
        <v>1.0859787410000001</v>
      </c>
      <c r="J119" s="3">
        <f t="shared" si="6"/>
        <v>20</v>
      </c>
      <c r="K119" s="3">
        <f t="shared" si="7"/>
        <v>21.719574820000002</v>
      </c>
      <c r="L119" t="s">
        <v>129</v>
      </c>
      <c r="M119" s="53" t="s">
        <v>43</v>
      </c>
      <c r="N119" s="43" t="s">
        <v>45</v>
      </c>
    </row>
    <row r="120" spans="1:14" x14ac:dyDescent="0.25">
      <c r="A120" s="4">
        <v>6</v>
      </c>
      <c r="B120" s="4">
        <v>10</v>
      </c>
      <c r="C120" s="44" t="s">
        <v>77</v>
      </c>
      <c r="D120" s="45">
        <v>31</v>
      </c>
      <c r="E120" s="45">
        <v>20</v>
      </c>
      <c r="F120" s="12" t="s">
        <v>83</v>
      </c>
      <c r="G120" s="6">
        <f t="shared" si="4"/>
        <v>7.5476763502494784E-2</v>
      </c>
      <c r="H120" s="3">
        <f t="shared" si="5"/>
        <v>0.2515892116749826</v>
      </c>
      <c r="I120" s="8">
        <f>0.0050811768+0.0000286052*POWER(D120,2)*E120</f>
        <v>0.55487312079999995</v>
      </c>
      <c r="J120" s="3">
        <f t="shared" si="6"/>
        <v>20</v>
      </c>
      <c r="K120" s="3">
        <f t="shared" si="7"/>
        <v>11.097462415999999</v>
      </c>
      <c r="L120" t="s">
        <v>129</v>
      </c>
      <c r="M120" s="53" t="s">
        <v>43</v>
      </c>
      <c r="N120" s="43" t="s">
        <v>45</v>
      </c>
    </row>
    <row r="121" spans="1:14" x14ac:dyDescent="0.25">
      <c r="A121" s="4">
        <v>6</v>
      </c>
      <c r="B121" s="4">
        <v>18</v>
      </c>
      <c r="C121" s="44" t="s">
        <v>77</v>
      </c>
      <c r="D121" s="45">
        <v>31</v>
      </c>
      <c r="E121" s="45">
        <v>20</v>
      </c>
      <c r="F121" s="12" t="s">
        <v>83</v>
      </c>
      <c r="G121" s="6">
        <f t="shared" si="4"/>
        <v>7.5476763502494784E-2</v>
      </c>
      <c r="H121" s="3">
        <f t="shared" si="5"/>
        <v>0.2515892116749826</v>
      </c>
      <c r="I121" s="8">
        <f>0.0050811768+0.0000286052*POWER(D121,2)*E121</f>
        <v>0.55487312079999995</v>
      </c>
      <c r="J121" s="3">
        <f t="shared" si="6"/>
        <v>20</v>
      </c>
      <c r="K121" s="3">
        <f t="shared" si="7"/>
        <v>11.097462415999999</v>
      </c>
      <c r="L121" t="s">
        <v>129</v>
      </c>
      <c r="M121" s="53" t="s">
        <v>43</v>
      </c>
      <c r="N121" s="43" t="s">
        <v>45</v>
      </c>
    </row>
    <row r="122" spans="1:14" x14ac:dyDescent="0.25">
      <c r="A122">
        <v>1</v>
      </c>
      <c r="B122" s="4">
        <v>3</v>
      </c>
      <c r="C122" s="44" t="s">
        <v>78</v>
      </c>
      <c r="D122" s="49">
        <v>42</v>
      </c>
      <c r="E122" s="49">
        <v>19</v>
      </c>
      <c r="F122" s="12" t="s">
        <v>85</v>
      </c>
      <c r="G122" s="6">
        <f t="shared" si="4"/>
        <v>0.13854423602330987</v>
      </c>
      <c r="H122" s="3">
        <f>G122*1/0.15</f>
        <v>0.92362824015539913</v>
      </c>
      <c r="I122" s="3">
        <f>0.108337266+(0.000046499*(D122*D122*E122))</f>
        <v>1.66679775</v>
      </c>
      <c r="J122" s="3">
        <f t="shared" si="6"/>
        <v>20</v>
      </c>
      <c r="K122" s="3">
        <f t="shared" si="7"/>
        <v>33.335954999999998</v>
      </c>
      <c r="L122" t="s">
        <v>129</v>
      </c>
      <c r="M122" s="1" t="s">
        <v>65</v>
      </c>
      <c r="N122" s="43" t="s">
        <v>66</v>
      </c>
    </row>
    <row r="123" spans="1:14" x14ac:dyDescent="0.25">
      <c r="A123">
        <v>1</v>
      </c>
      <c r="B123" s="4">
        <v>4</v>
      </c>
      <c r="C123" s="44" t="s">
        <v>77</v>
      </c>
      <c r="D123" s="49">
        <v>44</v>
      </c>
      <c r="E123" s="49">
        <v>22</v>
      </c>
      <c r="F123" s="12" t="s">
        <v>85</v>
      </c>
      <c r="G123" s="6">
        <f t="shared" si="4"/>
        <v>0.15205308443374599</v>
      </c>
      <c r="H123" s="3">
        <f t="shared" ref="H123:H174" si="8">G123*1/0.15</f>
        <v>1.0136872295583066</v>
      </c>
      <c r="I123" s="8">
        <f>0.0050811768+0.0000286052*POWER(D123,2)*E123</f>
        <v>1.2234338551999999</v>
      </c>
      <c r="J123" s="3">
        <f t="shared" si="6"/>
        <v>20</v>
      </c>
      <c r="K123" s="3">
        <f t="shared" si="7"/>
        <v>24.468677103999998</v>
      </c>
      <c r="L123" t="s">
        <v>129</v>
      </c>
      <c r="M123" s="1" t="s">
        <v>65</v>
      </c>
      <c r="N123" s="43" t="s">
        <v>66</v>
      </c>
    </row>
    <row r="124" spans="1:14" x14ac:dyDescent="0.25">
      <c r="A124">
        <v>1</v>
      </c>
      <c r="B124" s="4">
        <v>10</v>
      </c>
      <c r="C124" s="44" t="s">
        <v>78</v>
      </c>
      <c r="D124" s="45">
        <v>14</v>
      </c>
      <c r="E124" s="45">
        <v>7</v>
      </c>
      <c r="F124" s="12" t="s">
        <v>79</v>
      </c>
      <c r="G124" s="6">
        <f t="shared" si="4"/>
        <v>1.5393804002589988E-2</v>
      </c>
      <c r="H124" s="3">
        <f t="shared" si="8"/>
        <v>0.10262536001726659</v>
      </c>
      <c r="I124" s="3">
        <f t="shared" ref="I124:I133" si="9">0.108337266+(0.000046499*(D124*D124*E124))</f>
        <v>0.17213389400000001</v>
      </c>
      <c r="J124" s="3">
        <f t="shared" si="6"/>
        <v>20</v>
      </c>
      <c r="K124" s="3">
        <f t="shared" si="7"/>
        <v>3.4426778800000002</v>
      </c>
      <c r="L124" t="s">
        <v>129</v>
      </c>
      <c r="M124" s="1" t="s">
        <v>65</v>
      </c>
      <c r="N124" s="43" t="s">
        <v>66</v>
      </c>
    </row>
    <row r="125" spans="1:14" x14ac:dyDescent="0.25">
      <c r="A125">
        <v>1</v>
      </c>
      <c r="B125" s="4">
        <v>2</v>
      </c>
      <c r="C125" s="44" t="s">
        <v>78</v>
      </c>
      <c r="D125" s="45">
        <v>19</v>
      </c>
      <c r="E125" s="45">
        <v>8</v>
      </c>
      <c r="F125" s="51" t="s">
        <v>80</v>
      </c>
      <c r="G125" s="6">
        <f t="shared" si="4"/>
        <v>2.8352873698647883E-2</v>
      </c>
      <c r="H125" s="3">
        <f t="shared" si="8"/>
        <v>0.1890191579909859</v>
      </c>
      <c r="I125" s="3">
        <f t="shared" si="9"/>
        <v>0.24262637800000003</v>
      </c>
      <c r="J125" s="3">
        <f t="shared" si="6"/>
        <v>20</v>
      </c>
      <c r="K125" s="3">
        <f t="shared" si="7"/>
        <v>4.8525275600000004</v>
      </c>
      <c r="L125" t="s">
        <v>129</v>
      </c>
      <c r="M125" s="1" t="s">
        <v>65</v>
      </c>
      <c r="N125" s="43" t="s">
        <v>66</v>
      </c>
    </row>
    <row r="126" spans="1:14" x14ac:dyDescent="0.25">
      <c r="A126">
        <v>1</v>
      </c>
      <c r="B126" s="4">
        <v>5</v>
      </c>
      <c r="C126" s="44" t="s">
        <v>78</v>
      </c>
      <c r="D126" s="45">
        <v>18</v>
      </c>
      <c r="E126" s="45">
        <v>8</v>
      </c>
      <c r="F126" s="51" t="s">
        <v>80</v>
      </c>
      <c r="G126" s="6">
        <f t="shared" si="4"/>
        <v>2.5446900494077322E-2</v>
      </c>
      <c r="H126" s="3">
        <f t="shared" si="8"/>
        <v>0.16964600329384882</v>
      </c>
      <c r="I126" s="3">
        <f t="shared" si="9"/>
        <v>0.22886267400000002</v>
      </c>
      <c r="J126" s="3">
        <f t="shared" si="6"/>
        <v>20</v>
      </c>
      <c r="K126" s="3">
        <f t="shared" si="7"/>
        <v>4.5772534800000004</v>
      </c>
      <c r="L126" t="s">
        <v>129</v>
      </c>
      <c r="M126" s="1" t="s">
        <v>65</v>
      </c>
      <c r="N126" s="43" t="s">
        <v>66</v>
      </c>
    </row>
    <row r="127" spans="1:14" x14ac:dyDescent="0.25">
      <c r="A127">
        <v>1</v>
      </c>
      <c r="B127" s="4">
        <v>1</v>
      </c>
      <c r="C127" s="44" t="s">
        <v>78</v>
      </c>
      <c r="D127" s="45">
        <v>19</v>
      </c>
      <c r="E127" s="45">
        <v>10</v>
      </c>
      <c r="F127" s="51" t="s">
        <v>80</v>
      </c>
      <c r="G127" s="6">
        <f t="shared" si="4"/>
        <v>2.8352873698647883E-2</v>
      </c>
      <c r="H127" s="3">
        <f t="shared" si="8"/>
        <v>0.1890191579909859</v>
      </c>
      <c r="I127" s="3">
        <f t="shared" si="9"/>
        <v>0.27619865599999999</v>
      </c>
      <c r="J127" s="3">
        <f t="shared" si="6"/>
        <v>20</v>
      </c>
      <c r="K127" s="3">
        <f t="shared" si="7"/>
        <v>5.5239731199999991</v>
      </c>
      <c r="L127" t="s">
        <v>129</v>
      </c>
      <c r="M127" s="1" t="s">
        <v>65</v>
      </c>
      <c r="N127" s="43" t="s">
        <v>66</v>
      </c>
    </row>
    <row r="128" spans="1:14" x14ac:dyDescent="0.25">
      <c r="A128">
        <v>1</v>
      </c>
      <c r="B128" s="4">
        <v>7</v>
      </c>
      <c r="C128" s="44" t="s">
        <v>78</v>
      </c>
      <c r="D128" s="45">
        <v>18</v>
      </c>
      <c r="E128" s="45">
        <v>11</v>
      </c>
      <c r="F128" s="51" t="s">
        <v>80</v>
      </c>
      <c r="G128" s="6">
        <f t="shared" si="4"/>
        <v>2.5446900494077322E-2</v>
      </c>
      <c r="H128" s="3">
        <f t="shared" si="8"/>
        <v>0.16964600329384882</v>
      </c>
      <c r="I128" s="3">
        <f t="shared" si="9"/>
        <v>0.27405970200000002</v>
      </c>
      <c r="J128" s="3">
        <f t="shared" si="6"/>
        <v>20</v>
      </c>
      <c r="K128" s="3">
        <f t="shared" si="7"/>
        <v>5.4811940400000001</v>
      </c>
      <c r="L128" t="s">
        <v>129</v>
      </c>
      <c r="M128" s="1" t="s">
        <v>65</v>
      </c>
      <c r="N128" s="43" t="s">
        <v>66</v>
      </c>
    </row>
    <row r="129" spans="1:14" x14ac:dyDescent="0.25">
      <c r="A129">
        <v>1</v>
      </c>
      <c r="B129" s="4">
        <v>11</v>
      </c>
      <c r="C129" s="44" t="s">
        <v>78</v>
      </c>
      <c r="D129" s="45">
        <v>18</v>
      </c>
      <c r="E129" s="45">
        <v>9</v>
      </c>
      <c r="F129" s="51" t="s">
        <v>80</v>
      </c>
      <c r="G129" s="6">
        <f t="shared" si="4"/>
        <v>2.5446900494077322E-2</v>
      </c>
      <c r="H129" s="3">
        <f t="shared" si="8"/>
        <v>0.16964600329384882</v>
      </c>
      <c r="I129" s="3">
        <f t="shared" si="9"/>
        <v>0.24392835000000002</v>
      </c>
      <c r="J129" s="3">
        <f t="shared" si="6"/>
        <v>20</v>
      </c>
      <c r="K129" s="3">
        <f t="shared" si="7"/>
        <v>4.8785670000000003</v>
      </c>
      <c r="L129" t="s">
        <v>129</v>
      </c>
      <c r="M129" s="1" t="s">
        <v>65</v>
      </c>
      <c r="N129" s="43" t="s">
        <v>66</v>
      </c>
    </row>
    <row r="130" spans="1:14" x14ac:dyDescent="0.25">
      <c r="A130">
        <v>1</v>
      </c>
      <c r="B130" s="4">
        <v>6</v>
      </c>
      <c r="C130" s="44" t="s">
        <v>78</v>
      </c>
      <c r="D130" s="45">
        <v>24</v>
      </c>
      <c r="E130" s="45">
        <v>11</v>
      </c>
      <c r="F130" s="12" t="s">
        <v>81</v>
      </c>
      <c r="G130" s="6">
        <f t="shared" ref="G130:G193" si="10">PI()/4*POWER((D130/100),2)</f>
        <v>4.5238934211693019E-2</v>
      </c>
      <c r="H130" s="3">
        <f t="shared" si="8"/>
        <v>0.30159289474462014</v>
      </c>
      <c r="I130" s="3">
        <f t="shared" si="9"/>
        <v>0.40295492999999999</v>
      </c>
      <c r="J130" s="3">
        <f t="shared" si="6"/>
        <v>20</v>
      </c>
      <c r="K130" s="3">
        <f t="shared" si="7"/>
        <v>8.0590985999999987</v>
      </c>
      <c r="L130" t="s">
        <v>129</v>
      </c>
      <c r="M130" s="1" t="s">
        <v>65</v>
      </c>
      <c r="N130" s="43" t="s">
        <v>66</v>
      </c>
    </row>
    <row r="131" spans="1:14" x14ac:dyDescent="0.25">
      <c r="A131">
        <v>1</v>
      </c>
      <c r="B131" s="4">
        <v>9</v>
      </c>
      <c r="C131" s="44" t="s">
        <v>78</v>
      </c>
      <c r="D131" s="45">
        <v>22</v>
      </c>
      <c r="E131" s="45">
        <v>10</v>
      </c>
      <c r="F131" s="12" t="s">
        <v>81</v>
      </c>
      <c r="G131" s="6">
        <f t="shared" si="10"/>
        <v>3.8013271108436497E-2</v>
      </c>
      <c r="H131" s="3">
        <f t="shared" si="8"/>
        <v>0.25342180738957665</v>
      </c>
      <c r="I131" s="3">
        <f t="shared" si="9"/>
        <v>0.33339242600000002</v>
      </c>
      <c r="J131" s="3">
        <f t="shared" ref="J131:J194" si="11">1*1/$Q$2</f>
        <v>20</v>
      </c>
      <c r="K131" s="3">
        <f t="shared" ref="K131:K194" si="12">I131/$Q$2</f>
        <v>6.6678485199999997</v>
      </c>
      <c r="L131" t="s">
        <v>129</v>
      </c>
      <c r="M131" s="1" t="s">
        <v>65</v>
      </c>
      <c r="N131" s="43" t="s">
        <v>66</v>
      </c>
    </row>
    <row r="132" spans="1:14" x14ac:dyDescent="0.25">
      <c r="A132">
        <v>1</v>
      </c>
      <c r="B132" s="4">
        <v>15</v>
      </c>
      <c r="C132" s="44" t="s">
        <v>78</v>
      </c>
      <c r="D132" s="45">
        <v>24</v>
      </c>
      <c r="E132" s="45">
        <v>12</v>
      </c>
      <c r="F132" s="12" t="s">
        <v>81</v>
      </c>
      <c r="G132" s="6">
        <f t="shared" si="10"/>
        <v>4.5238934211693019E-2</v>
      </c>
      <c r="H132" s="3">
        <f t="shared" si="8"/>
        <v>0.30159289474462014</v>
      </c>
      <c r="I132" s="3">
        <f t="shared" si="9"/>
        <v>0.42973835399999999</v>
      </c>
      <c r="J132" s="3">
        <f t="shared" si="11"/>
        <v>20</v>
      </c>
      <c r="K132" s="3">
        <f t="shared" si="12"/>
        <v>8.5947670799999987</v>
      </c>
      <c r="L132" t="s">
        <v>129</v>
      </c>
      <c r="M132" s="1" t="s">
        <v>65</v>
      </c>
      <c r="N132" s="43" t="s">
        <v>66</v>
      </c>
    </row>
    <row r="133" spans="1:14" x14ac:dyDescent="0.25">
      <c r="A133">
        <v>1</v>
      </c>
      <c r="B133" s="4">
        <v>13</v>
      </c>
      <c r="C133" s="44" t="s">
        <v>78</v>
      </c>
      <c r="D133" s="45">
        <v>23</v>
      </c>
      <c r="E133" s="45">
        <v>11</v>
      </c>
      <c r="F133" s="12" t="s">
        <v>81</v>
      </c>
      <c r="G133" s="6">
        <f t="shared" si="10"/>
        <v>4.1547562843725017E-2</v>
      </c>
      <c r="H133" s="3">
        <f t="shared" si="8"/>
        <v>0.27698375229150013</v>
      </c>
      <c r="I133" s="3">
        <f t="shared" si="9"/>
        <v>0.378914947</v>
      </c>
      <c r="J133" s="3">
        <f t="shared" si="11"/>
        <v>20</v>
      </c>
      <c r="K133" s="3">
        <f t="shared" si="12"/>
        <v>7.5782989399999998</v>
      </c>
      <c r="L133" t="s">
        <v>129</v>
      </c>
      <c r="M133" s="1" t="s">
        <v>65</v>
      </c>
      <c r="N133" s="43" t="s">
        <v>66</v>
      </c>
    </row>
    <row r="134" spans="1:14" x14ac:dyDescent="0.25">
      <c r="A134">
        <v>1</v>
      </c>
      <c r="B134" s="4">
        <v>8</v>
      </c>
      <c r="C134" s="44" t="s">
        <v>77</v>
      </c>
      <c r="D134" s="45">
        <v>29</v>
      </c>
      <c r="E134" s="45">
        <v>16</v>
      </c>
      <c r="F134" s="51" t="s">
        <v>82</v>
      </c>
      <c r="G134" s="6">
        <f t="shared" si="10"/>
        <v>6.6051985541725394E-2</v>
      </c>
      <c r="H134" s="3">
        <f t="shared" si="8"/>
        <v>0.44034657027816931</v>
      </c>
      <c r="I134" s="8">
        <f>0.0050811768+0.0000286052*POWER(D134,2)*E134</f>
        <v>0.38999274799999994</v>
      </c>
      <c r="J134" s="3">
        <f t="shared" si="11"/>
        <v>20</v>
      </c>
      <c r="K134" s="3">
        <f t="shared" si="12"/>
        <v>7.7998549599999984</v>
      </c>
      <c r="L134" t="s">
        <v>129</v>
      </c>
      <c r="M134" s="1" t="s">
        <v>65</v>
      </c>
      <c r="N134" s="43" t="s">
        <v>66</v>
      </c>
    </row>
    <row r="135" spans="1:14" x14ac:dyDescent="0.25">
      <c r="A135">
        <v>1</v>
      </c>
      <c r="B135" s="4">
        <v>12</v>
      </c>
      <c r="C135" s="44" t="s">
        <v>78</v>
      </c>
      <c r="D135" s="45">
        <v>29</v>
      </c>
      <c r="E135" s="45">
        <v>12</v>
      </c>
      <c r="F135" s="51" t="s">
        <v>82</v>
      </c>
      <c r="G135" s="6">
        <f t="shared" si="10"/>
        <v>6.6051985541725394E-2</v>
      </c>
      <c r="H135" s="3">
        <f t="shared" si="8"/>
        <v>0.44034657027816931</v>
      </c>
      <c r="I135" s="3">
        <f>0.108337266+(0.000046499*(D135*D135*E135))</f>
        <v>0.577605174</v>
      </c>
      <c r="J135" s="3">
        <f t="shared" si="11"/>
        <v>20</v>
      </c>
      <c r="K135" s="3">
        <f t="shared" si="12"/>
        <v>11.55210348</v>
      </c>
      <c r="L135" t="s">
        <v>129</v>
      </c>
      <c r="M135" s="1" t="s">
        <v>65</v>
      </c>
      <c r="N135" s="43" t="s">
        <v>66</v>
      </c>
    </row>
    <row r="136" spans="1:14" x14ac:dyDescent="0.25">
      <c r="A136">
        <v>1</v>
      </c>
      <c r="B136" s="4">
        <v>14</v>
      </c>
      <c r="C136" s="44" t="s">
        <v>77</v>
      </c>
      <c r="D136" s="45">
        <v>28</v>
      </c>
      <c r="E136" s="45">
        <v>18</v>
      </c>
      <c r="F136" s="51" t="s">
        <v>82</v>
      </c>
      <c r="G136" s="6">
        <f t="shared" si="10"/>
        <v>6.1575216010359951E-2</v>
      </c>
      <c r="H136" s="3">
        <f t="shared" si="8"/>
        <v>0.41050144006906636</v>
      </c>
      <c r="I136" s="8">
        <f>0.0050811768+0.0000286052*POWER(D136,2)*E136</f>
        <v>0.4087577591999999</v>
      </c>
      <c r="J136" s="3">
        <f t="shared" si="11"/>
        <v>20</v>
      </c>
      <c r="K136" s="3">
        <f t="shared" si="12"/>
        <v>8.1751551839999976</v>
      </c>
      <c r="L136" t="s">
        <v>129</v>
      </c>
      <c r="M136" s="1" t="s">
        <v>65</v>
      </c>
      <c r="N136" s="43" t="s">
        <v>66</v>
      </c>
    </row>
    <row r="137" spans="1:14" x14ac:dyDescent="0.25">
      <c r="A137">
        <v>1</v>
      </c>
      <c r="B137" s="4">
        <v>16</v>
      </c>
      <c r="C137" s="44" t="s">
        <v>78</v>
      </c>
      <c r="D137" s="45">
        <v>31</v>
      </c>
      <c r="E137" s="45">
        <v>16</v>
      </c>
      <c r="F137" s="12" t="s">
        <v>83</v>
      </c>
      <c r="G137" s="6">
        <f t="shared" si="10"/>
        <v>7.5476763502494784E-2</v>
      </c>
      <c r="H137" s="3">
        <f t="shared" si="8"/>
        <v>0.50317842334996521</v>
      </c>
      <c r="I137" s="3">
        <f>0.108337266+(0.000046499*(D137*D137*E137))</f>
        <v>0.8233058900000001</v>
      </c>
      <c r="J137" s="3">
        <f t="shared" si="11"/>
        <v>20</v>
      </c>
      <c r="K137" s="3">
        <f t="shared" si="12"/>
        <v>16.466117799999999</v>
      </c>
      <c r="L137" t="s">
        <v>129</v>
      </c>
      <c r="M137" s="1" t="s">
        <v>65</v>
      </c>
      <c r="N137" s="43" t="s">
        <v>66</v>
      </c>
    </row>
    <row r="138" spans="1:14" x14ac:dyDescent="0.25">
      <c r="A138">
        <v>2</v>
      </c>
      <c r="B138" s="4">
        <v>12</v>
      </c>
      <c r="C138" s="44" t="s">
        <v>77</v>
      </c>
      <c r="D138" s="45">
        <v>14</v>
      </c>
      <c r="E138" s="45">
        <v>10</v>
      </c>
      <c r="F138" s="12" t="s">
        <v>79</v>
      </c>
      <c r="G138" s="6">
        <f t="shared" si="10"/>
        <v>1.5393804002589988E-2</v>
      </c>
      <c r="H138" s="3">
        <f t="shared" si="8"/>
        <v>0.10262536001726659</v>
      </c>
      <c r="I138" s="8">
        <f>0.0050811768+0.0000286052*POWER(D138,2)*E138</f>
        <v>6.114736879999999E-2</v>
      </c>
      <c r="J138" s="3">
        <f t="shared" si="11"/>
        <v>20</v>
      </c>
      <c r="K138" s="3">
        <f t="shared" si="12"/>
        <v>1.2229473759999998</v>
      </c>
      <c r="L138" t="s">
        <v>129</v>
      </c>
      <c r="M138" s="1" t="s">
        <v>65</v>
      </c>
      <c r="N138" s="43" t="s">
        <v>66</v>
      </c>
    </row>
    <row r="139" spans="1:14" x14ac:dyDescent="0.25">
      <c r="A139">
        <v>2</v>
      </c>
      <c r="B139" s="4">
        <v>6</v>
      </c>
      <c r="C139" s="44" t="s">
        <v>78</v>
      </c>
      <c r="D139" s="45">
        <v>17</v>
      </c>
      <c r="E139" s="45">
        <v>12</v>
      </c>
      <c r="F139" s="51" t="s">
        <v>80</v>
      </c>
      <c r="G139" s="6">
        <f t="shared" si="10"/>
        <v>2.2698006922186261E-2</v>
      </c>
      <c r="H139" s="3">
        <f t="shared" si="8"/>
        <v>0.15132004614790842</v>
      </c>
      <c r="I139" s="3">
        <f>0.108337266+(0.000046499*(D139*D139*E139))</f>
        <v>0.269595798</v>
      </c>
      <c r="J139" s="3">
        <f t="shared" si="11"/>
        <v>20</v>
      </c>
      <c r="K139" s="3">
        <f t="shared" si="12"/>
        <v>5.3919159599999995</v>
      </c>
      <c r="L139" t="s">
        <v>129</v>
      </c>
      <c r="M139" s="1" t="s">
        <v>65</v>
      </c>
      <c r="N139" s="43" t="s">
        <v>66</v>
      </c>
    </row>
    <row r="140" spans="1:14" x14ac:dyDescent="0.25">
      <c r="A140">
        <v>2</v>
      </c>
      <c r="B140" s="4">
        <v>7</v>
      </c>
      <c r="C140" s="44" t="s">
        <v>77</v>
      </c>
      <c r="D140" s="49">
        <v>19</v>
      </c>
      <c r="E140" s="49">
        <v>21</v>
      </c>
      <c r="F140" s="51" t="s">
        <v>80</v>
      </c>
      <c r="G140" s="6">
        <f t="shared" si="10"/>
        <v>2.8352873698647883E-2</v>
      </c>
      <c r="H140" s="3">
        <f t="shared" si="8"/>
        <v>0.1890191579909859</v>
      </c>
      <c r="I140" s="8">
        <f>0.0050811768+0.0000286052*POWER(D140,2)*E140</f>
        <v>0.221937198</v>
      </c>
      <c r="J140" s="3">
        <f t="shared" si="11"/>
        <v>20</v>
      </c>
      <c r="K140" s="3">
        <f t="shared" si="12"/>
        <v>4.43874396</v>
      </c>
      <c r="L140" t="s">
        <v>129</v>
      </c>
      <c r="M140" s="1" t="s">
        <v>65</v>
      </c>
      <c r="N140" s="43" t="s">
        <v>66</v>
      </c>
    </row>
    <row r="141" spans="1:14" x14ac:dyDescent="0.25">
      <c r="A141">
        <v>2</v>
      </c>
      <c r="B141" s="4">
        <v>8</v>
      </c>
      <c r="C141" s="44" t="s">
        <v>77</v>
      </c>
      <c r="D141" s="45">
        <v>20</v>
      </c>
      <c r="E141" s="45">
        <v>21</v>
      </c>
      <c r="F141" s="12" t="s">
        <v>81</v>
      </c>
      <c r="G141" s="6">
        <f t="shared" si="10"/>
        <v>3.1415926535897934E-2</v>
      </c>
      <c r="H141" s="3">
        <f t="shared" si="8"/>
        <v>0.20943951023931956</v>
      </c>
      <c r="I141" s="8">
        <f>0.0050811768+0.0000286052*POWER(D141,2)*E141</f>
        <v>0.24536485679999998</v>
      </c>
      <c r="J141" s="3">
        <f t="shared" si="11"/>
        <v>20</v>
      </c>
      <c r="K141" s="3">
        <f t="shared" si="12"/>
        <v>4.9072971359999995</v>
      </c>
      <c r="L141" t="s">
        <v>129</v>
      </c>
      <c r="M141" s="1" t="s">
        <v>65</v>
      </c>
      <c r="N141" s="43" t="s">
        <v>66</v>
      </c>
    </row>
    <row r="142" spans="1:14" x14ac:dyDescent="0.25">
      <c r="A142">
        <v>2</v>
      </c>
      <c r="B142" s="4">
        <v>11</v>
      </c>
      <c r="C142" s="44" t="s">
        <v>77</v>
      </c>
      <c r="D142" s="45">
        <v>21</v>
      </c>
      <c r="E142" s="45">
        <v>17</v>
      </c>
      <c r="F142" s="12" t="s">
        <v>81</v>
      </c>
      <c r="G142" s="6">
        <f t="shared" si="10"/>
        <v>3.4636059005827467E-2</v>
      </c>
      <c r="H142" s="3">
        <f t="shared" si="8"/>
        <v>0.23090706003884978</v>
      </c>
      <c r="I142" s="8">
        <f>0.0050811768+0.0000286052*POWER(D142,2)*E142</f>
        <v>0.2195343612</v>
      </c>
      <c r="J142" s="3">
        <f t="shared" si="11"/>
        <v>20</v>
      </c>
      <c r="K142" s="3">
        <f t="shared" si="12"/>
        <v>4.3906872239999997</v>
      </c>
      <c r="L142" t="s">
        <v>129</v>
      </c>
      <c r="M142" s="1" t="s">
        <v>65</v>
      </c>
      <c r="N142" s="43" t="s">
        <v>66</v>
      </c>
    </row>
    <row r="143" spans="1:14" x14ac:dyDescent="0.25">
      <c r="A143">
        <v>2</v>
      </c>
      <c r="B143" s="4">
        <v>2</v>
      </c>
      <c r="C143" s="44" t="s">
        <v>78</v>
      </c>
      <c r="D143" s="45">
        <v>22</v>
      </c>
      <c r="E143" s="45">
        <v>19</v>
      </c>
      <c r="F143" s="12" t="s">
        <v>81</v>
      </c>
      <c r="G143" s="6">
        <f t="shared" si="10"/>
        <v>3.8013271108436497E-2</v>
      </c>
      <c r="H143" s="3">
        <f t="shared" si="8"/>
        <v>0.25342180738957665</v>
      </c>
      <c r="I143" s="3">
        <f>0.108337266+(0.000046499*(D143*D143*E143))</f>
        <v>0.53594207000000005</v>
      </c>
      <c r="J143" s="3">
        <f t="shared" si="11"/>
        <v>20</v>
      </c>
      <c r="K143" s="3">
        <f t="shared" si="12"/>
        <v>10.718841400000001</v>
      </c>
      <c r="L143" t="s">
        <v>129</v>
      </c>
      <c r="M143" s="1" t="s">
        <v>65</v>
      </c>
      <c r="N143" s="43" t="s">
        <v>66</v>
      </c>
    </row>
    <row r="144" spans="1:14" x14ac:dyDescent="0.25">
      <c r="A144">
        <v>2</v>
      </c>
      <c r="B144" s="4">
        <v>9</v>
      </c>
      <c r="C144" s="44" t="s">
        <v>78</v>
      </c>
      <c r="D144" s="45">
        <v>22</v>
      </c>
      <c r="E144" s="45">
        <v>18</v>
      </c>
      <c r="F144" s="12" t="s">
        <v>81</v>
      </c>
      <c r="G144" s="6">
        <f t="shared" si="10"/>
        <v>3.8013271108436497E-2</v>
      </c>
      <c r="H144" s="3">
        <f t="shared" si="8"/>
        <v>0.25342180738957665</v>
      </c>
      <c r="I144" s="3">
        <f>0.108337266+(0.000046499*(D144*D144*E144))</f>
        <v>0.51343655399999999</v>
      </c>
      <c r="J144" s="3">
        <f t="shared" si="11"/>
        <v>20</v>
      </c>
      <c r="K144" s="3">
        <f t="shared" si="12"/>
        <v>10.268731079999998</v>
      </c>
      <c r="L144" t="s">
        <v>129</v>
      </c>
      <c r="M144" s="1" t="s">
        <v>65</v>
      </c>
      <c r="N144" s="43" t="s">
        <v>66</v>
      </c>
    </row>
    <row r="145" spans="1:14" x14ac:dyDescent="0.25">
      <c r="A145">
        <v>2</v>
      </c>
      <c r="B145" s="4">
        <v>15</v>
      </c>
      <c r="C145" s="44" t="s">
        <v>78</v>
      </c>
      <c r="D145" s="45">
        <v>22</v>
      </c>
      <c r="E145" s="45">
        <v>12</v>
      </c>
      <c r="F145" s="12" t="s">
        <v>81</v>
      </c>
      <c r="G145" s="6">
        <f t="shared" si="10"/>
        <v>3.8013271108436497E-2</v>
      </c>
      <c r="H145" s="3">
        <f t="shared" si="8"/>
        <v>0.25342180738957665</v>
      </c>
      <c r="I145" s="3">
        <f>0.108337266+(0.000046499*(D145*D145*E145))</f>
        <v>0.37840345800000003</v>
      </c>
      <c r="J145" s="3">
        <f t="shared" si="11"/>
        <v>20</v>
      </c>
      <c r="K145" s="3">
        <f t="shared" si="12"/>
        <v>7.5680691600000003</v>
      </c>
      <c r="L145" t="s">
        <v>129</v>
      </c>
      <c r="M145" s="1" t="s">
        <v>65</v>
      </c>
      <c r="N145" s="43" t="s">
        <v>66</v>
      </c>
    </row>
    <row r="146" spans="1:14" x14ac:dyDescent="0.25">
      <c r="A146">
        <v>2</v>
      </c>
      <c r="B146" s="4">
        <v>18</v>
      </c>
      <c r="C146" s="44" t="s">
        <v>78</v>
      </c>
      <c r="D146" s="45">
        <v>22</v>
      </c>
      <c r="E146" s="45">
        <v>18</v>
      </c>
      <c r="F146" s="12" t="s">
        <v>81</v>
      </c>
      <c r="G146" s="6">
        <f t="shared" si="10"/>
        <v>3.8013271108436497E-2</v>
      </c>
      <c r="H146" s="3">
        <f t="shared" si="8"/>
        <v>0.25342180738957665</v>
      </c>
      <c r="I146" s="3">
        <f>0.108337266+(0.000046499*(D146*D146*E146))</f>
        <v>0.51343655399999999</v>
      </c>
      <c r="J146" s="3">
        <f t="shared" si="11"/>
        <v>20</v>
      </c>
      <c r="K146" s="3">
        <f t="shared" si="12"/>
        <v>10.268731079999998</v>
      </c>
      <c r="L146" t="s">
        <v>129</v>
      </c>
      <c r="M146" s="1" t="s">
        <v>65</v>
      </c>
      <c r="N146" s="43" t="s">
        <v>66</v>
      </c>
    </row>
    <row r="147" spans="1:14" x14ac:dyDescent="0.25">
      <c r="A147">
        <v>2</v>
      </c>
      <c r="B147" s="4">
        <v>1</v>
      </c>
      <c r="C147" s="44" t="s">
        <v>77</v>
      </c>
      <c r="D147" s="45">
        <v>23</v>
      </c>
      <c r="E147" s="45">
        <v>20</v>
      </c>
      <c r="F147" s="12" t="s">
        <v>81</v>
      </c>
      <c r="G147" s="6">
        <f t="shared" si="10"/>
        <v>4.1547562843725017E-2</v>
      </c>
      <c r="H147" s="3">
        <f t="shared" si="8"/>
        <v>0.27698375229150013</v>
      </c>
      <c r="I147" s="8">
        <f>0.0050811768+0.0000286052*POWER(D147,2)*E147</f>
        <v>0.30772419279999996</v>
      </c>
      <c r="J147" s="3">
        <f t="shared" si="11"/>
        <v>20</v>
      </c>
      <c r="K147" s="3">
        <f t="shared" si="12"/>
        <v>6.1544838559999988</v>
      </c>
      <c r="L147" t="s">
        <v>129</v>
      </c>
      <c r="M147" s="1" t="s">
        <v>65</v>
      </c>
      <c r="N147" s="43" t="s">
        <v>66</v>
      </c>
    </row>
    <row r="148" spans="1:14" x14ac:dyDescent="0.25">
      <c r="A148">
        <v>2</v>
      </c>
      <c r="B148" s="4">
        <v>3</v>
      </c>
      <c r="C148" s="44" t="s">
        <v>78</v>
      </c>
      <c r="D148" s="45">
        <v>23</v>
      </c>
      <c r="E148" s="45">
        <v>18</v>
      </c>
      <c r="F148" s="12" t="s">
        <v>81</v>
      </c>
      <c r="G148" s="6">
        <f t="shared" si="10"/>
        <v>4.1547562843725017E-2</v>
      </c>
      <c r="H148" s="3">
        <f t="shared" si="8"/>
        <v>0.27698375229150013</v>
      </c>
      <c r="I148" s="3">
        <f>0.108337266+(0.000046499*(D148*D148*E148))</f>
        <v>0.55110074400000009</v>
      </c>
      <c r="J148" s="3">
        <f t="shared" si="11"/>
        <v>20</v>
      </c>
      <c r="K148" s="3">
        <f t="shared" si="12"/>
        <v>11.02201488</v>
      </c>
      <c r="L148" t="s">
        <v>129</v>
      </c>
      <c r="M148" s="1" t="s">
        <v>65</v>
      </c>
      <c r="N148" s="43" t="s">
        <v>66</v>
      </c>
    </row>
    <row r="149" spans="1:14" x14ac:dyDescent="0.25">
      <c r="A149">
        <v>2</v>
      </c>
      <c r="B149" s="4">
        <v>5</v>
      </c>
      <c r="C149" s="44" t="s">
        <v>78</v>
      </c>
      <c r="D149" s="45">
        <v>29</v>
      </c>
      <c r="E149" s="45">
        <v>23</v>
      </c>
      <c r="F149" s="51" t="s">
        <v>82</v>
      </c>
      <c r="G149" s="6">
        <f t="shared" si="10"/>
        <v>6.6051985541725394E-2</v>
      </c>
      <c r="H149" s="3">
        <f t="shared" si="8"/>
        <v>0.44034657027816931</v>
      </c>
      <c r="I149" s="3">
        <f>0.108337266+(0.000046499*(D149*D149*E149))</f>
        <v>1.007767423</v>
      </c>
      <c r="J149" s="3">
        <f t="shared" si="11"/>
        <v>20</v>
      </c>
      <c r="K149" s="3">
        <f t="shared" si="12"/>
        <v>20.155348459999999</v>
      </c>
      <c r="L149" t="s">
        <v>129</v>
      </c>
      <c r="M149" s="1" t="s">
        <v>65</v>
      </c>
      <c r="N149" s="43" t="s">
        <v>66</v>
      </c>
    </row>
    <row r="150" spans="1:14" x14ac:dyDescent="0.25">
      <c r="A150">
        <v>2</v>
      </c>
      <c r="B150" s="4">
        <v>13</v>
      </c>
      <c r="C150" s="44" t="s">
        <v>78</v>
      </c>
      <c r="D150" s="45">
        <v>29</v>
      </c>
      <c r="E150" s="45">
        <v>14</v>
      </c>
      <c r="F150" s="51" t="s">
        <v>82</v>
      </c>
      <c r="G150" s="6">
        <f t="shared" si="10"/>
        <v>6.6051985541725394E-2</v>
      </c>
      <c r="H150" s="3">
        <f t="shared" si="8"/>
        <v>0.44034657027816931</v>
      </c>
      <c r="I150" s="3">
        <f>0.108337266+(0.000046499*(D150*D150*E150))</f>
        <v>0.65581649200000003</v>
      </c>
      <c r="J150" s="3">
        <f t="shared" si="11"/>
        <v>20</v>
      </c>
      <c r="K150" s="3">
        <f t="shared" si="12"/>
        <v>13.116329840000001</v>
      </c>
      <c r="L150" t="s">
        <v>129</v>
      </c>
      <c r="M150" s="1" t="s">
        <v>65</v>
      </c>
      <c r="N150" s="43" t="s">
        <v>66</v>
      </c>
    </row>
    <row r="151" spans="1:14" x14ac:dyDescent="0.25">
      <c r="A151">
        <v>2</v>
      </c>
      <c r="B151" s="4">
        <v>14</v>
      </c>
      <c r="C151" s="44" t="s">
        <v>78</v>
      </c>
      <c r="D151" s="45">
        <v>29</v>
      </c>
      <c r="E151" s="45">
        <v>15</v>
      </c>
      <c r="F151" s="51" t="s">
        <v>82</v>
      </c>
      <c r="G151" s="6">
        <f t="shared" si="10"/>
        <v>6.6051985541725394E-2</v>
      </c>
      <c r="H151" s="3">
        <f t="shared" si="8"/>
        <v>0.44034657027816931</v>
      </c>
      <c r="I151" s="3">
        <f>0.108337266+(0.000046499*(D151*D151*E151))</f>
        <v>0.6949221510000001</v>
      </c>
      <c r="J151" s="3">
        <f t="shared" si="11"/>
        <v>20</v>
      </c>
      <c r="K151" s="3">
        <f t="shared" si="12"/>
        <v>13.898443020000002</v>
      </c>
      <c r="L151" t="s">
        <v>129</v>
      </c>
      <c r="M151" s="1" t="s">
        <v>65</v>
      </c>
      <c r="N151" s="43" t="s">
        <v>66</v>
      </c>
    </row>
    <row r="152" spans="1:14" x14ac:dyDescent="0.25">
      <c r="A152">
        <v>2</v>
      </c>
      <c r="B152" s="4">
        <v>4</v>
      </c>
      <c r="C152" s="44" t="s">
        <v>78</v>
      </c>
      <c r="D152" s="45">
        <v>30</v>
      </c>
      <c r="E152" s="45">
        <v>22</v>
      </c>
      <c r="F152" s="12" t="s">
        <v>83</v>
      </c>
      <c r="G152" s="6">
        <f t="shared" si="10"/>
        <v>7.0685834705770348E-2</v>
      </c>
      <c r="H152" s="3">
        <f t="shared" si="8"/>
        <v>0.47123889803846902</v>
      </c>
      <c r="I152" s="3">
        <f>0.108337266+(0.000046499*(D152*D152*E152))</f>
        <v>1.029017466</v>
      </c>
      <c r="J152" s="3">
        <f t="shared" si="11"/>
        <v>20</v>
      </c>
      <c r="K152" s="3">
        <f t="shared" si="12"/>
        <v>20.58034932</v>
      </c>
      <c r="L152" t="s">
        <v>129</v>
      </c>
      <c r="M152" s="1" t="s">
        <v>65</v>
      </c>
      <c r="N152" s="43" t="s">
        <v>66</v>
      </c>
    </row>
    <row r="153" spans="1:14" x14ac:dyDescent="0.25">
      <c r="A153">
        <v>2</v>
      </c>
      <c r="B153" s="4">
        <v>10</v>
      </c>
      <c r="C153" s="44" t="s">
        <v>77</v>
      </c>
      <c r="D153" s="45">
        <v>32</v>
      </c>
      <c r="E153" s="45">
        <v>24</v>
      </c>
      <c r="F153" s="12" t="s">
        <v>83</v>
      </c>
      <c r="G153" s="6">
        <f t="shared" si="10"/>
        <v>8.0424771931898703E-2</v>
      </c>
      <c r="H153" s="3">
        <f t="shared" si="8"/>
        <v>0.53616514621265809</v>
      </c>
      <c r="I153" s="8">
        <f>0.0050811768+0.0000286052*POWER(D153,2)*E153</f>
        <v>0.70808257199999991</v>
      </c>
      <c r="J153" s="3">
        <f t="shared" si="11"/>
        <v>20</v>
      </c>
      <c r="K153" s="3">
        <f t="shared" si="12"/>
        <v>14.161651439999998</v>
      </c>
      <c r="L153" t="s">
        <v>129</v>
      </c>
      <c r="M153" s="1" t="s">
        <v>65</v>
      </c>
      <c r="N153" s="43" t="s">
        <v>66</v>
      </c>
    </row>
    <row r="154" spans="1:14" x14ac:dyDescent="0.25">
      <c r="A154">
        <v>2</v>
      </c>
      <c r="B154" s="4">
        <v>19</v>
      </c>
      <c r="C154" s="44" t="s">
        <v>77</v>
      </c>
      <c r="D154" s="49">
        <v>30</v>
      </c>
      <c r="E154" s="49">
        <v>16</v>
      </c>
      <c r="F154" s="12" t="s">
        <v>83</v>
      </c>
      <c r="G154" s="6">
        <f t="shared" si="10"/>
        <v>7.0685834705770348E-2</v>
      </c>
      <c r="H154" s="3">
        <f t="shared" si="8"/>
        <v>0.47123889803846902</v>
      </c>
      <c r="I154" s="8">
        <f>0.0050811768+0.0000286052*POWER(D154,2)*E154</f>
        <v>0.41699605679999996</v>
      </c>
      <c r="J154" s="3">
        <f t="shared" si="11"/>
        <v>20</v>
      </c>
      <c r="K154" s="3">
        <f t="shared" si="12"/>
        <v>8.3399211359999992</v>
      </c>
      <c r="L154" t="s">
        <v>129</v>
      </c>
      <c r="M154" s="1" t="s">
        <v>65</v>
      </c>
      <c r="N154" s="43" t="s">
        <v>66</v>
      </c>
    </row>
    <row r="155" spans="1:14" x14ac:dyDescent="0.25">
      <c r="A155">
        <v>2</v>
      </c>
      <c r="B155" s="4">
        <v>17</v>
      </c>
      <c r="C155" s="44" t="s">
        <v>77</v>
      </c>
      <c r="D155" s="45">
        <v>31</v>
      </c>
      <c r="E155" s="45">
        <v>17</v>
      </c>
      <c r="F155" s="12" t="s">
        <v>83</v>
      </c>
      <c r="G155" s="6">
        <f t="shared" si="10"/>
        <v>7.5476763502494784E-2</v>
      </c>
      <c r="H155" s="3">
        <f t="shared" si="8"/>
        <v>0.50317842334996521</v>
      </c>
      <c r="I155" s="8">
        <f>0.0050811768+0.0000286052*POWER(D155,2)*E155</f>
        <v>0.47240432919999997</v>
      </c>
      <c r="J155" s="3">
        <f t="shared" si="11"/>
        <v>20</v>
      </c>
      <c r="K155" s="3">
        <f t="shared" si="12"/>
        <v>9.4480865839999986</v>
      </c>
      <c r="L155" t="s">
        <v>129</v>
      </c>
      <c r="M155" s="1" t="s">
        <v>65</v>
      </c>
      <c r="N155" s="43" t="s">
        <v>66</v>
      </c>
    </row>
    <row r="156" spans="1:14" x14ac:dyDescent="0.25">
      <c r="A156">
        <v>2</v>
      </c>
      <c r="B156" s="4">
        <v>16</v>
      </c>
      <c r="C156" s="44" t="s">
        <v>77</v>
      </c>
      <c r="D156" s="45">
        <v>35</v>
      </c>
      <c r="E156" s="45">
        <v>19</v>
      </c>
      <c r="F156" s="12" t="s">
        <v>84</v>
      </c>
      <c r="G156" s="6">
        <f t="shared" si="10"/>
        <v>9.6211275016187398E-2</v>
      </c>
      <c r="H156" s="3">
        <f t="shared" si="8"/>
        <v>0.64140850010791606</v>
      </c>
      <c r="I156" s="8">
        <f>0.0050811768+0.0000286052*POWER(D156,2)*E156</f>
        <v>0.67086720679999989</v>
      </c>
      <c r="J156" s="3">
        <f t="shared" si="11"/>
        <v>20</v>
      </c>
      <c r="K156" s="3">
        <f t="shared" si="12"/>
        <v>13.417344135999997</v>
      </c>
      <c r="L156" t="s">
        <v>129</v>
      </c>
      <c r="M156" s="1" t="s">
        <v>65</v>
      </c>
      <c r="N156" s="43" t="s">
        <v>66</v>
      </c>
    </row>
    <row r="157" spans="1:14" x14ac:dyDescent="0.25">
      <c r="A157">
        <v>3</v>
      </c>
      <c r="B157" s="4">
        <v>3</v>
      </c>
      <c r="C157" s="44" t="s">
        <v>78</v>
      </c>
      <c r="D157" s="45">
        <v>17</v>
      </c>
      <c r="E157" s="45">
        <v>14</v>
      </c>
      <c r="F157" s="51" t="s">
        <v>80</v>
      </c>
      <c r="G157" s="6">
        <f t="shared" si="10"/>
        <v>2.2698006922186261E-2</v>
      </c>
      <c r="H157" s="3">
        <f t="shared" si="8"/>
        <v>0.15132004614790842</v>
      </c>
      <c r="I157" s="3">
        <f>0.108337266+(0.000046499*(D157*D157*E157))</f>
        <v>0.29647222000000001</v>
      </c>
      <c r="J157" s="3">
        <f t="shared" si="11"/>
        <v>20</v>
      </c>
      <c r="K157" s="3">
        <f t="shared" si="12"/>
        <v>5.9294443999999995</v>
      </c>
      <c r="L157" t="s">
        <v>129</v>
      </c>
      <c r="M157" s="1" t="s">
        <v>65</v>
      </c>
      <c r="N157" s="43" t="s">
        <v>66</v>
      </c>
    </row>
    <row r="158" spans="1:14" x14ac:dyDescent="0.25">
      <c r="A158">
        <v>3</v>
      </c>
      <c r="B158" s="4">
        <v>5</v>
      </c>
      <c r="C158" s="44" t="s">
        <v>77</v>
      </c>
      <c r="D158" s="45">
        <v>18</v>
      </c>
      <c r="E158" s="45">
        <v>14</v>
      </c>
      <c r="F158" s="51" t="s">
        <v>80</v>
      </c>
      <c r="G158" s="6">
        <f t="shared" si="10"/>
        <v>2.5446900494077322E-2</v>
      </c>
      <c r="H158" s="3">
        <f t="shared" si="8"/>
        <v>0.16964600329384882</v>
      </c>
      <c r="I158" s="8">
        <f t="shared" ref="I158:I163" si="13">0.0050811768+0.0000286052*POWER(D158,2)*E158</f>
        <v>0.13483436400000001</v>
      </c>
      <c r="J158" s="3">
        <f t="shared" si="11"/>
        <v>20</v>
      </c>
      <c r="K158" s="3">
        <f t="shared" si="12"/>
        <v>2.6966872799999999</v>
      </c>
      <c r="L158" t="s">
        <v>129</v>
      </c>
      <c r="M158" s="1" t="s">
        <v>65</v>
      </c>
      <c r="N158" s="43" t="s">
        <v>66</v>
      </c>
    </row>
    <row r="159" spans="1:14" x14ac:dyDescent="0.25">
      <c r="A159">
        <v>3</v>
      </c>
      <c r="B159" s="4">
        <v>1</v>
      </c>
      <c r="C159" s="44" t="s">
        <v>77</v>
      </c>
      <c r="D159" s="45">
        <v>20</v>
      </c>
      <c r="E159" s="45">
        <v>8</v>
      </c>
      <c r="F159" s="12" t="s">
        <v>81</v>
      </c>
      <c r="G159" s="6">
        <f t="shared" si="10"/>
        <v>3.1415926535897934E-2</v>
      </c>
      <c r="H159" s="3">
        <f t="shared" si="8"/>
        <v>0.20943951023931956</v>
      </c>
      <c r="I159" s="8">
        <f t="shared" si="13"/>
        <v>9.6617816799999992E-2</v>
      </c>
      <c r="J159" s="3">
        <f t="shared" si="11"/>
        <v>20</v>
      </c>
      <c r="K159" s="3">
        <f t="shared" si="12"/>
        <v>1.9323563359999998</v>
      </c>
      <c r="L159" t="s">
        <v>129</v>
      </c>
      <c r="M159" s="1" t="s">
        <v>65</v>
      </c>
      <c r="N159" s="43" t="s">
        <v>66</v>
      </c>
    </row>
    <row r="160" spans="1:14" x14ac:dyDescent="0.25">
      <c r="A160">
        <v>3</v>
      </c>
      <c r="B160" s="4">
        <v>9</v>
      </c>
      <c r="C160" s="44" t="s">
        <v>77</v>
      </c>
      <c r="D160" s="45">
        <v>20</v>
      </c>
      <c r="E160" s="45">
        <v>16</v>
      </c>
      <c r="F160" s="12" t="s">
        <v>81</v>
      </c>
      <c r="G160" s="6">
        <f t="shared" si="10"/>
        <v>3.1415926535897934E-2</v>
      </c>
      <c r="H160" s="3">
        <f t="shared" si="8"/>
        <v>0.20943951023931956</v>
      </c>
      <c r="I160" s="8">
        <f t="shared" si="13"/>
        <v>0.18815445679999998</v>
      </c>
      <c r="J160" s="3">
        <f t="shared" si="11"/>
        <v>20</v>
      </c>
      <c r="K160" s="3">
        <f t="shared" si="12"/>
        <v>3.7630891359999996</v>
      </c>
      <c r="L160" t="s">
        <v>129</v>
      </c>
      <c r="M160" s="1" t="s">
        <v>65</v>
      </c>
      <c r="N160" s="43" t="s">
        <v>66</v>
      </c>
    </row>
    <row r="161" spans="1:14" x14ac:dyDescent="0.25">
      <c r="A161">
        <v>3</v>
      </c>
      <c r="B161" s="4">
        <v>2</v>
      </c>
      <c r="C161" s="44" t="s">
        <v>77</v>
      </c>
      <c r="D161" s="45">
        <v>24</v>
      </c>
      <c r="E161" s="45">
        <v>17</v>
      </c>
      <c r="F161" s="12" t="s">
        <v>81</v>
      </c>
      <c r="G161" s="6">
        <f t="shared" si="10"/>
        <v>4.5238934211693019E-2</v>
      </c>
      <c r="H161" s="3">
        <f t="shared" si="8"/>
        <v>0.30159289474462014</v>
      </c>
      <c r="I161" s="8">
        <f t="shared" si="13"/>
        <v>0.28518329519999996</v>
      </c>
      <c r="J161" s="3">
        <f t="shared" si="11"/>
        <v>20</v>
      </c>
      <c r="K161" s="3">
        <f t="shared" si="12"/>
        <v>5.7036659039999993</v>
      </c>
      <c r="L161" t="s">
        <v>129</v>
      </c>
      <c r="M161" s="1" t="s">
        <v>65</v>
      </c>
      <c r="N161" s="43" t="s">
        <v>66</v>
      </c>
    </row>
    <row r="162" spans="1:14" x14ac:dyDescent="0.25">
      <c r="A162">
        <v>3</v>
      </c>
      <c r="B162" s="4">
        <v>12</v>
      </c>
      <c r="C162" s="44" t="s">
        <v>77</v>
      </c>
      <c r="D162" s="45">
        <v>24</v>
      </c>
      <c r="E162" s="45">
        <v>17</v>
      </c>
      <c r="F162" s="12" t="s">
        <v>81</v>
      </c>
      <c r="G162" s="6">
        <f t="shared" si="10"/>
        <v>4.5238934211693019E-2</v>
      </c>
      <c r="H162" s="3">
        <f t="shared" si="8"/>
        <v>0.30159289474462014</v>
      </c>
      <c r="I162" s="8">
        <f t="shared" si="13"/>
        <v>0.28518329519999996</v>
      </c>
      <c r="J162" s="3">
        <f t="shared" si="11"/>
        <v>20</v>
      </c>
      <c r="K162" s="3">
        <f t="shared" si="12"/>
        <v>5.7036659039999993</v>
      </c>
      <c r="L162" t="s">
        <v>129</v>
      </c>
      <c r="M162" s="1" t="s">
        <v>65</v>
      </c>
      <c r="N162" s="43" t="s">
        <v>66</v>
      </c>
    </row>
    <row r="163" spans="1:14" x14ac:dyDescent="0.25">
      <c r="A163">
        <v>3</v>
      </c>
      <c r="B163" s="4">
        <v>11</v>
      </c>
      <c r="C163" s="44" t="s">
        <v>77</v>
      </c>
      <c r="D163" s="45">
        <v>25</v>
      </c>
      <c r="E163" s="45">
        <v>9</v>
      </c>
      <c r="F163" s="51" t="s">
        <v>82</v>
      </c>
      <c r="G163" s="6">
        <f t="shared" si="10"/>
        <v>4.9087385212340517E-2</v>
      </c>
      <c r="H163" s="3">
        <f t="shared" si="8"/>
        <v>0.3272492347489368</v>
      </c>
      <c r="I163" s="8">
        <f t="shared" si="13"/>
        <v>0.16598542679999997</v>
      </c>
      <c r="J163" s="3">
        <f t="shared" si="11"/>
        <v>20</v>
      </c>
      <c r="K163" s="3">
        <f t="shared" si="12"/>
        <v>3.3197085359999994</v>
      </c>
      <c r="L163" t="s">
        <v>129</v>
      </c>
      <c r="M163" s="1" t="s">
        <v>65</v>
      </c>
      <c r="N163" s="43" t="s">
        <v>66</v>
      </c>
    </row>
    <row r="164" spans="1:14" x14ac:dyDescent="0.25">
      <c r="A164">
        <v>3</v>
      </c>
      <c r="B164" s="4">
        <v>4</v>
      </c>
      <c r="C164" s="44" t="s">
        <v>78</v>
      </c>
      <c r="D164" s="45">
        <v>26</v>
      </c>
      <c r="E164" s="45">
        <v>18</v>
      </c>
      <c r="F164" s="51" t="s">
        <v>82</v>
      </c>
      <c r="G164" s="6">
        <f t="shared" si="10"/>
        <v>5.3092915845667513E-2</v>
      </c>
      <c r="H164" s="3">
        <f t="shared" si="8"/>
        <v>0.3539527723044501</v>
      </c>
      <c r="I164" s="3">
        <f t="shared" ref="I164:I171" si="14">0.108337266+(0.000046499*(D164*D164*E164))</f>
        <v>0.6741370980000001</v>
      </c>
      <c r="J164" s="3">
        <f t="shared" si="11"/>
        <v>20</v>
      </c>
      <c r="K164" s="3">
        <f t="shared" si="12"/>
        <v>13.482741960000002</v>
      </c>
      <c r="L164" t="s">
        <v>129</v>
      </c>
      <c r="M164" s="1" t="s">
        <v>65</v>
      </c>
      <c r="N164" s="43" t="s">
        <v>66</v>
      </c>
    </row>
    <row r="165" spans="1:14" x14ac:dyDescent="0.25">
      <c r="A165">
        <v>3</v>
      </c>
      <c r="B165" s="4">
        <v>13</v>
      </c>
      <c r="C165" s="44" t="s">
        <v>78</v>
      </c>
      <c r="D165" s="45">
        <v>26</v>
      </c>
      <c r="E165" s="45">
        <v>14</v>
      </c>
      <c r="F165" s="51" t="s">
        <v>82</v>
      </c>
      <c r="G165" s="6">
        <f t="shared" si="10"/>
        <v>5.3092915845667513E-2</v>
      </c>
      <c r="H165" s="3">
        <f t="shared" si="8"/>
        <v>0.3539527723044501</v>
      </c>
      <c r="I165" s="3">
        <f t="shared" si="14"/>
        <v>0.54840380200000005</v>
      </c>
      <c r="J165" s="3">
        <f t="shared" si="11"/>
        <v>20</v>
      </c>
      <c r="K165" s="3">
        <f t="shared" si="12"/>
        <v>10.96807604</v>
      </c>
      <c r="L165" t="s">
        <v>129</v>
      </c>
      <c r="M165" s="1" t="s">
        <v>65</v>
      </c>
      <c r="N165" s="43" t="s">
        <v>66</v>
      </c>
    </row>
    <row r="166" spans="1:14" x14ac:dyDescent="0.25">
      <c r="A166">
        <v>3</v>
      </c>
      <c r="B166" s="4">
        <v>14</v>
      </c>
      <c r="C166" s="44" t="s">
        <v>78</v>
      </c>
      <c r="D166" s="45">
        <v>26</v>
      </c>
      <c r="E166" s="45">
        <v>18</v>
      </c>
      <c r="F166" s="51" t="s">
        <v>82</v>
      </c>
      <c r="G166" s="6">
        <f t="shared" si="10"/>
        <v>5.3092915845667513E-2</v>
      </c>
      <c r="H166" s="3">
        <f t="shared" si="8"/>
        <v>0.3539527723044501</v>
      </c>
      <c r="I166" s="3">
        <f t="shared" si="14"/>
        <v>0.6741370980000001</v>
      </c>
      <c r="J166" s="3">
        <f t="shared" si="11"/>
        <v>20</v>
      </c>
      <c r="K166" s="3">
        <f t="shared" si="12"/>
        <v>13.482741960000002</v>
      </c>
      <c r="L166" t="s">
        <v>129</v>
      </c>
      <c r="M166" s="1" t="s">
        <v>65</v>
      </c>
      <c r="N166" s="43" t="s">
        <v>66</v>
      </c>
    </row>
    <row r="167" spans="1:14" x14ac:dyDescent="0.25">
      <c r="A167">
        <v>3</v>
      </c>
      <c r="B167" s="4">
        <v>8</v>
      </c>
      <c r="C167" s="44" t="s">
        <v>78</v>
      </c>
      <c r="D167" s="45">
        <v>29</v>
      </c>
      <c r="E167" s="45">
        <v>25</v>
      </c>
      <c r="F167" s="51" t="s">
        <v>82</v>
      </c>
      <c r="G167" s="6">
        <f t="shared" si="10"/>
        <v>6.6051985541725394E-2</v>
      </c>
      <c r="H167" s="3">
        <f t="shared" si="8"/>
        <v>0.44034657027816931</v>
      </c>
      <c r="I167" s="3">
        <f t="shared" si="14"/>
        <v>1.0859787410000001</v>
      </c>
      <c r="J167" s="3">
        <f t="shared" si="11"/>
        <v>20</v>
      </c>
      <c r="K167" s="3">
        <f t="shared" si="12"/>
        <v>21.719574820000002</v>
      </c>
      <c r="L167" t="s">
        <v>129</v>
      </c>
      <c r="M167" s="1" t="s">
        <v>65</v>
      </c>
      <c r="N167" s="43" t="s">
        <v>66</v>
      </c>
    </row>
    <row r="168" spans="1:14" x14ac:dyDescent="0.25">
      <c r="A168">
        <v>3</v>
      </c>
      <c r="B168" s="4">
        <v>18</v>
      </c>
      <c r="C168" s="44" t="s">
        <v>78</v>
      </c>
      <c r="D168" s="45">
        <v>29</v>
      </c>
      <c r="E168" s="45">
        <v>12</v>
      </c>
      <c r="F168" s="51" t="s">
        <v>82</v>
      </c>
      <c r="G168" s="6">
        <f t="shared" si="10"/>
        <v>6.6051985541725394E-2</v>
      </c>
      <c r="H168" s="3">
        <f t="shared" si="8"/>
        <v>0.44034657027816931</v>
      </c>
      <c r="I168" s="3">
        <f t="shared" si="14"/>
        <v>0.577605174</v>
      </c>
      <c r="J168" s="3">
        <f t="shared" si="11"/>
        <v>20</v>
      </c>
      <c r="K168" s="3">
        <f t="shared" si="12"/>
        <v>11.55210348</v>
      </c>
      <c r="L168" t="s">
        <v>129</v>
      </c>
      <c r="M168" s="1" t="s">
        <v>65</v>
      </c>
      <c r="N168" s="43" t="s">
        <v>66</v>
      </c>
    </row>
    <row r="169" spans="1:14" x14ac:dyDescent="0.25">
      <c r="A169">
        <v>3</v>
      </c>
      <c r="B169" s="4">
        <v>6</v>
      </c>
      <c r="C169" s="44" t="s">
        <v>78</v>
      </c>
      <c r="D169" s="45">
        <v>30</v>
      </c>
      <c r="E169" s="45">
        <v>11</v>
      </c>
      <c r="F169" s="12" t="s">
        <v>83</v>
      </c>
      <c r="G169" s="6">
        <f t="shared" si="10"/>
        <v>7.0685834705770348E-2</v>
      </c>
      <c r="H169" s="3">
        <f t="shared" si="8"/>
        <v>0.47123889803846902</v>
      </c>
      <c r="I169" s="3">
        <f t="shared" si="14"/>
        <v>0.56867736600000007</v>
      </c>
      <c r="J169" s="3">
        <f t="shared" si="11"/>
        <v>20</v>
      </c>
      <c r="K169" s="3">
        <f t="shared" si="12"/>
        <v>11.37354732</v>
      </c>
      <c r="L169" t="s">
        <v>129</v>
      </c>
      <c r="M169" s="1" t="s">
        <v>65</v>
      </c>
      <c r="N169" s="43" t="s">
        <v>66</v>
      </c>
    </row>
    <row r="170" spans="1:14" x14ac:dyDescent="0.25">
      <c r="A170">
        <v>3</v>
      </c>
      <c r="B170" s="4">
        <v>10</v>
      </c>
      <c r="C170" s="44" t="s">
        <v>78</v>
      </c>
      <c r="D170" s="45">
        <v>30</v>
      </c>
      <c r="E170" s="45">
        <v>24</v>
      </c>
      <c r="F170" s="12" t="s">
        <v>83</v>
      </c>
      <c r="G170" s="6">
        <f t="shared" si="10"/>
        <v>7.0685834705770348E-2</v>
      </c>
      <c r="H170" s="3">
        <f t="shared" si="8"/>
        <v>0.47123889803846902</v>
      </c>
      <c r="I170" s="3">
        <f t="shared" si="14"/>
        <v>1.1127156659999999</v>
      </c>
      <c r="J170" s="3">
        <f t="shared" si="11"/>
        <v>20</v>
      </c>
      <c r="K170" s="3">
        <f t="shared" si="12"/>
        <v>22.254313319999998</v>
      </c>
      <c r="L170" t="s">
        <v>129</v>
      </c>
      <c r="M170" s="1" t="s">
        <v>65</v>
      </c>
      <c r="N170" s="43" t="s">
        <v>66</v>
      </c>
    </row>
    <row r="171" spans="1:14" x14ac:dyDescent="0.25">
      <c r="A171">
        <v>3</v>
      </c>
      <c r="B171" s="4">
        <v>16</v>
      </c>
      <c r="C171" s="44" t="s">
        <v>78</v>
      </c>
      <c r="D171" s="45">
        <v>30</v>
      </c>
      <c r="E171" s="45">
        <v>11</v>
      </c>
      <c r="F171" s="12" t="s">
        <v>83</v>
      </c>
      <c r="G171" s="6">
        <f t="shared" si="10"/>
        <v>7.0685834705770348E-2</v>
      </c>
      <c r="H171" s="3">
        <f t="shared" si="8"/>
        <v>0.47123889803846902</v>
      </c>
      <c r="I171" s="3">
        <f t="shared" si="14"/>
        <v>0.56867736600000007</v>
      </c>
      <c r="J171" s="3">
        <f t="shared" si="11"/>
        <v>20</v>
      </c>
      <c r="K171" s="3">
        <f t="shared" si="12"/>
        <v>11.37354732</v>
      </c>
      <c r="L171" t="s">
        <v>129</v>
      </c>
      <c r="M171" s="1" t="s">
        <v>65</v>
      </c>
      <c r="N171" s="43" t="s">
        <v>66</v>
      </c>
    </row>
    <row r="172" spans="1:14" x14ac:dyDescent="0.25">
      <c r="A172">
        <v>3</v>
      </c>
      <c r="B172" s="4">
        <v>15</v>
      </c>
      <c r="C172" s="44" t="s">
        <v>77</v>
      </c>
      <c r="D172" s="45">
        <v>36</v>
      </c>
      <c r="E172" s="45">
        <v>14</v>
      </c>
      <c r="F172" s="12" t="s">
        <v>84</v>
      </c>
      <c r="G172" s="6">
        <f t="shared" si="10"/>
        <v>0.10178760197630929</v>
      </c>
      <c r="H172" s="3">
        <f t="shared" si="8"/>
        <v>0.6785840131753953</v>
      </c>
      <c r="I172" s="8">
        <f>0.0050811768+0.0000286052*POWER(D172,2)*E172</f>
        <v>0.52409392560000001</v>
      </c>
      <c r="J172" s="3">
        <f t="shared" si="11"/>
        <v>20</v>
      </c>
      <c r="K172" s="3">
        <f t="shared" si="12"/>
        <v>10.481878512</v>
      </c>
      <c r="L172" t="s">
        <v>129</v>
      </c>
      <c r="M172" s="1" t="s">
        <v>65</v>
      </c>
      <c r="N172" s="43" t="s">
        <v>66</v>
      </c>
    </row>
    <row r="173" spans="1:14" x14ac:dyDescent="0.25">
      <c r="A173">
        <v>3</v>
      </c>
      <c r="B173" s="4">
        <v>7</v>
      </c>
      <c r="C173" s="44" t="s">
        <v>78</v>
      </c>
      <c r="D173" s="45">
        <v>40</v>
      </c>
      <c r="E173" s="45">
        <v>6</v>
      </c>
      <c r="F173" s="12" t="s">
        <v>85</v>
      </c>
      <c r="G173" s="6">
        <f t="shared" si="10"/>
        <v>0.12566370614359174</v>
      </c>
      <c r="H173" s="3">
        <f t="shared" si="8"/>
        <v>0.83775804095727824</v>
      </c>
      <c r="I173" s="3">
        <f t="shared" ref="I173:I183" si="15">0.108337266+(0.000046499*(D173*D173*E173))</f>
        <v>0.55472766600000001</v>
      </c>
      <c r="J173" s="3">
        <f t="shared" si="11"/>
        <v>20</v>
      </c>
      <c r="K173" s="3">
        <f t="shared" si="12"/>
        <v>11.094553319999999</v>
      </c>
      <c r="L173" t="s">
        <v>129</v>
      </c>
      <c r="M173" s="1" t="s">
        <v>65</v>
      </c>
      <c r="N173" s="43" t="s">
        <v>66</v>
      </c>
    </row>
    <row r="174" spans="1:14" x14ac:dyDescent="0.25">
      <c r="A174">
        <v>3</v>
      </c>
      <c r="B174" s="4">
        <v>17</v>
      </c>
      <c r="C174" s="44" t="s">
        <v>78</v>
      </c>
      <c r="D174" s="45">
        <v>40</v>
      </c>
      <c r="E174" s="45">
        <v>16</v>
      </c>
      <c r="F174" s="12" t="s">
        <v>85</v>
      </c>
      <c r="G174" s="6">
        <f t="shared" si="10"/>
        <v>0.12566370614359174</v>
      </c>
      <c r="H174" s="3">
        <f t="shared" si="8"/>
        <v>0.83775804095727824</v>
      </c>
      <c r="I174" s="3">
        <f t="shared" si="15"/>
        <v>1.298711666</v>
      </c>
      <c r="J174" s="3">
        <f t="shared" si="11"/>
        <v>20</v>
      </c>
      <c r="K174" s="3">
        <f t="shared" si="12"/>
        <v>25.97423332</v>
      </c>
      <c r="L174" t="s">
        <v>129</v>
      </c>
      <c r="M174" s="1" t="s">
        <v>65</v>
      </c>
      <c r="N174" s="43" t="s">
        <v>66</v>
      </c>
    </row>
    <row r="175" spans="1:14" x14ac:dyDescent="0.25">
      <c r="A175">
        <v>1</v>
      </c>
      <c r="B175" s="4">
        <v>10</v>
      </c>
      <c r="C175" s="44" t="s">
        <v>78</v>
      </c>
      <c r="D175" s="45">
        <v>14</v>
      </c>
      <c r="E175" s="45">
        <v>7</v>
      </c>
      <c r="F175" s="12" t="s">
        <v>79</v>
      </c>
      <c r="G175" s="6">
        <f t="shared" si="10"/>
        <v>1.5393804002589988E-2</v>
      </c>
      <c r="H175" s="3">
        <f>G175*1/0.15</f>
        <v>0.10262536001726659</v>
      </c>
      <c r="I175" s="3">
        <f t="shared" si="15"/>
        <v>0.17213389400000001</v>
      </c>
      <c r="J175" s="3">
        <f t="shared" si="11"/>
        <v>20</v>
      </c>
      <c r="K175" s="3">
        <f t="shared" si="12"/>
        <v>3.4426778800000002</v>
      </c>
      <c r="L175" t="s">
        <v>129</v>
      </c>
      <c r="M175" s="1" t="s">
        <v>67</v>
      </c>
      <c r="N175" s="43" t="s">
        <v>68</v>
      </c>
    </row>
    <row r="176" spans="1:14" x14ac:dyDescent="0.25">
      <c r="A176">
        <v>1</v>
      </c>
      <c r="B176" s="4">
        <v>17</v>
      </c>
      <c r="C176" s="44" t="s">
        <v>78</v>
      </c>
      <c r="D176" s="45">
        <v>14</v>
      </c>
      <c r="E176" s="45">
        <v>7</v>
      </c>
      <c r="F176" s="12" t="s">
        <v>79</v>
      </c>
      <c r="G176" s="6">
        <f t="shared" si="10"/>
        <v>1.5393804002589988E-2</v>
      </c>
      <c r="H176" s="3">
        <f t="shared" ref="H176:H230" si="16">G176*1/0.15</f>
        <v>0.10262536001726659</v>
      </c>
      <c r="I176" s="3">
        <f t="shared" si="15"/>
        <v>0.17213389400000001</v>
      </c>
      <c r="J176" s="3">
        <f t="shared" si="11"/>
        <v>20</v>
      </c>
      <c r="K176" s="3">
        <f t="shared" si="12"/>
        <v>3.4426778800000002</v>
      </c>
      <c r="L176" t="s">
        <v>129</v>
      </c>
      <c r="M176" s="1" t="s">
        <v>67</v>
      </c>
      <c r="N176" s="43" t="s">
        <v>68</v>
      </c>
    </row>
    <row r="177" spans="1:14" x14ac:dyDescent="0.25">
      <c r="A177">
        <v>1</v>
      </c>
      <c r="B177" s="4">
        <v>1</v>
      </c>
      <c r="C177" s="44" t="s">
        <v>78</v>
      </c>
      <c r="D177" s="45">
        <v>17</v>
      </c>
      <c r="E177" s="45">
        <v>9</v>
      </c>
      <c r="F177" s="51" t="s">
        <v>80</v>
      </c>
      <c r="G177" s="6">
        <f t="shared" si="10"/>
        <v>2.2698006922186261E-2</v>
      </c>
      <c r="H177" s="3">
        <f t="shared" si="16"/>
        <v>0.15132004614790842</v>
      </c>
      <c r="I177" s="3">
        <f t="shared" si="15"/>
        <v>0.22928116500000001</v>
      </c>
      <c r="J177" s="3">
        <f t="shared" si="11"/>
        <v>20</v>
      </c>
      <c r="K177" s="3">
        <f t="shared" si="12"/>
        <v>4.5856233</v>
      </c>
      <c r="L177" t="s">
        <v>129</v>
      </c>
      <c r="M177" s="1" t="s">
        <v>67</v>
      </c>
      <c r="N177" s="43" t="s">
        <v>68</v>
      </c>
    </row>
    <row r="178" spans="1:14" x14ac:dyDescent="0.25">
      <c r="A178">
        <v>1</v>
      </c>
      <c r="B178" s="4">
        <v>7</v>
      </c>
      <c r="C178" s="44" t="s">
        <v>78</v>
      </c>
      <c r="D178" s="45">
        <v>18</v>
      </c>
      <c r="E178" s="45">
        <v>11</v>
      </c>
      <c r="F178" s="51" t="s">
        <v>80</v>
      </c>
      <c r="G178" s="6">
        <f t="shared" si="10"/>
        <v>2.5446900494077322E-2</v>
      </c>
      <c r="H178" s="3">
        <f t="shared" si="16"/>
        <v>0.16964600329384882</v>
      </c>
      <c r="I178" s="3">
        <f t="shared" si="15"/>
        <v>0.27405970200000002</v>
      </c>
      <c r="J178" s="3">
        <f t="shared" si="11"/>
        <v>20</v>
      </c>
      <c r="K178" s="3">
        <f t="shared" si="12"/>
        <v>5.4811940400000001</v>
      </c>
      <c r="L178" t="s">
        <v>129</v>
      </c>
      <c r="M178" s="1" t="s">
        <v>67</v>
      </c>
      <c r="N178" s="43" t="s">
        <v>68</v>
      </c>
    </row>
    <row r="179" spans="1:14" x14ac:dyDescent="0.25">
      <c r="A179">
        <v>1</v>
      </c>
      <c r="B179" s="4">
        <v>14</v>
      </c>
      <c r="C179" s="44" t="s">
        <v>78</v>
      </c>
      <c r="D179" s="45">
        <v>18</v>
      </c>
      <c r="E179" s="45">
        <v>11</v>
      </c>
      <c r="F179" s="51" t="s">
        <v>80</v>
      </c>
      <c r="G179" s="6">
        <f t="shared" si="10"/>
        <v>2.5446900494077322E-2</v>
      </c>
      <c r="H179" s="3">
        <f t="shared" si="16"/>
        <v>0.16964600329384882</v>
      </c>
      <c r="I179" s="3">
        <f t="shared" si="15"/>
        <v>0.27405970200000002</v>
      </c>
      <c r="J179" s="3">
        <f t="shared" si="11"/>
        <v>20</v>
      </c>
      <c r="K179" s="3">
        <f t="shared" si="12"/>
        <v>5.4811940400000001</v>
      </c>
      <c r="L179" t="s">
        <v>129</v>
      </c>
      <c r="M179" s="1" t="s">
        <v>67</v>
      </c>
      <c r="N179" s="43" t="s">
        <v>68</v>
      </c>
    </row>
    <row r="180" spans="1:14" x14ac:dyDescent="0.25">
      <c r="A180">
        <v>1</v>
      </c>
      <c r="B180" s="4">
        <v>6</v>
      </c>
      <c r="C180" s="44" t="s">
        <v>78</v>
      </c>
      <c r="D180" s="45">
        <v>23</v>
      </c>
      <c r="E180" s="45">
        <v>10</v>
      </c>
      <c r="F180" s="12" t="s">
        <v>81</v>
      </c>
      <c r="G180" s="6">
        <f t="shared" si="10"/>
        <v>4.1547562843725017E-2</v>
      </c>
      <c r="H180" s="3">
        <f t="shared" si="16"/>
        <v>0.27698375229150013</v>
      </c>
      <c r="I180" s="3">
        <f t="shared" si="15"/>
        <v>0.35431697600000001</v>
      </c>
      <c r="J180" s="3">
        <f t="shared" si="11"/>
        <v>20</v>
      </c>
      <c r="K180" s="3">
        <f t="shared" si="12"/>
        <v>7.0863395200000001</v>
      </c>
      <c r="L180" t="s">
        <v>129</v>
      </c>
      <c r="M180" s="1" t="s">
        <v>67</v>
      </c>
      <c r="N180" s="43" t="s">
        <v>68</v>
      </c>
    </row>
    <row r="181" spans="1:14" x14ac:dyDescent="0.25">
      <c r="A181">
        <v>1</v>
      </c>
      <c r="B181" s="4">
        <v>9</v>
      </c>
      <c r="C181" s="44" t="s">
        <v>78</v>
      </c>
      <c r="D181" s="45">
        <v>24</v>
      </c>
      <c r="E181" s="45">
        <v>11</v>
      </c>
      <c r="F181" s="12" t="s">
        <v>81</v>
      </c>
      <c r="G181" s="6">
        <f t="shared" si="10"/>
        <v>4.5238934211693019E-2</v>
      </c>
      <c r="H181" s="3">
        <f t="shared" si="16"/>
        <v>0.30159289474462014</v>
      </c>
      <c r="I181" s="3">
        <f t="shared" si="15"/>
        <v>0.40295492999999999</v>
      </c>
      <c r="J181" s="3">
        <f t="shared" si="11"/>
        <v>20</v>
      </c>
      <c r="K181" s="3">
        <f t="shared" si="12"/>
        <v>8.0590985999999987</v>
      </c>
      <c r="L181" t="s">
        <v>129</v>
      </c>
      <c r="M181" s="41" t="s">
        <v>67</v>
      </c>
      <c r="N181" s="43" t="s">
        <v>68</v>
      </c>
    </row>
    <row r="182" spans="1:14" x14ac:dyDescent="0.25">
      <c r="A182">
        <v>1</v>
      </c>
      <c r="B182" s="4">
        <v>13</v>
      </c>
      <c r="C182" s="44" t="s">
        <v>78</v>
      </c>
      <c r="D182" s="45">
        <v>24</v>
      </c>
      <c r="E182" s="45">
        <v>12</v>
      </c>
      <c r="F182" s="12" t="s">
        <v>81</v>
      </c>
      <c r="G182" s="6">
        <f t="shared" si="10"/>
        <v>4.5238934211693019E-2</v>
      </c>
      <c r="H182" s="3">
        <f t="shared" si="16"/>
        <v>0.30159289474462014</v>
      </c>
      <c r="I182" s="3">
        <f t="shared" si="15"/>
        <v>0.42973835399999999</v>
      </c>
      <c r="J182" s="3">
        <f t="shared" si="11"/>
        <v>20</v>
      </c>
      <c r="K182" s="3">
        <f t="shared" si="12"/>
        <v>8.5947670799999987</v>
      </c>
      <c r="L182" t="s">
        <v>129</v>
      </c>
      <c r="M182" s="41" t="s">
        <v>67</v>
      </c>
      <c r="N182" s="43" t="s">
        <v>68</v>
      </c>
    </row>
    <row r="183" spans="1:14" x14ac:dyDescent="0.25">
      <c r="A183">
        <v>1</v>
      </c>
      <c r="B183" s="4">
        <v>16</v>
      </c>
      <c r="C183" s="44" t="s">
        <v>78</v>
      </c>
      <c r="D183" s="45">
        <v>22</v>
      </c>
      <c r="E183" s="45">
        <v>10</v>
      </c>
      <c r="F183" s="12" t="s">
        <v>81</v>
      </c>
      <c r="G183" s="6">
        <f t="shared" si="10"/>
        <v>3.8013271108436497E-2</v>
      </c>
      <c r="H183" s="3">
        <f t="shared" si="16"/>
        <v>0.25342180738957665</v>
      </c>
      <c r="I183" s="3">
        <f t="shared" si="15"/>
        <v>0.33339242600000002</v>
      </c>
      <c r="J183" s="3">
        <f t="shared" si="11"/>
        <v>20</v>
      </c>
      <c r="K183" s="3">
        <f t="shared" si="12"/>
        <v>6.6678485199999997</v>
      </c>
      <c r="L183" t="s">
        <v>129</v>
      </c>
      <c r="M183" s="41" t="s">
        <v>67</v>
      </c>
      <c r="N183" s="43" t="s">
        <v>68</v>
      </c>
    </row>
    <row r="184" spans="1:14" x14ac:dyDescent="0.25">
      <c r="A184">
        <v>1</v>
      </c>
      <c r="B184" s="4">
        <v>4</v>
      </c>
      <c r="C184" s="44" t="s">
        <v>77</v>
      </c>
      <c r="D184" s="45">
        <v>24</v>
      </c>
      <c r="E184" s="45">
        <v>14</v>
      </c>
      <c r="F184" s="12" t="s">
        <v>81</v>
      </c>
      <c r="G184" s="6">
        <f t="shared" si="10"/>
        <v>4.5238934211693019E-2</v>
      </c>
      <c r="H184" s="3">
        <f t="shared" si="16"/>
        <v>0.30159289474462014</v>
      </c>
      <c r="I184" s="8">
        <f>0.0050811768+0.0000286052*POWER(D184,2)*E184</f>
        <v>0.23575350959999999</v>
      </c>
      <c r="J184" s="3">
        <f t="shared" si="11"/>
        <v>20</v>
      </c>
      <c r="K184" s="3">
        <f t="shared" si="12"/>
        <v>4.7150701919999998</v>
      </c>
      <c r="L184" t="s">
        <v>129</v>
      </c>
      <c r="M184" s="41" t="s">
        <v>67</v>
      </c>
      <c r="N184" s="43" t="s">
        <v>68</v>
      </c>
    </row>
    <row r="185" spans="1:14" x14ac:dyDescent="0.25">
      <c r="A185">
        <v>1</v>
      </c>
      <c r="B185" s="4">
        <v>8</v>
      </c>
      <c r="C185" s="44" t="s">
        <v>77</v>
      </c>
      <c r="D185" s="45">
        <v>44</v>
      </c>
      <c r="E185" s="45">
        <v>22</v>
      </c>
      <c r="F185" s="51" t="s">
        <v>85</v>
      </c>
      <c r="G185" s="6">
        <f t="shared" si="10"/>
        <v>0.15205308443374599</v>
      </c>
      <c r="H185" s="3">
        <f t="shared" si="16"/>
        <v>1.0136872295583066</v>
      </c>
      <c r="I185" s="8">
        <f>0.0050811768+0.0000286052*POWER(D185,2)*E185</f>
        <v>1.2234338551999999</v>
      </c>
      <c r="J185" s="3">
        <f t="shared" si="11"/>
        <v>20</v>
      </c>
      <c r="K185" s="3">
        <f t="shared" si="12"/>
        <v>24.468677103999998</v>
      </c>
      <c r="L185" t="s">
        <v>129</v>
      </c>
      <c r="M185" s="41" t="s">
        <v>67</v>
      </c>
      <c r="N185" s="43" t="s">
        <v>68</v>
      </c>
    </row>
    <row r="186" spans="1:14" x14ac:dyDescent="0.25">
      <c r="A186">
        <v>1</v>
      </c>
      <c r="B186" s="4">
        <v>15</v>
      </c>
      <c r="C186" s="44" t="s">
        <v>77</v>
      </c>
      <c r="D186" s="45">
        <v>43</v>
      </c>
      <c r="E186" s="45">
        <v>21</v>
      </c>
      <c r="F186" s="51" t="s">
        <v>85</v>
      </c>
      <c r="G186" s="6">
        <f t="shared" si="10"/>
        <v>0.14522012041218818</v>
      </c>
      <c r="H186" s="3">
        <f t="shared" si="16"/>
        <v>0.96813413608125454</v>
      </c>
      <c r="I186" s="8">
        <f>0.0050811768+0.0000286052*POWER(D186,2)*E186</f>
        <v>1.1157924876</v>
      </c>
      <c r="J186" s="3">
        <f t="shared" si="11"/>
        <v>20</v>
      </c>
      <c r="K186" s="3">
        <f t="shared" si="12"/>
        <v>22.315849751999998</v>
      </c>
      <c r="L186" t="s">
        <v>129</v>
      </c>
      <c r="M186" s="41" t="s">
        <v>67</v>
      </c>
      <c r="N186" s="43" t="s">
        <v>68</v>
      </c>
    </row>
    <row r="187" spans="1:14" x14ac:dyDescent="0.25">
      <c r="A187">
        <v>1</v>
      </c>
      <c r="B187" s="4">
        <v>12</v>
      </c>
      <c r="C187" s="44" t="s">
        <v>78</v>
      </c>
      <c r="D187" s="45">
        <v>26</v>
      </c>
      <c r="E187" s="45">
        <v>10</v>
      </c>
      <c r="F187" s="51" t="s">
        <v>82</v>
      </c>
      <c r="G187" s="6">
        <f t="shared" si="10"/>
        <v>5.3092915845667513E-2</v>
      </c>
      <c r="H187" s="3">
        <f t="shared" si="16"/>
        <v>0.3539527723044501</v>
      </c>
      <c r="I187" s="3">
        <f>0.108337266+(0.000046499*(D187*D187*E187))</f>
        <v>0.422670506</v>
      </c>
      <c r="J187" s="3">
        <f t="shared" si="11"/>
        <v>20</v>
      </c>
      <c r="K187" s="3">
        <f t="shared" si="12"/>
        <v>8.4534101199999991</v>
      </c>
      <c r="L187" t="s">
        <v>129</v>
      </c>
      <c r="M187" s="41" t="s">
        <v>67</v>
      </c>
      <c r="N187" s="43" t="s">
        <v>68</v>
      </c>
    </row>
    <row r="188" spans="1:14" x14ac:dyDescent="0.25">
      <c r="A188">
        <v>1</v>
      </c>
      <c r="B188" s="4">
        <v>5</v>
      </c>
      <c r="C188" s="44" t="s">
        <v>78</v>
      </c>
      <c r="D188" s="45">
        <v>28</v>
      </c>
      <c r="E188" s="45">
        <v>8</v>
      </c>
      <c r="F188" s="51" t="s">
        <v>82</v>
      </c>
      <c r="G188" s="6">
        <f t="shared" si="10"/>
        <v>6.1575216010359951E-2</v>
      </c>
      <c r="H188" s="3">
        <f t="shared" si="16"/>
        <v>0.41050144006906636</v>
      </c>
      <c r="I188" s="3">
        <f>0.108337266+(0.000046499*(D188*D188*E188))</f>
        <v>0.39997899400000003</v>
      </c>
      <c r="J188" s="3">
        <f t="shared" si="11"/>
        <v>20</v>
      </c>
      <c r="K188" s="3">
        <f t="shared" si="12"/>
        <v>7.9995798800000006</v>
      </c>
      <c r="L188" t="s">
        <v>129</v>
      </c>
      <c r="M188" s="41" t="s">
        <v>67</v>
      </c>
      <c r="N188" s="43" t="s">
        <v>68</v>
      </c>
    </row>
    <row r="189" spans="1:14" x14ac:dyDescent="0.25">
      <c r="A189">
        <v>1</v>
      </c>
      <c r="B189" s="4">
        <v>2</v>
      </c>
      <c r="C189" s="44" t="s">
        <v>78</v>
      </c>
      <c r="D189" s="45">
        <v>29</v>
      </c>
      <c r="E189" s="45">
        <v>8</v>
      </c>
      <c r="F189" s="51" t="s">
        <v>82</v>
      </c>
      <c r="G189" s="6">
        <f t="shared" si="10"/>
        <v>6.6051985541725394E-2</v>
      </c>
      <c r="H189" s="3">
        <f t="shared" si="16"/>
        <v>0.44034657027816931</v>
      </c>
      <c r="I189" s="3">
        <f>0.108337266+(0.000046499*(D189*D189*E189))</f>
        <v>0.421182538</v>
      </c>
      <c r="J189" s="3">
        <f t="shared" si="11"/>
        <v>20</v>
      </c>
      <c r="K189" s="3">
        <f t="shared" si="12"/>
        <v>8.4236507599999992</v>
      </c>
      <c r="L189" t="s">
        <v>129</v>
      </c>
      <c r="M189" s="41" t="s">
        <v>67</v>
      </c>
      <c r="N189" s="43" t="s">
        <v>68</v>
      </c>
    </row>
    <row r="190" spans="1:14" x14ac:dyDescent="0.25">
      <c r="A190">
        <v>1</v>
      </c>
      <c r="B190" s="4">
        <v>11</v>
      </c>
      <c r="C190" s="44" t="s">
        <v>77</v>
      </c>
      <c r="D190" s="45">
        <v>34</v>
      </c>
      <c r="E190" s="45">
        <v>19</v>
      </c>
      <c r="F190" s="12" t="s">
        <v>83</v>
      </c>
      <c r="G190" s="6">
        <f t="shared" si="10"/>
        <v>9.0792027688745044E-2</v>
      </c>
      <c r="H190" s="3">
        <f t="shared" si="16"/>
        <v>0.60528018459163369</v>
      </c>
      <c r="I190" s="8">
        <f>0.0050811768+0.0000286052*POWER(D190,2)*E190</f>
        <v>0.63336578960000001</v>
      </c>
      <c r="J190" s="3">
        <f t="shared" si="11"/>
        <v>20</v>
      </c>
      <c r="K190" s="3">
        <f t="shared" si="12"/>
        <v>12.667315792</v>
      </c>
      <c r="L190" t="s">
        <v>129</v>
      </c>
      <c r="M190" s="41" t="s">
        <v>67</v>
      </c>
      <c r="N190" s="43" t="s">
        <v>68</v>
      </c>
    </row>
    <row r="191" spans="1:14" x14ac:dyDescent="0.25">
      <c r="A191">
        <v>1</v>
      </c>
      <c r="B191" s="4">
        <v>3</v>
      </c>
      <c r="C191" s="44" t="s">
        <v>78</v>
      </c>
      <c r="D191" s="45">
        <v>34</v>
      </c>
      <c r="E191" s="45">
        <v>12</v>
      </c>
      <c r="F191" s="12" t="s">
        <v>83</v>
      </c>
      <c r="G191" s="6">
        <f t="shared" si="10"/>
        <v>9.0792027688745044E-2</v>
      </c>
      <c r="H191" s="3">
        <f t="shared" si="16"/>
        <v>0.60528018459163369</v>
      </c>
      <c r="I191" s="3">
        <f>0.108337266+(0.000046499*(D191*D191*E191))</f>
        <v>0.75337139400000008</v>
      </c>
      <c r="J191" s="3">
        <f t="shared" si="11"/>
        <v>20</v>
      </c>
      <c r="K191" s="3">
        <f t="shared" si="12"/>
        <v>15.06742788</v>
      </c>
      <c r="L191" t="s">
        <v>129</v>
      </c>
      <c r="M191" s="41" t="s">
        <v>67</v>
      </c>
      <c r="N191" s="43" t="s">
        <v>68</v>
      </c>
    </row>
    <row r="192" spans="1:14" x14ac:dyDescent="0.25">
      <c r="A192">
        <v>2</v>
      </c>
      <c r="B192" s="4">
        <v>12</v>
      </c>
      <c r="C192" s="44" t="s">
        <v>77</v>
      </c>
      <c r="D192" s="45">
        <v>14</v>
      </c>
      <c r="E192" s="45">
        <v>10</v>
      </c>
      <c r="F192" s="12" t="s">
        <v>79</v>
      </c>
      <c r="G192" s="6">
        <f t="shared" si="10"/>
        <v>1.5393804002589988E-2</v>
      </c>
      <c r="H192" s="3">
        <f t="shared" si="16"/>
        <v>0.10262536001726659</v>
      </c>
      <c r="I192" s="8">
        <f>0.0050811768+0.0000286052*POWER(D192,2)*E192</f>
        <v>6.114736879999999E-2</v>
      </c>
      <c r="J192" s="3">
        <f t="shared" si="11"/>
        <v>20</v>
      </c>
      <c r="K192" s="3">
        <f t="shared" si="12"/>
        <v>1.2229473759999998</v>
      </c>
      <c r="L192" t="s">
        <v>129</v>
      </c>
      <c r="M192" s="41" t="s">
        <v>67</v>
      </c>
      <c r="N192" s="43" t="s">
        <v>68</v>
      </c>
    </row>
    <row r="193" spans="1:14" x14ac:dyDescent="0.25">
      <c r="A193">
        <v>2</v>
      </c>
      <c r="B193" s="4">
        <v>6</v>
      </c>
      <c r="C193" s="44" t="s">
        <v>78</v>
      </c>
      <c r="D193" s="45">
        <v>17</v>
      </c>
      <c r="E193" s="45">
        <v>12</v>
      </c>
      <c r="F193" s="51" t="s">
        <v>80</v>
      </c>
      <c r="G193" s="6">
        <f t="shared" si="10"/>
        <v>2.2698006922186261E-2</v>
      </c>
      <c r="H193" s="3">
        <f t="shared" si="16"/>
        <v>0.15132004614790842</v>
      </c>
      <c r="I193" s="3">
        <f>0.108337266+(0.000046499*(D193*D193*E193))</f>
        <v>0.269595798</v>
      </c>
      <c r="J193" s="3">
        <f t="shared" si="11"/>
        <v>20</v>
      </c>
      <c r="K193" s="3">
        <f t="shared" si="12"/>
        <v>5.3919159599999995</v>
      </c>
      <c r="L193" t="s">
        <v>129</v>
      </c>
      <c r="M193" s="41" t="s">
        <v>67</v>
      </c>
      <c r="N193" s="43" t="s">
        <v>68</v>
      </c>
    </row>
    <row r="194" spans="1:14" x14ac:dyDescent="0.25">
      <c r="A194">
        <v>2</v>
      </c>
      <c r="B194" s="4">
        <v>14</v>
      </c>
      <c r="C194" s="44" t="s">
        <v>78</v>
      </c>
      <c r="D194" s="45">
        <v>17</v>
      </c>
      <c r="E194" s="45">
        <v>12</v>
      </c>
      <c r="F194" s="51" t="s">
        <v>80</v>
      </c>
      <c r="G194" s="6">
        <f t="shared" ref="G194:G257" si="17">PI()/4*POWER((D194/100),2)</f>
        <v>2.2698006922186261E-2</v>
      </c>
      <c r="H194" s="3">
        <f t="shared" si="16"/>
        <v>0.15132004614790842</v>
      </c>
      <c r="I194" s="3">
        <f>0.108337266+(0.000046499*(D194*D194*E194))</f>
        <v>0.269595798</v>
      </c>
      <c r="J194" s="3">
        <f t="shared" si="11"/>
        <v>20</v>
      </c>
      <c r="K194" s="3">
        <f t="shared" si="12"/>
        <v>5.3919159599999995</v>
      </c>
      <c r="L194" t="s">
        <v>129</v>
      </c>
      <c r="M194" s="41" t="s">
        <v>67</v>
      </c>
      <c r="N194" s="43" t="s">
        <v>68</v>
      </c>
    </row>
    <row r="195" spans="1:14" x14ac:dyDescent="0.25">
      <c r="A195">
        <v>2</v>
      </c>
      <c r="B195" s="4">
        <v>7</v>
      </c>
      <c r="C195" s="44" t="s">
        <v>77</v>
      </c>
      <c r="D195" s="45">
        <v>19</v>
      </c>
      <c r="E195" s="45">
        <v>21</v>
      </c>
      <c r="F195" s="51" t="s">
        <v>80</v>
      </c>
      <c r="G195" s="6">
        <f t="shared" si="17"/>
        <v>2.8352873698647883E-2</v>
      </c>
      <c r="H195" s="3">
        <f t="shared" si="16"/>
        <v>0.1890191579909859</v>
      </c>
      <c r="I195" s="8">
        <f>0.0050811768+0.0000286052*POWER(D195,2)*E195</f>
        <v>0.221937198</v>
      </c>
      <c r="J195" s="3">
        <f t="shared" ref="J195:J258" si="18">1*1/$Q$2</f>
        <v>20</v>
      </c>
      <c r="K195" s="3">
        <f t="shared" ref="K195:K258" si="19">I195/$Q$2</f>
        <v>4.43874396</v>
      </c>
      <c r="L195" t="s">
        <v>129</v>
      </c>
      <c r="M195" s="41" t="s">
        <v>67</v>
      </c>
      <c r="N195" s="43" t="s">
        <v>68</v>
      </c>
    </row>
    <row r="196" spans="1:14" x14ac:dyDescent="0.25">
      <c r="A196">
        <v>2</v>
      </c>
      <c r="B196" s="4">
        <v>8</v>
      </c>
      <c r="C196" s="44" t="s">
        <v>77</v>
      </c>
      <c r="D196" s="45">
        <v>20</v>
      </c>
      <c r="E196" s="45">
        <v>21</v>
      </c>
      <c r="F196" s="12" t="s">
        <v>81</v>
      </c>
      <c r="G196" s="6">
        <f t="shared" si="17"/>
        <v>3.1415926535897934E-2</v>
      </c>
      <c r="H196" s="3">
        <f t="shared" si="16"/>
        <v>0.20943951023931956</v>
      </c>
      <c r="I196" s="8">
        <f>0.0050811768+0.0000286052*POWER(D196,2)*E196</f>
        <v>0.24536485679999998</v>
      </c>
      <c r="J196" s="3">
        <f t="shared" si="18"/>
        <v>20</v>
      </c>
      <c r="K196" s="3">
        <f t="shared" si="19"/>
        <v>4.9072971359999995</v>
      </c>
      <c r="L196" t="s">
        <v>129</v>
      </c>
      <c r="M196" s="41" t="s">
        <v>67</v>
      </c>
      <c r="N196" s="43" t="s">
        <v>68</v>
      </c>
    </row>
    <row r="197" spans="1:14" x14ac:dyDescent="0.25">
      <c r="A197">
        <v>2</v>
      </c>
      <c r="B197" s="4">
        <v>11</v>
      </c>
      <c r="C197" s="44" t="s">
        <v>77</v>
      </c>
      <c r="D197" s="45">
        <v>21</v>
      </c>
      <c r="E197" s="45">
        <v>17</v>
      </c>
      <c r="F197" s="12" t="s">
        <v>81</v>
      </c>
      <c r="G197" s="6">
        <f t="shared" si="17"/>
        <v>3.4636059005827467E-2</v>
      </c>
      <c r="H197" s="3">
        <f t="shared" si="16"/>
        <v>0.23090706003884978</v>
      </c>
      <c r="I197" s="8">
        <f>0.0050811768+0.0000286052*POWER(D197,2)*E197</f>
        <v>0.2195343612</v>
      </c>
      <c r="J197" s="3">
        <f t="shared" si="18"/>
        <v>20</v>
      </c>
      <c r="K197" s="3">
        <f t="shared" si="19"/>
        <v>4.3906872239999997</v>
      </c>
      <c r="L197" t="s">
        <v>129</v>
      </c>
      <c r="M197" s="41" t="s">
        <v>67</v>
      </c>
      <c r="N197" s="43" t="s">
        <v>68</v>
      </c>
    </row>
    <row r="198" spans="1:14" x14ac:dyDescent="0.25">
      <c r="A198">
        <v>2</v>
      </c>
      <c r="B198" s="4">
        <v>19</v>
      </c>
      <c r="C198" s="44" t="s">
        <v>77</v>
      </c>
      <c r="D198" s="45">
        <v>21</v>
      </c>
      <c r="E198" s="45">
        <v>17</v>
      </c>
      <c r="F198" s="12" t="s">
        <v>81</v>
      </c>
      <c r="G198" s="6">
        <f t="shared" si="17"/>
        <v>3.4636059005827467E-2</v>
      </c>
      <c r="H198" s="3">
        <f t="shared" si="16"/>
        <v>0.23090706003884978</v>
      </c>
      <c r="I198" s="8">
        <f>0.0050811768+0.0000286052*POWER(D198,2)*E198</f>
        <v>0.2195343612</v>
      </c>
      <c r="J198" s="3">
        <f t="shared" si="18"/>
        <v>20</v>
      </c>
      <c r="K198" s="3">
        <f t="shared" si="19"/>
        <v>4.3906872239999997</v>
      </c>
      <c r="L198" t="s">
        <v>129</v>
      </c>
      <c r="M198" s="41" t="s">
        <v>67</v>
      </c>
      <c r="N198" s="43" t="s">
        <v>68</v>
      </c>
    </row>
    <row r="199" spans="1:14" x14ac:dyDescent="0.25">
      <c r="A199">
        <v>2</v>
      </c>
      <c r="B199" s="4">
        <v>2</v>
      </c>
      <c r="C199" s="44" t="s">
        <v>78</v>
      </c>
      <c r="D199" s="45">
        <v>22</v>
      </c>
      <c r="E199" s="45">
        <v>19</v>
      </c>
      <c r="F199" s="12" t="s">
        <v>81</v>
      </c>
      <c r="G199" s="6">
        <f t="shared" si="17"/>
        <v>3.8013271108436497E-2</v>
      </c>
      <c r="H199" s="3">
        <f t="shared" si="16"/>
        <v>0.25342180738957665</v>
      </c>
      <c r="I199" s="3">
        <f>0.108337266+(0.000046499*(D199*D199*E199))</f>
        <v>0.53594207000000005</v>
      </c>
      <c r="J199" s="3">
        <f t="shared" si="18"/>
        <v>20</v>
      </c>
      <c r="K199" s="3">
        <f t="shared" si="19"/>
        <v>10.718841400000001</v>
      </c>
      <c r="L199" t="s">
        <v>129</v>
      </c>
      <c r="M199" s="41" t="s">
        <v>67</v>
      </c>
      <c r="N199" s="43" t="s">
        <v>68</v>
      </c>
    </row>
    <row r="200" spans="1:14" x14ac:dyDescent="0.25">
      <c r="A200">
        <v>2</v>
      </c>
      <c r="B200" s="4">
        <v>9</v>
      </c>
      <c r="C200" s="44" t="s">
        <v>78</v>
      </c>
      <c r="D200" s="45">
        <v>22</v>
      </c>
      <c r="E200" s="45">
        <v>18</v>
      </c>
      <c r="F200" s="12" t="s">
        <v>81</v>
      </c>
      <c r="G200" s="6">
        <f t="shared" si="17"/>
        <v>3.8013271108436497E-2</v>
      </c>
      <c r="H200" s="3">
        <f t="shared" si="16"/>
        <v>0.25342180738957665</v>
      </c>
      <c r="I200" s="3">
        <f>0.108337266+(0.000046499*(D200*D200*E200))</f>
        <v>0.51343655399999999</v>
      </c>
      <c r="J200" s="3">
        <f t="shared" si="18"/>
        <v>20</v>
      </c>
      <c r="K200" s="3">
        <f t="shared" si="19"/>
        <v>10.268731079999998</v>
      </c>
      <c r="L200" t="s">
        <v>129</v>
      </c>
      <c r="M200" s="41" t="s">
        <v>67</v>
      </c>
      <c r="N200" s="43" t="s">
        <v>68</v>
      </c>
    </row>
    <row r="201" spans="1:14" x14ac:dyDescent="0.25">
      <c r="A201">
        <v>2</v>
      </c>
      <c r="B201" s="4">
        <v>17</v>
      </c>
      <c r="C201" s="44" t="s">
        <v>78</v>
      </c>
      <c r="D201" s="45">
        <v>22</v>
      </c>
      <c r="E201" s="45">
        <v>9</v>
      </c>
      <c r="F201" s="12" t="s">
        <v>81</v>
      </c>
      <c r="G201" s="6">
        <f t="shared" si="17"/>
        <v>3.8013271108436497E-2</v>
      </c>
      <c r="H201" s="3">
        <f t="shared" si="16"/>
        <v>0.25342180738957665</v>
      </c>
      <c r="I201" s="3">
        <f>0.108337266+(0.000046499*(D201*D201*E201))</f>
        <v>0.31088691000000002</v>
      </c>
      <c r="J201" s="3">
        <f t="shared" si="18"/>
        <v>20</v>
      </c>
      <c r="K201" s="3">
        <f t="shared" si="19"/>
        <v>6.2177382000000003</v>
      </c>
      <c r="L201" t="s">
        <v>129</v>
      </c>
      <c r="M201" s="41" t="s">
        <v>67</v>
      </c>
      <c r="N201" s="43" t="s">
        <v>68</v>
      </c>
    </row>
    <row r="202" spans="1:14" x14ac:dyDescent="0.25">
      <c r="A202">
        <v>2</v>
      </c>
      <c r="B202" s="4">
        <v>1</v>
      </c>
      <c r="C202" s="44" t="s">
        <v>77</v>
      </c>
      <c r="D202" s="45">
        <v>23</v>
      </c>
      <c r="E202" s="45">
        <v>20</v>
      </c>
      <c r="F202" s="12" t="s">
        <v>81</v>
      </c>
      <c r="G202" s="6">
        <f t="shared" si="17"/>
        <v>4.1547562843725017E-2</v>
      </c>
      <c r="H202" s="3">
        <f t="shared" si="16"/>
        <v>0.27698375229150013</v>
      </c>
      <c r="I202" s="8">
        <f>0.0050811768+0.0000286052*POWER(D202,2)*E202</f>
        <v>0.30772419279999996</v>
      </c>
      <c r="J202" s="3">
        <f t="shared" si="18"/>
        <v>20</v>
      </c>
      <c r="K202" s="3">
        <f t="shared" si="19"/>
        <v>6.1544838559999988</v>
      </c>
      <c r="L202" t="s">
        <v>129</v>
      </c>
      <c r="M202" s="41" t="s">
        <v>67</v>
      </c>
      <c r="N202" s="43" t="s">
        <v>68</v>
      </c>
    </row>
    <row r="203" spans="1:14" x14ac:dyDescent="0.25">
      <c r="A203">
        <v>2</v>
      </c>
      <c r="B203" s="4">
        <v>3</v>
      </c>
      <c r="C203" s="44" t="s">
        <v>78</v>
      </c>
      <c r="D203" s="45">
        <v>23</v>
      </c>
      <c r="E203" s="45">
        <v>18</v>
      </c>
      <c r="F203" s="12" t="s">
        <v>81</v>
      </c>
      <c r="G203" s="6">
        <f t="shared" si="17"/>
        <v>4.1547562843725017E-2</v>
      </c>
      <c r="H203" s="3">
        <f t="shared" si="16"/>
        <v>0.27698375229150013</v>
      </c>
      <c r="I203" s="3">
        <f>0.108337266+(0.000046499*(D203*D203*E203))</f>
        <v>0.55110074400000009</v>
      </c>
      <c r="J203" s="3">
        <f t="shared" si="18"/>
        <v>20</v>
      </c>
      <c r="K203" s="3">
        <f t="shared" si="19"/>
        <v>11.02201488</v>
      </c>
      <c r="L203" t="s">
        <v>129</v>
      </c>
      <c r="M203" s="41" t="s">
        <v>67</v>
      </c>
      <c r="N203" s="43" t="s">
        <v>68</v>
      </c>
    </row>
    <row r="204" spans="1:14" x14ac:dyDescent="0.25">
      <c r="A204">
        <v>2</v>
      </c>
      <c r="B204" s="4">
        <v>5</v>
      </c>
      <c r="C204" s="44" t="s">
        <v>78</v>
      </c>
      <c r="D204" s="45">
        <v>29</v>
      </c>
      <c r="E204" s="45">
        <v>23</v>
      </c>
      <c r="F204" s="51" t="s">
        <v>82</v>
      </c>
      <c r="G204" s="6">
        <f t="shared" si="17"/>
        <v>6.6051985541725394E-2</v>
      </c>
      <c r="H204" s="3">
        <f t="shared" si="16"/>
        <v>0.44034657027816931</v>
      </c>
      <c r="I204" s="3">
        <f>0.108337266+(0.000046499*(D204*D204*E204))</f>
        <v>1.007767423</v>
      </c>
      <c r="J204" s="3">
        <f t="shared" si="18"/>
        <v>20</v>
      </c>
      <c r="K204" s="3">
        <f t="shared" si="19"/>
        <v>20.155348459999999</v>
      </c>
      <c r="L204" t="s">
        <v>129</v>
      </c>
      <c r="M204" s="41" t="s">
        <v>67</v>
      </c>
      <c r="N204" s="43" t="s">
        <v>68</v>
      </c>
    </row>
    <row r="205" spans="1:14" x14ac:dyDescent="0.25">
      <c r="A205">
        <v>2</v>
      </c>
      <c r="B205" s="4">
        <v>13</v>
      </c>
      <c r="C205" s="44" t="s">
        <v>78</v>
      </c>
      <c r="D205" s="45">
        <v>29</v>
      </c>
      <c r="E205" s="45">
        <v>14</v>
      </c>
      <c r="F205" s="51" t="s">
        <v>82</v>
      </c>
      <c r="G205" s="6">
        <f t="shared" si="17"/>
        <v>6.6051985541725394E-2</v>
      </c>
      <c r="H205" s="3">
        <f t="shared" si="16"/>
        <v>0.44034657027816931</v>
      </c>
      <c r="I205" s="3">
        <f>0.108337266+(0.000046499*(D205*D205*E205))</f>
        <v>0.65581649200000003</v>
      </c>
      <c r="J205" s="3">
        <f t="shared" si="18"/>
        <v>20</v>
      </c>
      <c r="K205" s="3">
        <f t="shared" si="19"/>
        <v>13.116329840000001</v>
      </c>
      <c r="L205" t="s">
        <v>129</v>
      </c>
      <c r="M205" s="41" t="s">
        <v>67</v>
      </c>
      <c r="N205" s="43" t="s">
        <v>68</v>
      </c>
    </row>
    <row r="206" spans="1:14" x14ac:dyDescent="0.25">
      <c r="A206">
        <v>2</v>
      </c>
      <c r="B206" s="4">
        <v>4</v>
      </c>
      <c r="C206" s="44" t="s">
        <v>78</v>
      </c>
      <c r="D206" s="45">
        <v>30</v>
      </c>
      <c r="E206" s="45">
        <v>22</v>
      </c>
      <c r="F206" s="12" t="s">
        <v>83</v>
      </c>
      <c r="G206" s="6">
        <f t="shared" si="17"/>
        <v>7.0685834705770348E-2</v>
      </c>
      <c r="H206" s="3">
        <f t="shared" si="16"/>
        <v>0.47123889803846902</v>
      </c>
      <c r="I206" s="3">
        <f>0.108337266+(0.000046499*(D206*D206*E206))</f>
        <v>1.029017466</v>
      </c>
      <c r="J206" s="3">
        <f t="shared" si="18"/>
        <v>20</v>
      </c>
      <c r="K206" s="3">
        <f t="shared" si="19"/>
        <v>20.58034932</v>
      </c>
      <c r="L206" t="s">
        <v>129</v>
      </c>
      <c r="M206" s="41" t="s">
        <v>67</v>
      </c>
      <c r="N206" s="43" t="s">
        <v>68</v>
      </c>
    </row>
    <row r="207" spans="1:14" x14ac:dyDescent="0.25">
      <c r="A207">
        <v>2</v>
      </c>
      <c r="B207" s="4">
        <v>10</v>
      </c>
      <c r="C207" s="44" t="s">
        <v>77</v>
      </c>
      <c r="D207" s="45">
        <v>32</v>
      </c>
      <c r="E207" s="45">
        <v>24</v>
      </c>
      <c r="F207" s="12" t="s">
        <v>83</v>
      </c>
      <c r="G207" s="6">
        <f t="shared" si="17"/>
        <v>8.0424771931898703E-2</v>
      </c>
      <c r="H207" s="3">
        <f t="shared" si="16"/>
        <v>0.53616514621265809</v>
      </c>
      <c r="I207" s="8">
        <f>0.0050811768+0.0000286052*POWER(D207,2)*E207</f>
        <v>0.70808257199999991</v>
      </c>
      <c r="J207" s="3">
        <f t="shared" si="18"/>
        <v>20</v>
      </c>
      <c r="K207" s="3">
        <f t="shared" si="19"/>
        <v>14.161651439999998</v>
      </c>
      <c r="L207" t="s">
        <v>129</v>
      </c>
      <c r="M207" s="41" t="s">
        <v>67</v>
      </c>
      <c r="N207" s="43" t="s">
        <v>68</v>
      </c>
    </row>
    <row r="208" spans="1:14" x14ac:dyDescent="0.25">
      <c r="A208">
        <v>2</v>
      </c>
      <c r="B208" s="4">
        <v>18</v>
      </c>
      <c r="C208" s="44" t="s">
        <v>77</v>
      </c>
      <c r="D208" s="45">
        <v>32</v>
      </c>
      <c r="E208" s="45">
        <v>17</v>
      </c>
      <c r="F208" s="12" t="s">
        <v>83</v>
      </c>
      <c r="G208" s="6">
        <f t="shared" si="17"/>
        <v>8.0424771931898703E-2</v>
      </c>
      <c r="H208" s="3">
        <f t="shared" si="16"/>
        <v>0.53616514621265809</v>
      </c>
      <c r="I208" s="8">
        <f>0.0050811768+0.0000286052*POWER(D208,2)*E208</f>
        <v>0.50304049839999998</v>
      </c>
      <c r="J208" s="3">
        <f t="shared" si="18"/>
        <v>20</v>
      </c>
      <c r="K208" s="3">
        <f t="shared" si="19"/>
        <v>10.060809967999999</v>
      </c>
      <c r="L208" t="s">
        <v>129</v>
      </c>
      <c r="M208" s="41" t="s">
        <v>67</v>
      </c>
      <c r="N208" s="43" t="s">
        <v>68</v>
      </c>
    </row>
    <row r="209" spans="1:14" x14ac:dyDescent="0.25">
      <c r="A209">
        <v>2</v>
      </c>
      <c r="B209" s="4">
        <v>15</v>
      </c>
      <c r="C209" s="44" t="s">
        <v>77</v>
      </c>
      <c r="D209" s="45">
        <v>35</v>
      </c>
      <c r="E209" s="45">
        <v>21</v>
      </c>
      <c r="F209" s="12" t="s">
        <v>84</v>
      </c>
      <c r="G209" s="6">
        <f t="shared" si="17"/>
        <v>9.6211275016187398E-2</v>
      </c>
      <c r="H209" s="3">
        <f t="shared" si="16"/>
        <v>0.64140850010791606</v>
      </c>
      <c r="I209" s="8">
        <f>0.0050811768+0.0000286052*POWER(D209,2)*E209</f>
        <v>0.74094994679999993</v>
      </c>
      <c r="J209" s="3">
        <f t="shared" si="18"/>
        <v>20</v>
      </c>
      <c r="K209" s="3">
        <f t="shared" si="19"/>
        <v>14.818998935999998</v>
      </c>
      <c r="L209" t="s">
        <v>129</v>
      </c>
      <c r="M209" s="41" t="s">
        <v>67</v>
      </c>
      <c r="N209" s="43" t="s">
        <v>68</v>
      </c>
    </row>
    <row r="210" spans="1:14" x14ac:dyDescent="0.25">
      <c r="A210">
        <v>2</v>
      </c>
      <c r="B210" s="4">
        <v>16</v>
      </c>
      <c r="C210" s="44" t="s">
        <v>77</v>
      </c>
      <c r="D210" s="45">
        <v>40</v>
      </c>
      <c r="E210" s="45">
        <v>21</v>
      </c>
      <c r="F210" s="12" t="s">
        <v>85</v>
      </c>
      <c r="G210" s="6">
        <f t="shared" si="17"/>
        <v>0.12566370614359174</v>
      </c>
      <c r="H210" s="3">
        <f t="shared" si="16"/>
        <v>0.83775804095727824</v>
      </c>
      <c r="I210" s="8">
        <f>0.0050811768+0.0000286052*POWER(D210,2)*E210</f>
        <v>0.96621589679999986</v>
      </c>
      <c r="J210" s="3">
        <f t="shared" si="18"/>
        <v>20</v>
      </c>
      <c r="K210" s="3">
        <f t="shared" si="19"/>
        <v>19.324317935999996</v>
      </c>
      <c r="L210" t="s">
        <v>129</v>
      </c>
      <c r="M210" s="41" t="s">
        <v>67</v>
      </c>
      <c r="N210" s="43" t="s">
        <v>68</v>
      </c>
    </row>
    <row r="211" spans="1:14" x14ac:dyDescent="0.25">
      <c r="A211">
        <v>3</v>
      </c>
      <c r="B211" s="4">
        <v>6</v>
      </c>
      <c r="C211" s="44" t="s">
        <v>78</v>
      </c>
      <c r="D211" s="45">
        <v>10</v>
      </c>
      <c r="E211" s="45">
        <v>11</v>
      </c>
      <c r="F211" s="12" t="s">
        <v>79</v>
      </c>
      <c r="G211" s="6">
        <f t="shared" si="17"/>
        <v>7.8539816339744835E-3</v>
      </c>
      <c r="H211" s="3">
        <f t="shared" si="16"/>
        <v>5.235987755982989E-2</v>
      </c>
      <c r="I211" s="3">
        <f>0.108337266+(0.000046499*(D211*D211*E211))</f>
        <v>0.15948616600000001</v>
      </c>
      <c r="J211" s="3">
        <f t="shared" si="18"/>
        <v>20</v>
      </c>
      <c r="K211" s="3">
        <f t="shared" si="19"/>
        <v>3.1897233200000001</v>
      </c>
      <c r="L211" t="s">
        <v>129</v>
      </c>
      <c r="M211" s="41" t="s">
        <v>67</v>
      </c>
      <c r="N211" s="43" t="s">
        <v>68</v>
      </c>
    </row>
    <row r="212" spans="1:14" x14ac:dyDescent="0.25">
      <c r="A212">
        <v>3</v>
      </c>
      <c r="B212" s="4">
        <v>7</v>
      </c>
      <c r="C212" s="44" t="s">
        <v>78</v>
      </c>
      <c r="D212" s="45">
        <v>10</v>
      </c>
      <c r="E212" s="45">
        <v>6</v>
      </c>
      <c r="F212" s="12" t="s">
        <v>79</v>
      </c>
      <c r="G212" s="6">
        <f t="shared" si="17"/>
        <v>7.8539816339744835E-3</v>
      </c>
      <c r="H212" s="3">
        <f t="shared" si="16"/>
        <v>5.235987755982989E-2</v>
      </c>
      <c r="I212" s="3">
        <f>0.108337266+(0.000046499*(D212*D212*E212))</f>
        <v>0.13623666600000001</v>
      </c>
      <c r="J212" s="3">
        <f t="shared" si="18"/>
        <v>20</v>
      </c>
      <c r="K212" s="3">
        <f t="shared" si="19"/>
        <v>2.7247333199999999</v>
      </c>
      <c r="L212" t="s">
        <v>129</v>
      </c>
      <c r="M212" s="41" t="s">
        <v>67</v>
      </c>
      <c r="N212" s="43" t="s">
        <v>68</v>
      </c>
    </row>
    <row r="213" spans="1:14" x14ac:dyDescent="0.25">
      <c r="A213">
        <v>3</v>
      </c>
      <c r="B213" s="4">
        <v>14</v>
      </c>
      <c r="C213" s="44" t="s">
        <v>78</v>
      </c>
      <c r="D213" s="45">
        <v>10</v>
      </c>
      <c r="E213" s="45">
        <v>6</v>
      </c>
      <c r="F213" s="12" t="s">
        <v>79</v>
      </c>
      <c r="G213" s="6">
        <f t="shared" si="17"/>
        <v>7.8539816339744835E-3</v>
      </c>
      <c r="H213" s="3">
        <f t="shared" si="16"/>
        <v>5.235987755982989E-2</v>
      </c>
      <c r="I213" s="3">
        <f>0.108337266+(0.000046499*(D213*D213*E213))</f>
        <v>0.13623666600000001</v>
      </c>
      <c r="J213" s="3">
        <f t="shared" si="18"/>
        <v>20</v>
      </c>
      <c r="K213" s="3">
        <f t="shared" si="19"/>
        <v>2.7247333199999999</v>
      </c>
      <c r="L213" t="s">
        <v>129</v>
      </c>
      <c r="M213" s="41" t="s">
        <v>67</v>
      </c>
      <c r="N213" s="43" t="s">
        <v>68</v>
      </c>
    </row>
    <row r="214" spans="1:14" x14ac:dyDescent="0.25">
      <c r="A214">
        <v>3</v>
      </c>
      <c r="B214" s="4">
        <v>1</v>
      </c>
      <c r="C214" s="44" t="s">
        <v>77</v>
      </c>
      <c r="D214" s="45">
        <v>11</v>
      </c>
      <c r="E214" s="45">
        <v>8</v>
      </c>
      <c r="F214" s="12" t="s">
        <v>79</v>
      </c>
      <c r="G214" s="6">
        <f t="shared" si="17"/>
        <v>9.5033177771091243E-3</v>
      </c>
      <c r="H214" s="3">
        <f t="shared" si="16"/>
        <v>6.3355451847394162E-2</v>
      </c>
      <c r="I214" s="8">
        <f>0.0050811768+0.0000286052*POWER(D214,2)*E214</f>
        <v>3.2771010399999995E-2</v>
      </c>
      <c r="J214" s="3">
        <f t="shared" si="18"/>
        <v>20</v>
      </c>
      <c r="K214" s="3">
        <f t="shared" si="19"/>
        <v>0.65542020799999989</v>
      </c>
      <c r="L214" t="s">
        <v>129</v>
      </c>
      <c r="M214" s="41" t="s">
        <v>67</v>
      </c>
      <c r="N214" s="43" t="s">
        <v>68</v>
      </c>
    </row>
    <row r="215" spans="1:14" x14ac:dyDescent="0.25">
      <c r="A215">
        <v>3</v>
      </c>
      <c r="B215" s="4">
        <v>12</v>
      </c>
      <c r="C215" s="44" t="s">
        <v>78</v>
      </c>
      <c r="D215" s="45">
        <v>12</v>
      </c>
      <c r="E215" s="45">
        <v>8</v>
      </c>
      <c r="F215" s="12" t="s">
        <v>79</v>
      </c>
      <c r="G215" s="6">
        <f t="shared" si="17"/>
        <v>1.1309733552923255E-2</v>
      </c>
      <c r="H215" s="3">
        <f t="shared" si="16"/>
        <v>7.5398223686155036E-2</v>
      </c>
      <c r="I215" s="3">
        <f>0.108337266+(0.000046499*(D215*D215*E215))</f>
        <v>0.16190411399999999</v>
      </c>
      <c r="J215" s="3">
        <f t="shared" si="18"/>
        <v>20</v>
      </c>
      <c r="K215" s="3">
        <f t="shared" si="19"/>
        <v>3.2380822799999995</v>
      </c>
      <c r="L215" t="s">
        <v>129</v>
      </c>
      <c r="M215" s="41" t="s">
        <v>67</v>
      </c>
      <c r="N215" s="43" t="s">
        <v>68</v>
      </c>
    </row>
    <row r="216" spans="1:14" x14ac:dyDescent="0.25">
      <c r="A216">
        <v>3</v>
      </c>
      <c r="B216" s="4">
        <v>19</v>
      </c>
      <c r="C216" s="44" t="s">
        <v>78</v>
      </c>
      <c r="D216" s="45">
        <v>12</v>
      </c>
      <c r="E216" s="45">
        <v>8</v>
      </c>
      <c r="F216" s="12" t="s">
        <v>79</v>
      </c>
      <c r="G216" s="6">
        <f t="shared" si="17"/>
        <v>1.1309733552923255E-2</v>
      </c>
      <c r="H216" s="3">
        <f t="shared" si="16"/>
        <v>7.5398223686155036E-2</v>
      </c>
      <c r="I216" s="3">
        <f>0.108337266+(0.000046499*(D216*D216*E216))</f>
        <v>0.16190411399999999</v>
      </c>
      <c r="J216" s="3">
        <f t="shared" si="18"/>
        <v>20</v>
      </c>
      <c r="K216" s="3">
        <f t="shared" si="19"/>
        <v>3.2380822799999995</v>
      </c>
      <c r="L216" t="s">
        <v>129</v>
      </c>
      <c r="M216" s="41" t="s">
        <v>67</v>
      </c>
      <c r="N216" s="43" t="s">
        <v>68</v>
      </c>
    </row>
    <row r="217" spans="1:14" x14ac:dyDescent="0.25">
      <c r="A217">
        <v>3</v>
      </c>
      <c r="B217" s="4">
        <v>5</v>
      </c>
      <c r="C217" s="44" t="s">
        <v>77</v>
      </c>
      <c r="D217" s="45">
        <v>13</v>
      </c>
      <c r="E217" s="45">
        <v>14</v>
      </c>
      <c r="F217" s="12" t="s">
        <v>79</v>
      </c>
      <c r="G217" s="6">
        <f t="shared" si="17"/>
        <v>1.3273228961416878E-2</v>
      </c>
      <c r="H217" s="3">
        <f t="shared" si="16"/>
        <v>8.8488193076112526E-2</v>
      </c>
      <c r="I217" s="8">
        <f>0.0050811768+0.0000286052*POWER(D217,2)*E217</f>
        <v>7.2761079999999992E-2</v>
      </c>
      <c r="J217" s="3">
        <f t="shared" si="18"/>
        <v>20</v>
      </c>
      <c r="K217" s="3">
        <f t="shared" si="19"/>
        <v>1.4552215999999998</v>
      </c>
      <c r="L217" t="s">
        <v>129</v>
      </c>
      <c r="M217" s="41" t="s">
        <v>67</v>
      </c>
      <c r="N217" s="43" t="s">
        <v>68</v>
      </c>
    </row>
    <row r="218" spans="1:14" x14ac:dyDescent="0.25">
      <c r="A218">
        <v>3</v>
      </c>
      <c r="B218" s="4">
        <v>13</v>
      </c>
      <c r="C218" s="44" t="s">
        <v>78</v>
      </c>
      <c r="D218" s="45">
        <v>14</v>
      </c>
      <c r="E218" s="45">
        <v>7</v>
      </c>
      <c r="F218" s="12" t="s">
        <v>79</v>
      </c>
      <c r="G218" s="6">
        <f t="shared" si="17"/>
        <v>1.5393804002589988E-2</v>
      </c>
      <c r="H218" s="3">
        <f t="shared" si="16"/>
        <v>0.10262536001726659</v>
      </c>
      <c r="I218" s="3">
        <f>0.108337266+(0.000046499*(D218*D218*E218))</f>
        <v>0.17213389400000001</v>
      </c>
      <c r="J218" s="3">
        <f t="shared" si="18"/>
        <v>20</v>
      </c>
      <c r="K218" s="3">
        <f t="shared" si="19"/>
        <v>3.4426778800000002</v>
      </c>
      <c r="L218" t="s">
        <v>129</v>
      </c>
      <c r="M218" s="41" t="s">
        <v>67</v>
      </c>
      <c r="N218" s="43" t="s">
        <v>68</v>
      </c>
    </row>
    <row r="219" spans="1:14" x14ac:dyDescent="0.25">
      <c r="A219">
        <v>3</v>
      </c>
      <c r="B219" s="4">
        <v>20</v>
      </c>
      <c r="C219" s="44" t="s">
        <v>78</v>
      </c>
      <c r="D219" s="45">
        <v>14</v>
      </c>
      <c r="E219" s="45">
        <v>7</v>
      </c>
      <c r="F219" s="12" t="s">
        <v>79</v>
      </c>
      <c r="G219" s="6">
        <f t="shared" si="17"/>
        <v>1.5393804002589988E-2</v>
      </c>
      <c r="H219" s="3">
        <f t="shared" si="16"/>
        <v>0.10262536001726659</v>
      </c>
      <c r="I219" s="3">
        <f>0.108337266+(0.000046499*(D219*D219*E219))</f>
        <v>0.17213389400000001</v>
      </c>
      <c r="J219" s="3">
        <f t="shared" si="18"/>
        <v>20</v>
      </c>
      <c r="K219" s="3">
        <f t="shared" si="19"/>
        <v>3.4426778800000002</v>
      </c>
      <c r="L219" t="s">
        <v>129</v>
      </c>
      <c r="M219" s="41" t="s">
        <v>67</v>
      </c>
      <c r="N219" s="43" t="s">
        <v>68</v>
      </c>
    </row>
    <row r="220" spans="1:14" x14ac:dyDescent="0.25">
      <c r="A220">
        <v>3</v>
      </c>
      <c r="B220" s="4">
        <v>3</v>
      </c>
      <c r="C220" s="44" t="s">
        <v>78</v>
      </c>
      <c r="D220" s="45">
        <v>17</v>
      </c>
      <c r="E220" s="45">
        <v>14</v>
      </c>
      <c r="F220" s="51" t="s">
        <v>80</v>
      </c>
      <c r="G220" s="6">
        <f t="shared" si="17"/>
        <v>2.2698006922186261E-2</v>
      </c>
      <c r="H220" s="3">
        <f t="shared" si="16"/>
        <v>0.15132004614790842</v>
      </c>
      <c r="I220" s="3">
        <f>0.108337266+(0.000046499*(D220*D220*E220))</f>
        <v>0.29647222000000001</v>
      </c>
      <c r="J220" s="3">
        <f t="shared" si="18"/>
        <v>20</v>
      </c>
      <c r="K220" s="3">
        <f t="shared" si="19"/>
        <v>5.9294443999999995</v>
      </c>
      <c r="L220" t="s">
        <v>129</v>
      </c>
      <c r="M220" s="41" t="s">
        <v>67</v>
      </c>
      <c r="N220" s="43" t="s">
        <v>68</v>
      </c>
    </row>
    <row r="221" spans="1:14" x14ac:dyDescent="0.25">
      <c r="A221">
        <v>3</v>
      </c>
      <c r="B221" s="4">
        <v>9</v>
      </c>
      <c r="C221" s="44" t="s">
        <v>78</v>
      </c>
      <c r="D221" s="45">
        <v>20</v>
      </c>
      <c r="E221" s="45">
        <v>16</v>
      </c>
      <c r="F221" s="12" t="s">
        <v>81</v>
      </c>
      <c r="G221" s="6">
        <f t="shared" si="17"/>
        <v>3.1415926535897934E-2</v>
      </c>
      <c r="H221" s="3">
        <f t="shared" si="16"/>
        <v>0.20943951023931956</v>
      </c>
      <c r="I221" s="3">
        <f>0.108337266+(0.000046499*(D221*D221*E221))</f>
        <v>0.405930866</v>
      </c>
      <c r="J221" s="3">
        <f t="shared" si="18"/>
        <v>20</v>
      </c>
      <c r="K221" s="3">
        <f t="shared" si="19"/>
        <v>8.1186173200000002</v>
      </c>
      <c r="L221" t="s">
        <v>129</v>
      </c>
      <c r="M221" s="41" t="s">
        <v>67</v>
      </c>
      <c r="N221" s="43" t="s">
        <v>68</v>
      </c>
    </row>
    <row r="222" spans="1:14" x14ac:dyDescent="0.25">
      <c r="A222">
        <v>3</v>
      </c>
      <c r="B222" s="4">
        <v>11</v>
      </c>
      <c r="C222" s="44" t="s">
        <v>77</v>
      </c>
      <c r="D222" s="45">
        <v>20</v>
      </c>
      <c r="E222" s="45">
        <v>16</v>
      </c>
      <c r="F222" s="12" t="s">
        <v>81</v>
      </c>
      <c r="G222" s="6">
        <f t="shared" si="17"/>
        <v>3.1415926535897934E-2</v>
      </c>
      <c r="H222" s="3">
        <f t="shared" si="16"/>
        <v>0.20943951023931956</v>
      </c>
      <c r="I222" s="8">
        <f>0.0050811768+0.0000286052*POWER(D222,2)*E222</f>
        <v>0.18815445679999998</v>
      </c>
      <c r="J222" s="3">
        <f t="shared" si="18"/>
        <v>20</v>
      </c>
      <c r="K222" s="3">
        <f t="shared" si="19"/>
        <v>3.7630891359999996</v>
      </c>
      <c r="L222" t="s">
        <v>129</v>
      </c>
      <c r="M222" s="41" t="s">
        <v>67</v>
      </c>
      <c r="N222" s="43" t="s">
        <v>68</v>
      </c>
    </row>
    <row r="223" spans="1:14" x14ac:dyDescent="0.25">
      <c r="A223">
        <v>3</v>
      </c>
      <c r="B223" s="4">
        <v>16</v>
      </c>
      <c r="C223" s="44" t="s">
        <v>78</v>
      </c>
      <c r="D223" s="45">
        <v>20</v>
      </c>
      <c r="E223" s="45">
        <v>16</v>
      </c>
      <c r="F223" s="12" t="s">
        <v>81</v>
      </c>
      <c r="G223" s="6">
        <f t="shared" si="17"/>
        <v>3.1415926535897934E-2</v>
      </c>
      <c r="H223" s="3">
        <f t="shared" si="16"/>
        <v>0.20943951023931956</v>
      </c>
      <c r="I223" s="3">
        <f>0.108337266+(0.000046499*(D223*D223*E223))</f>
        <v>0.405930866</v>
      </c>
      <c r="J223" s="3">
        <f t="shared" si="18"/>
        <v>20</v>
      </c>
      <c r="K223" s="3">
        <f t="shared" si="19"/>
        <v>8.1186173200000002</v>
      </c>
      <c r="L223" t="s">
        <v>129</v>
      </c>
      <c r="M223" s="41" t="s">
        <v>67</v>
      </c>
      <c r="N223" s="43" t="s">
        <v>68</v>
      </c>
    </row>
    <row r="224" spans="1:14" x14ac:dyDescent="0.25">
      <c r="A224">
        <v>3</v>
      </c>
      <c r="B224" s="4">
        <v>18</v>
      </c>
      <c r="C224" s="44" t="s">
        <v>77</v>
      </c>
      <c r="D224" s="45">
        <v>20</v>
      </c>
      <c r="E224" s="45">
        <v>16</v>
      </c>
      <c r="F224" s="12" t="s">
        <v>81</v>
      </c>
      <c r="G224" s="6">
        <f t="shared" si="17"/>
        <v>3.1415926535897934E-2</v>
      </c>
      <c r="H224" s="3">
        <f t="shared" si="16"/>
        <v>0.20943951023931956</v>
      </c>
      <c r="I224" s="8">
        <f>0.0050811768+0.0000286052*POWER(D224,2)*E224</f>
        <v>0.18815445679999998</v>
      </c>
      <c r="J224" s="3">
        <f t="shared" si="18"/>
        <v>20</v>
      </c>
      <c r="K224" s="3">
        <f t="shared" si="19"/>
        <v>3.7630891359999996</v>
      </c>
      <c r="L224" t="s">
        <v>129</v>
      </c>
      <c r="M224" s="41" t="s">
        <v>67</v>
      </c>
      <c r="N224" s="43" t="s">
        <v>68</v>
      </c>
    </row>
    <row r="225" spans="1:14" x14ac:dyDescent="0.25">
      <c r="A225">
        <v>3</v>
      </c>
      <c r="B225" s="4">
        <v>2</v>
      </c>
      <c r="C225" s="44" t="s">
        <v>77</v>
      </c>
      <c r="D225" s="45">
        <v>24</v>
      </c>
      <c r="E225" s="45">
        <v>17</v>
      </c>
      <c r="F225" s="12" t="s">
        <v>81</v>
      </c>
      <c r="G225" s="6">
        <f t="shared" si="17"/>
        <v>4.5238934211693019E-2</v>
      </c>
      <c r="H225" s="3">
        <f t="shared" si="16"/>
        <v>0.30159289474462014</v>
      </c>
      <c r="I225" s="8">
        <f>0.0050811768+0.0000286052*POWER(D225,2)*E225</f>
        <v>0.28518329519999996</v>
      </c>
      <c r="J225" s="3">
        <f t="shared" si="18"/>
        <v>20</v>
      </c>
      <c r="K225" s="3">
        <f t="shared" si="19"/>
        <v>5.7036659039999993</v>
      </c>
      <c r="L225" t="s">
        <v>129</v>
      </c>
      <c r="M225" s="41" t="s">
        <v>67</v>
      </c>
      <c r="N225" s="43" t="s">
        <v>68</v>
      </c>
    </row>
    <row r="226" spans="1:14" x14ac:dyDescent="0.25">
      <c r="A226">
        <v>3</v>
      </c>
      <c r="B226" s="4">
        <v>4</v>
      </c>
      <c r="C226" s="44" t="s">
        <v>78</v>
      </c>
      <c r="D226" s="45">
        <v>26</v>
      </c>
      <c r="E226" s="45">
        <v>18</v>
      </c>
      <c r="F226" s="51" t="s">
        <v>82</v>
      </c>
      <c r="G226" s="6">
        <f t="shared" si="17"/>
        <v>5.3092915845667513E-2</v>
      </c>
      <c r="H226" s="3">
        <f t="shared" si="16"/>
        <v>0.3539527723044501</v>
      </c>
      <c r="I226" s="3">
        <f t="shared" ref="I226:I231" si="20">0.108337266+(0.000046499*(D226*D226*E226))</f>
        <v>0.6741370980000001</v>
      </c>
      <c r="J226" s="3">
        <f t="shared" si="18"/>
        <v>20</v>
      </c>
      <c r="K226" s="3">
        <f t="shared" si="19"/>
        <v>13.482741960000002</v>
      </c>
      <c r="L226" t="s">
        <v>129</v>
      </c>
      <c r="M226" s="41" t="s">
        <v>67</v>
      </c>
      <c r="N226" s="43" t="s">
        <v>68</v>
      </c>
    </row>
    <row r="227" spans="1:14" x14ac:dyDescent="0.25">
      <c r="A227">
        <v>3</v>
      </c>
      <c r="B227" s="4">
        <v>8</v>
      </c>
      <c r="C227" s="44" t="s">
        <v>78</v>
      </c>
      <c r="D227" s="45">
        <v>29</v>
      </c>
      <c r="E227" s="45">
        <v>25</v>
      </c>
      <c r="F227" s="51" t="s">
        <v>82</v>
      </c>
      <c r="G227" s="6">
        <f t="shared" si="17"/>
        <v>6.6051985541725394E-2</v>
      </c>
      <c r="H227" s="3">
        <f t="shared" si="16"/>
        <v>0.44034657027816931</v>
      </c>
      <c r="I227" s="3">
        <f t="shared" si="20"/>
        <v>1.0859787410000001</v>
      </c>
      <c r="J227" s="3">
        <f t="shared" si="18"/>
        <v>20</v>
      </c>
      <c r="K227" s="3">
        <f t="shared" si="19"/>
        <v>21.719574820000002</v>
      </c>
      <c r="L227" t="s">
        <v>129</v>
      </c>
      <c r="M227" s="41" t="s">
        <v>67</v>
      </c>
      <c r="N227" s="43" t="s">
        <v>68</v>
      </c>
    </row>
    <row r="228" spans="1:14" x14ac:dyDescent="0.25">
      <c r="A228">
        <v>3</v>
      </c>
      <c r="B228" s="4">
        <v>15</v>
      </c>
      <c r="C228" s="44" t="s">
        <v>78</v>
      </c>
      <c r="D228" s="45">
        <v>29</v>
      </c>
      <c r="E228" s="45">
        <v>25</v>
      </c>
      <c r="F228" s="51" t="s">
        <v>82</v>
      </c>
      <c r="G228" s="6">
        <f t="shared" si="17"/>
        <v>6.6051985541725394E-2</v>
      </c>
      <c r="H228" s="3">
        <f t="shared" si="16"/>
        <v>0.44034657027816931</v>
      </c>
      <c r="I228" s="3">
        <f t="shared" si="20"/>
        <v>1.0859787410000001</v>
      </c>
      <c r="J228" s="3">
        <f t="shared" si="18"/>
        <v>20</v>
      </c>
      <c r="K228" s="3">
        <f t="shared" si="19"/>
        <v>21.719574820000002</v>
      </c>
      <c r="L228" t="s">
        <v>129</v>
      </c>
      <c r="M228" s="41" t="s">
        <v>67</v>
      </c>
      <c r="N228" s="43" t="s">
        <v>68</v>
      </c>
    </row>
    <row r="229" spans="1:14" x14ac:dyDescent="0.25">
      <c r="A229">
        <v>3</v>
      </c>
      <c r="B229" s="4">
        <v>10</v>
      </c>
      <c r="C229" s="44" t="s">
        <v>78</v>
      </c>
      <c r="D229" s="45">
        <v>30</v>
      </c>
      <c r="E229" s="45">
        <v>24</v>
      </c>
      <c r="F229" s="12" t="s">
        <v>83</v>
      </c>
      <c r="G229" s="6">
        <f t="shared" si="17"/>
        <v>7.0685834705770348E-2</v>
      </c>
      <c r="H229" s="3">
        <f t="shared" si="16"/>
        <v>0.47123889803846902</v>
      </c>
      <c r="I229" s="3">
        <f t="shared" si="20"/>
        <v>1.1127156659999999</v>
      </c>
      <c r="J229" s="3">
        <f t="shared" si="18"/>
        <v>20</v>
      </c>
      <c r="K229" s="3">
        <f t="shared" si="19"/>
        <v>22.254313319999998</v>
      </c>
      <c r="L229" t="s">
        <v>129</v>
      </c>
      <c r="M229" s="41" t="s">
        <v>67</v>
      </c>
      <c r="N229" s="43" t="s">
        <v>68</v>
      </c>
    </row>
    <row r="230" spans="1:14" x14ac:dyDescent="0.25">
      <c r="A230">
        <v>3</v>
      </c>
      <c r="B230" s="4">
        <v>17</v>
      </c>
      <c r="C230" s="44" t="s">
        <v>78</v>
      </c>
      <c r="D230" s="45">
        <v>30</v>
      </c>
      <c r="E230" s="45">
        <v>24</v>
      </c>
      <c r="F230" s="12" t="s">
        <v>83</v>
      </c>
      <c r="G230" s="6">
        <f t="shared" si="17"/>
        <v>7.0685834705770348E-2</v>
      </c>
      <c r="H230" s="3">
        <f t="shared" si="16"/>
        <v>0.47123889803846902</v>
      </c>
      <c r="I230" s="3">
        <f t="shared" si="20"/>
        <v>1.1127156659999999</v>
      </c>
      <c r="J230" s="3">
        <f t="shared" si="18"/>
        <v>20</v>
      </c>
      <c r="K230" s="3">
        <f t="shared" si="19"/>
        <v>22.254313319999998</v>
      </c>
      <c r="L230" t="s">
        <v>129</v>
      </c>
      <c r="M230" s="41" t="s">
        <v>67</v>
      </c>
      <c r="N230" s="43" t="s">
        <v>68</v>
      </c>
    </row>
    <row r="231" spans="1:14" x14ac:dyDescent="0.25">
      <c r="A231">
        <v>1</v>
      </c>
      <c r="B231" s="4">
        <v>5</v>
      </c>
      <c r="C231" s="44" t="s">
        <v>78</v>
      </c>
      <c r="D231" s="45">
        <v>14</v>
      </c>
      <c r="E231" s="45">
        <v>8</v>
      </c>
      <c r="F231" s="12" t="s">
        <v>79</v>
      </c>
      <c r="G231" s="6">
        <f t="shared" si="17"/>
        <v>1.5393804002589988E-2</v>
      </c>
      <c r="H231" s="3">
        <f>G231*1/0.15</f>
        <v>0.10262536001726659</v>
      </c>
      <c r="I231" s="3">
        <f t="shared" si="20"/>
        <v>0.18124769800000001</v>
      </c>
      <c r="J231" s="3">
        <f t="shared" si="18"/>
        <v>20</v>
      </c>
      <c r="K231" s="3">
        <f t="shared" si="19"/>
        <v>3.62495396</v>
      </c>
      <c r="L231" t="s">
        <v>129</v>
      </c>
      <c r="M231" s="41" t="s">
        <v>64</v>
      </c>
      <c r="N231" t="s">
        <v>47</v>
      </c>
    </row>
    <row r="232" spans="1:14" x14ac:dyDescent="0.25">
      <c r="A232">
        <v>1</v>
      </c>
      <c r="B232" s="4">
        <v>14</v>
      </c>
      <c r="C232" s="44" t="s">
        <v>77</v>
      </c>
      <c r="D232" s="45">
        <v>14</v>
      </c>
      <c r="E232" s="45">
        <v>9</v>
      </c>
      <c r="F232" s="12" t="s">
        <v>79</v>
      </c>
      <c r="G232" s="6">
        <f t="shared" si="17"/>
        <v>1.5393804002589988E-2</v>
      </c>
      <c r="H232" s="3">
        <f t="shared" ref="H232:H288" si="21">G232*1/0.15</f>
        <v>0.10262536001726659</v>
      </c>
      <c r="I232" s="8">
        <f>0.0050811768+0.0000286052*POWER(D232,2)*E232</f>
        <v>5.5540749599999995E-2</v>
      </c>
      <c r="J232" s="3">
        <f t="shared" si="18"/>
        <v>20</v>
      </c>
      <c r="K232" s="3">
        <f t="shared" si="19"/>
        <v>1.1108149919999999</v>
      </c>
      <c r="L232" t="s">
        <v>129</v>
      </c>
      <c r="M232" s="41" t="s">
        <v>64</v>
      </c>
      <c r="N232" t="s">
        <v>47</v>
      </c>
    </row>
    <row r="233" spans="1:14" x14ac:dyDescent="0.25">
      <c r="A233">
        <v>1</v>
      </c>
      <c r="B233" s="4">
        <v>1</v>
      </c>
      <c r="C233" s="44" t="s">
        <v>77</v>
      </c>
      <c r="D233" s="45">
        <v>19</v>
      </c>
      <c r="E233" s="45">
        <v>12</v>
      </c>
      <c r="F233" s="51" t="s">
        <v>80</v>
      </c>
      <c r="G233" s="6">
        <f t="shared" si="17"/>
        <v>2.8352873698647883E-2</v>
      </c>
      <c r="H233" s="3">
        <f t="shared" si="21"/>
        <v>0.1890191579909859</v>
      </c>
      <c r="I233" s="8">
        <f>0.0050811768+0.0000286052*POWER(D233,2)*E233</f>
        <v>0.12899890319999999</v>
      </c>
      <c r="J233" s="3">
        <f t="shared" si="18"/>
        <v>20</v>
      </c>
      <c r="K233" s="3">
        <f t="shared" si="19"/>
        <v>2.5799780639999996</v>
      </c>
      <c r="L233" t="s">
        <v>129</v>
      </c>
      <c r="M233" s="41" t="s">
        <v>64</v>
      </c>
      <c r="N233" t="s">
        <v>47</v>
      </c>
    </row>
    <row r="234" spans="1:14" x14ac:dyDescent="0.25">
      <c r="A234">
        <v>1</v>
      </c>
      <c r="B234" s="4">
        <v>4</v>
      </c>
      <c r="C234" s="44" t="s">
        <v>78</v>
      </c>
      <c r="D234" s="45">
        <v>19</v>
      </c>
      <c r="E234" s="45">
        <v>12</v>
      </c>
      <c r="F234" s="51" t="s">
        <v>80</v>
      </c>
      <c r="G234" s="6">
        <f t="shared" si="17"/>
        <v>2.8352873698647883E-2</v>
      </c>
      <c r="H234" s="3">
        <f t="shared" si="21"/>
        <v>0.1890191579909859</v>
      </c>
      <c r="I234" s="3">
        <f>0.108337266+(0.000046499*(D234*D234*E234))</f>
        <v>0.309770934</v>
      </c>
      <c r="J234" s="3">
        <f t="shared" si="18"/>
        <v>20</v>
      </c>
      <c r="K234" s="3">
        <f t="shared" si="19"/>
        <v>6.1954186799999995</v>
      </c>
      <c r="L234" t="s">
        <v>129</v>
      </c>
      <c r="M234" s="41" t="s">
        <v>64</v>
      </c>
      <c r="N234" t="s">
        <v>47</v>
      </c>
    </row>
    <row r="235" spans="1:14" x14ac:dyDescent="0.25">
      <c r="A235">
        <v>1</v>
      </c>
      <c r="B235" s="4">
        <v>13</v>
      </c>
      <c r="C235" s="44" t="s">
        <v>78</v>
      </c>
      <c r="D235" s="45">
        <v>19</v>
      </c>
      <c r="E235" s="45">
        <v>11</v>
      </c>
      <c r="F235" s="51" t="s">
        <v>80</v>
      </c>
      <c r="G235" s="6">
        <f t="shared" si="17"/>
        <v>2.8352873698647883E-2</v>
      </c>
      <c r="H235" s="3">
        <f t="shared" si="21"/>
        <v>0.1890191579909859</v>
      </c>
      <c r="I235" s="3">
        <f>0.108337266+(0.000046499*(D235*D235*E235))</f>
        <v>0.29298479500000002</v>
      </c>
      <c r="J235" s="3">
        <f t="shared" si="18"/>
        <v>20</v>
      </c>
      <c r="K235" s="3">
        <f t="shared" si="19"/>
        <v>5.8596959000000002</v>
      </c>
      <c r="L235" t="s">
        <v>129</v>
      </c>
      <c r="M235" s="41" t="s">
        <v>64</v>
      </c>
      <c r="N235" t="s">
        <v>47</v>
      </c>
    </row>
    <row r="236" spans="1:14" x14ac:dyDescent="0.25">
      <c r="A236">
        <v>1</v>
      </c>
      <c r="B236" s="4">
        <v>11</v>
      </c>
      <c r="C236" s="44" t="s">
        <v>78</v>
      </c>
      <c r="D236" s="45">
        <v>24</v>
      </c>
      <c r="E236" s="45">
        <v>12</v>
      </c>
      <c r="F236" s="12" t="s">
        <v>81</v>
      </c>
      <c r="G236" s="6">
        <f t="shared" si="17"/>
        <v>4.5238934211693019E-2</v>
      </c>
      <c r="H236" s="3">
        <f t="shared" si="21"/>
        <v>0.30159289474462014</v>
      </c>
      <c r="I236" s="3">
        <f>0.108337266+(0.000046499*(D236*D236*E236))</f>
        <v>0.42973835399999999</v>
      </c>
      <c r="J236" s="3">
        <f t="shared" si="18"/>
        <v>20</v>
      </c>
      <c r="K236" s="3">
        <f t="shared" si="19"/>
        <v>8.5947670799999987</v>
      </c>
      <c r="L236" t="s">
        <v>129</v>
      </c>
      <c r="M236" s="41" t="s">
        <v>64</v>
      </c>
      <c r="N236" t="s">
        <v>47</v>
      </c>
    </row>
    <row r="237" spans="1:14" x14ac:dyDescent="0.25">
      <c r="A237">
        <v>1</v>
      </c>
      <c r="B237" s="4">
        <v>12</v>
      </c>
      <c r="C237" s="44" t="s">
        <v>78</v>
      </c>
      <c r="D237" s="45">
        <v>24</v>
      </c>
      <c r="E237" s="45">
        <v>11</v>
      </c>
      <c r="F237" s="12" t="s">
        <v>81</v>
      </c>
      <c r="G237" s="6">
        <f t="shared" si="17"/>
        <v>4.5238934211693019E-2</v>
      </c>
      <c r="H237" s="3">
        <f t="shared" si="21"/>
        <v>0.30159289474462014</v>
      </c>
      <c r="I237" s="3">
        <f>0.108337266+(0.000046499*(D237*D237*E237))</f>
        <v>0.40295492999999999</v>
      </c>
      <c r="J237" s="3">
        <f t="shared" si="18"/>
        <v>20</v>
      </c>
      <c r="K237" s="3">
        <f t="shared" si="19"/>
        <v>8.0590985999999987</v>
      </c>
      <c r="L237" t="s">
        <v>129</v>
      </c>
      <c r="M237" s="41" t="s">
        <v>64</v>
      </c>
      <c r="N237" t="s">
        <v>47</v>
      </c>
    </row>
    <row r="238" spans="1:14" x14ac:dyDescent="0.25">
      <c r="A238">
        <v>1</v>
      </c>
      <c r="B238" s="4">
        <v>6</v>
      </c>
      <c r="C238" s="44" t="s">
        <v>78</v>
      </c>
      <c r="D238" s="45">
        <v>24</v>
      </c>
      <c r="E238" s="45">
        <v>10</v>
      </c>
      <c r="F238" s="12" t="s">
        <v>81</v>
      </c>
      <c r="G238" s="6">
        <f t="shared" si="17"/>
        <v>4.5238934211693019E-2</v>
      </c>
      <c r="H238" s="3">
        <f t="shared" si="21"/>
        <v>0.30159289474462014</v>
      </c>
      <c r="I238" s="3">
        <f>0.108337266+(0.000046499*(D238*D238*E238))</f>
        <v>0.37617150599999999</v>
      </c>
      <c r="J238" s="3">
        <f t="shared" si="18"/>
        <v>20</v>
      </c>
      <c r="K238" s="3">
        <f t="shared" si="19"/>
        <v>7.5234301199999996</v>
      </c>
      <c r="L238" t="s">
        <v>129</v>
      </c>
      <c r="M238" s="41" t="s">
        <v>64</v>
      </c>
      <c r="N238" t="s">
        <v>47</v>
      </c>
    </row>
    <row r="239" spans="1:14" x14ac:dyDescent="0.25">
      <c r="A239">
        <v>1</v>
      </c>
      <c r="B239" s="4">
        <v>8</v>
      </c>
      <c r="C239" s="44" t="s">
        <v>77</v>
      </c>
      <c r="D239" s="45">
        <v>24</v>
      </c>
      <c r="E239" s="45">
        <v>18</v>
      </c>
      <c r="F239" s="12" t="s">
        <v>81</v>
      </c>
      <c r="G239" s="6">
        <f t="shared" si="17"/>
        <v>4.5238934211693019E-2</v>
      </c>
      <c r="H239" s="3">
        <f t="shared" si="21"/>
        <v>0.30159289474462014</v>
      </c>
      <c r="I239" s="8">
        <f>0.0050811768+0.0000286052*POWER(D239,2)*E239</f>
        <v>0.30165989039999996</v>
      </c>
      <c r="J239" s="3">
        <f t="shared" si="18"/>
        <v>20</v>
      </c>
      <c r="K239" s="3">
        <f t="shared" si="19"/>
        <v>6.0331978079999988</v>
      </c>
      <c r="L239" t="s">
        <v>129</v>
      </c>
      <c r="M239" s="41" t="s">
        <v>64</v>
      </c>
      <c r="N239" t="s">
        <v>47</v>
      </c>
    </row>
    <row r="240" spans="1:14" x14ac:dyDescent="0.25">
      <c r="A240">
        <v>1</v>
      </c>
      <c r="B240" s="4">
        <v>7</v>
      </c>
      <c r="C240" s="44" t="s">
        <v>77</v>
      </c>
      <c r="D240" s="45">
        <v>29</v>
      </c>
      <c r="E240" s="45">
        <v>18</v>
      </c>
      <c r="F240" s="51" t="s">
        <v>82</v>
      </c>
      <c r="G240" s="6">
        <f t="shared" si="17"/>
        <v>6.6051985541725394E-2</v>
      </c>
      <c r="H240" s="3">
        <f t="shared" si="21"/>
        <v>0.44034657027816931</v>
      </c>
      <c r="I240" s="8">
        <f>0.0050811768+0.0000286052*POWER(D240,2)*E240</f>
        <v>0.43810669439999994</v>
      </c>
      <c r="J240" s="3">
        <f t="shared" si="18"/>
        <v>20</v>
      </c>
      <c r="K240" s="3">
        <f t="shared" si="19"/>
        <v>8.7621338879999975</v>
      </c>
      <c r="L240" t="s">
        <v>129</v>
      </c>
      <c r="M240" s="41" t="s">
        <v>64</v>
      </c>
      <c r="N240" t="s">
        <v>47</v>
      </c>
    </row>
    <row r="241" spans="1:14" x14ac:dyDescent="0.25">
      <c r="A241">
        <v>1</v>
      </c>
      <c r="B241" s="4">
        <v>9</v>
      </c>
      <c r="C241" s="44" t="s">
        <v>77</v>
      </c>
      <c r="D241" s="45">
        <v>29</v>
      </c>
      <c r="E241" s="45">
        <v>15</v>
      </c>
      <c r="F241" s="51" t="s">
        <v>82</v>
      </c>
      <c r="G241" s="6">
        <f t="shared" si="17"/>
        <v>6.6051985541725394E-2</v>
      </c>
      <c r="H241" s="3">
        <f t="shared" si="21"/>
        <v>0.44034657027816931</v>
      </c>
      <c r="I241" s="8">
        <f>0.0050811768+0.0000286052*POWER(D241,2)*E241</f>
        <v>0.36593577479999995</v>
      </c>
      <c r="J241" s="3">
        <f t="shared" si="18"/>
        <v>20</v>
      </c>
      <c r="K241" s="3">
        <f t="shared" si="19"/>
        <v>7.3187154959999985</v>
      </c>
      <c r="L241" t="s">
        <v>129</v>
      </c>
      <c r="M241" s="41" t="s">
        <v>64</v>
      </c>
      <c r="N241" t="s">
        <v>47</v>
      </c>
    </row>
    <row r="242" spans="1:14" x14ac:dyDescent="0.25">
      <c r="A242">
        <v>1</v>
      </c>
      <c r="B242" s="4">
        <v>2</v>
      </c>
      <c r="C242" s="44" t="s">
        <v>78</v>
      </c>
      <c r="D242" s="45">
        <v>29</v>
      </c>
      <c r="E242" s="45">
        <v>14</v>
      </c>
      <c r="F242" s="51" t="s">
        <v>82</v>
      </c>
      <c r="G242" s="6">
        <f t="shared" si="17"/>
        <v>6.6051985541725394E-2</v>
      </c>
      <c r="H242" s="3">
        <f t="shared" si="21"/>
        <v>0.44034657027816931</v>
      </c>
      <c r="I242" s="3">
        <f>0.108337266+(0.000046499*(D242*D242*E242))</f>
        <v>0.65581649200000003</v>
      </c>
      <c r="J242" s="3">
        <f t="shared" si="18"/>
        <v>20</v>
      </c>
      <c r="K242" s="3">
        <f t="shared" si="19"/>
        <v>13.116329840000001</v>
      </c>
      <c r="L242" t="s">
        <v>129</v>
      </c>
      <c r="M242" s="41" t="s">
        <v>64</v>
      </c>
      <c r="N242" t="s">
        <v>47</v>
      </c>
    </row>
    <row r="243" spans="1:14" x14ac:dyDescent="0.25">
      <c r="A243">
        <v>1</v>
      </c>
      <c r="B243" s="4">
        <v>17</v>
      </c>
      <c r="C243" s="44" t="s">
        <v>77</v>
      </c>
      <c r="D243" s="45">
        <v>29</v>
      </c>
      <c r="E243" s="45">
        <v>16</v>
      </c>
      <c r="F243" s="51" t="s">
        <v>82</v>
      </c>
      <c r="G243" s="6">
        <f t="shared" si="17"/>
        <v>6.6051985541725394E-2</v>
      </c>
      <c r="H243" s="3">
        <f t="shared" si="21"/>
        <v>0.44034657027816931</v>
      </c>
      <c r="I243" s="8">
        <f>0.0050811768+0.0000286052*POWER(D243,2)*E243</f>
        <v>0.38999274799999994</v>
      </c>
      <c r="J243" s="3">
        <f t="shared" si="18"/>
        <v>20</v>
      </c>
      <c r="K243" s="3">
        <f t="shared" si="19"/>
        <v>7.7998549599999984</v>
      </c>
      <c r="L243" t="s">
        <v>129</v>
      </c>
      <c r="M243" s="41" t="s">
        <v>64</v>
      </c>
      <c r="N243" t="s">
        <v>47</v>
      </c>
    </row>
    <row r="244" spans="1:14" x14ac:dyDescent="0.25">
      <c r="A244">
        <v>1</v>
      </c>
      <c r="B244" s="4">
        <v>15</v>
      </c>
      <c r="C244" s="44" t="s">
        <v>77</v>
      </c>
      <c r="D244" s="45">
        <v>34</v>
      </c>
      <c r="E244" s="45">
        <v>18</v>
      </c>
      <c r="F244" s="12" t="s">
        <v>83</v>
      </c>
      <c r="G244" s="6">
        <f t="shared" si="17"/>
        <v>9.0792027688745044E-2</v>
      </c>
      <c r="H244" s="3">
        <f t="shared" si="21"/>
        <v>0.60528018459163369</v>
      </c>
      <c r="I244" s="8">
        <f>0.0050811768+0.0000286052*POWER(D244,2)*E244</f>
        <v>0.60029817839999999</v>
      </c>
      <c r="J244" s="3">
        <f t="shared" si="18"/>
        <v>20</v>
      </c>
      <c r="K244" s="3">
        <f t="shared" si="19"/>
        <v>12.005963567999999</v>
      </c>
      <c r="L244" t="s">
        <v>129</v>
      </c>
      <c r="M244" s="41" t="s">
        <v>64</v>
      </c>
      <c r="N244" t="s">
        <v>47</v>
      </c>
    </row>
    <row r="245" spans="1:14" x14ac:dyDescent="0.25">
      <c r="A245">
        <v>1</v>
      </c>
      <c r="B245" s="4">
        <v>3</v>
      </c>
      <c r="C245" s="44" t="s">
        <v>78</v>
      </c>
      <c r="D245" s="45">
        <v>37</v>
      </c>
      <c r="E245" s="45">
        <v>14</v>
      </c>
      <c r="F245" s="12" t="s">
        <v>84</v>
      </c>
      <c r="G245" s="6">
        <f t="shared" si="17"/>
        <v>0.10752100856911066</v>
      </c>
      <c r="H245" s="3">
        <f t="shared" si="21"/>
        <v>0.71680672379407107</v>
      </c>
      <c r="I245" s="3">
        <f>0.108337266+(0.000046499*(D245*D245*E245))</f>
        <v>0.99953710000000007</v>
      </c>
      <c r="J245" s="3">
        <f t="shared" si="18"/>
        <v>20</v>
      </c>
      <c r="K245" s="3">
        <f t="shared" si="19"/>
        <v>19.990742000000001</v>
      </c>
      <c r="L245" t="s">
        <v>129</v>
      </c>
      <c r="M245" s="41" t="s">
        <v>64</v>
      </c>
      <c r="N245" t="s">
        <v>47</v>
      </c>
    </row>
    <row r="246" spans="1:14" x14ac:dyDescent="0.25">
      <c r="A246">
        <v>1</v>
      </c>
      <c r="B246" s="4">
        <v>16</v>
      </c>
      <c r="C246" s="44" t="s">
        <v>77</v>
      </c>
      <c r="D246" s="45">
        <v>44</v>
      </c>
      <c r="E246" s="45">
        <v>22</v>
      </c>
      <c r="F246" s="12" t="s">
        <v>86</v>
      </c>
      <c r="G246" s="6">
        <f t="shared" si="17"/>
        <v>0.15205308443374599</v>
      </c>
      <c r="H246" s="3">
        <f t="shared" si="21"/>
        <v>1.0136872295583066</v>
      </c>
      <c r="I246" s="8">
        <f>0.0050811768+0.0000286052*POWER(D246,2)*E246</f>
        <v>1.2234338551999999</v>
      </c>
      <c r="J246" s="3">
        <f t="shared" si="18"/>
        <v>20</v>
      </c>
      <c r="K246" s="3">
        <f t="shared" si="19"/>
        <v>24.468677103999998</v>
      </c>
      <c r="L246" t="s">
        <v>129</v>
      </c>
      <c r="M246" s="41" t="s">
        <v>64</v>
      </c>
      <c r="N246" t="s">
        <v>47</v>
      </c>
    </row>
    <row r="247" spans="1:14" x14ac:dyDescent="0.25">
      <c r="A247">
        <v>1</v>
      </c>
      <c r="B247" s="4">
        <v>10</v>
      </c>
      <c r="C247" s="44" t="s">
        <v>77</v>
      </c>
      <c r="D247" s="45">
        <v>41</v>
      </c>
      <c r="E247" s="45">
        <v>20</v>
      </c>
      <c r="F247" s="12" t="s">
        <v>86</v>
      </c>
      <c r="G247" s="6">
        <f t="shared" si="17"/>
        <v>0.13202543126711103</v>
      </c>
      <c r="H247" s="3">
        <f t="shared" si="21"/>
        <v>0.88016954178074025</v>
      </c>
      <c r="I247" s="8">
        <f>0.0050811768+0.0000286052*POWER(D247,2)*E247</f>
        <v>0.96678800079999994</v>
      </c>
      <c r="J247" s="3">
        <f t="shared" si="18"/>
        <v>20</v>
      </c>
      <c r="K247" s="3">
        <f t="shared" si="19"/>
        <v>19.335760015999998</v>
      </c>
      <c r="L247" t="s">
        <v>129</v>
      </c>
      <c r="M247" s="41" t="s">
        <v>64</v>
      </c>
      <c r="N247" t="s">
        <v>47</v>
      </c>
    </row>
    <row r="248" spans="1:14" x14ac:dyDescent="0.25">
      <c r="A248">
        <v>2</v>
      </c>
      <c r="B248" s="4">
        <v>6</v>
      </c>
      <c r="C248" s="44" t="s">
        <v>77</v>
      </c>
      <c r="D248" s="45">
        <v>18</v>
      </c>
      <c r="E248" s="45">
        <v>9</v>
      </c>
      <c r="F248" s="51" t="s">
        <v>80</v>
      </c>
      <c r="G248" s="6">
        <f t="shared" si="17"/>
        <v>2.5446900494077322E-2</v>
      </c>
      <c r="H248" s="3">
        <f t="shared" si="21"/>
        <v>0.16964600329384882</v>
      </c>
      <c r="I248" s="8">
        <f>0.0050811768+0.0000286052*POWER(D248,2)*E248</f>
        <v>8.8493939999999993E-2</v>
      </c>
      <c r="J248" s="3">
        <f t="shared" si="18"/>
        <v>20</v>
      </c>
      <c r="K248" s="3">
        <f t="shared" si="19"/>
        <v>1.7698787999999999</v>
      </c>
      <c r="L248" t="s">
        <v>129</v>
      </c>
      <c r="M248" s="41" t="s">
        <v>64</v>
      </c>
      <c r="N248" t="s">
        <v>47</v>
      </c>
    </row>
    <row r="249" spans="1:14" x14ac:dyDescent="0.25">
      <c r="A249">
        <v>2</v>
      </c>
      <c r="B249" s="4">
        <v>14</v>
      </c>
      <c r="C249" s="44" t="s">
        <v>77</v>
      </c>
      <c r="D249" s="45">
        <v>18</v>
      </c>
      <c r="E249" s="45">
        <v>9</v>
      </c>
      <c r="F249" s="51" t="s">
        <v>80</v>
      </c>
      <c r="G249" s="6">
        <f t="shared" si="17"/>
        <v>2.5446900494077322E-2</v>
      </c>
      <c r="H249" s="3">
        <f t="shared" si="21"/>
        <v>0.16964600329384882</v>
      </c>
      <c r="I249" s="8">
        <f>0.0050811768+0.0000286052*POWER(D249,2)*E249</f>
        <v>8.8493939999999993E-2</v>
      </c>
      <c r="J249" s="3">
        <f t="shared" si="18"/>
        <v>20</v>
      </c>
      <c r="K249" s="3">
        <f t="shared" si="19"/>
        <v>1.7698787999999999</v>
      </c>
      <c r="L249" t="s">
        <v>129</v>
      </c>
      <c r="M249" s="41" t="s">
        <v>64</v>
      </c>
      <c r="N249" t="s">
        <v>47</v>
      </c>
    </row>
    <row r="250" spans="1:14" x14ac:dyDescent="0.25">
      <c r="A250">
        <v>2</v>
      </c>
      <c r="B250" s="4">
        <v>8</v>
      </c>
      <c r="C250" s="44" t="s">
        <v>78</v>
      </c>
      <c r="D250" s="45">
        <v>23</v>
      </c>
      <c r="E250" s="45">
        <v>12</v>
      </c>
      <c r="F250" s="12" t="s">
        <v>81</v>
      </c>
      <c r="G250" s="6">
        <f t="shared" si="17"/>
        <v>4.1547562843725017E-2</v>
      </c>
      <c r="H250" s="3">
        <f t="shared" si="21"/>
        <v>0.27698375229150013</v>
      </c>
      <c r="I250" s="3">
        <f>0.108337266+(0.000046499*(D250*D250*E250))</f>
        <v>0.403512918</v>
      </c>
      <c r="J250" s="3">
        <f t="shared" si="18"/>
        <v>20</v>
      </c>
      <c r="K250" s="3">
        <f t="shared" si="19"/>
        <v>8.0702583599999986</v>
      </c>
      <c r="L250" t="s">
        <v>129</v>
      </c>
      <c r="M250" s="41" t="s">
        <v>64</v>
      </c>
      <c r="N250" t="s">
        <v>47</v>
      </c>
    </row>
    <row r="251" spans="1:14" x14ac:dyDescent="0.25">
      <c r="A251">
        <v>2</v>
      </c>
      <c r="B251" s="4">
        <v>16</v>
      </c>
      <c r="C251" s="44" t="s">
        <v>78</v>
      </c>
      <c r="D251" s="45">
        <v>23</v>
      </c>
      <c r="E251" s="45">
        <v>12</v>
      </c>
      <c r="F251" s="12" t="s">
        <v>81</v>
      </c>
      <c r="G251" s="6">
        <f t="shared" si="17"/>
        <v>4.1547562843725017E-2</v>
      </c>
      <c r="H251" s="3">
        <f t="shared" si="21"/>
        <v>0.27698375229150013</v>
      </c>
      <c r="I251" s="3">
        <f>0.108337266+(0.000046499*(D251*D251*E251))</f>
        <v>0.403512918</v>
      </c>
      <c r="J251" s="3">
        <f t="shared" si="18"/>
        <v>20</v>
      </c>
      <c r="K251" s="3">
        <f t="shared" si="19"/>
        <v>8.0702583599999986</v>
      </c>
      <c r="L251" t="s">
        <v>129</v>
      </c>
      <c r="M251" s="41" t="s">
        <v>64</v>
      </c>
      <c r="N251" t="s">
        <v>47</v>
      </c>
    </row>
    <row r="252" spans="1:14" x14ac:dyDescent="0.25">
      <c r="A252">
        <v>2</v>
      </c>
      <c r="B252" s="4">
        <v>7</v>
      </c>
      <c r="C252" s="44" t="s">
        <v>78</v>
      </c>
      <c r="D252" s="45">
        <v>24</v>
      </c>
      <c r="E252" s="45">
        <v>11</v>
      </c>
      <c r="F252" s="12" t="s">
        <v>81</v>
      </c>
      <c r="G252" s="6">
        <f t="shared" si="17"/>
        <v>4.5238934211693019E-2</v>
      </c>
      <c r="H252" s="3">
        <f t="shared" si="21"/>
        <v>0.30159289474462014</v>
      </c>
      <c r="I252" s="3">
        <f>0.108337266+(0.000046499*(D252*D252*E252))</f>
        <v>0.40295492999999999</v>
      </c>
      <c r="J252" s="3">
        <f t="shared" si="18"/>
        <v>20</v>
      </c>
      <c r="K252" s="3">
        <f t="shared" si="19"/>
        <v>8.0590985999999987</v>
      </c>
      <c r="L252" t="s">
        <v>129</v>
      </c>
      <c r="M252" s="41" t="s">
        <v>64</v>
      </c>
      <c r="N252" t="s">
        <v>47</v>
      </c>
    </row>
    <row r="253" spans="1:14" x14ac:dyDescent="0.25">
      <c r="A253">
        <v>2</v>
      </c>
      <c r="B253" s="4">
        <v>15</v>
      </c>
      <c r="C253" s="44" t="s">
        <v>78</v>
      </c>
      <c r="D253" s="45">
        <v>24</v>
      </c>
      <c r="E253" s="45">
        <v>11</v>
      </c>
      <c r="F253" s="12" t="s">
        <v>81</v>
      </c>
      <c r="G253" s="6">
        <f t="shared" si="17"/>
        <v>4.5238934211693019E-2</v>
      </c>
      <c r="H253" s="3">
        <f t="shared" si="21"/>
        <v>0.30159289474462014</v>
      </c>
      <c r="I253" s="3">
        <f>0.108337266+(0.000046499*(D253*D253*E253))</f>
        <v>0.40295492999999999</v>
      </c>
      <c r="J253" s="3">
        <f t="shared" si="18"/>
        <v>20</v>
      </c>
      <c r="K253" s="3">
        <f t="shared" si="19"/>
        <v>8.0590985999999987</v>
      </c>
      <c r="L253" t="s">
        <v>129</v>
      </c>
      <c r="M253" s="41" t="s">
        <v>64</v>
      </c>
      <c r="N253" t="s">
        <v>47</v>
      </c>
    </row>
    <row r="254" spans="1:14" x14ac:dyDescent="0.25">
      <c r="A254">
        <v>2</v>
      </c>
      <c r="B254" s="4">
        <v>3</v>
      </c>
      <c r="C254" s="44" t="s">
        <v>77</v>
      </c>
      <c r="D254" s="45">
        <v>25</v>
      </c>
      <c r="E254" s="45">
        <v>15</v>
      </c>
      <c r="F254" s="51" t="s">
        <v>82</v>
      </c>
      <c r="G254" s="6">
        <f t="shared" si="17"/>
        <v>4.9087385212340517E-2</v>
      </c>
      <c r="H254" s="3">
        <f t="shared" si="21"/>
        <v>0.3272492347489368</v>
      </c>
      <c r="I254" s="8">
        <f>0.0050811768+0.0000286052*POWER(D254,2)*E254</f>
        <v>0.27325492679999996</v>
      </c>
      <c r="J254" s="3">
        <f t="shared" si="18"/>
        <v>20</v>
      </c>
      <c r="K254" s="3">
        <f t="shared" si="19"/>
        <v>5.4650985359999993</v>
      </c>
      <c r="L254" t="s">
        <v>129</v>
      </c>
      <c r="M254" s="41" t="s">
        <v>64</v>
      </c>
      <c r="N254" t="s">
        <v>47</v>
      </c>
    </row>
    <row r="255" spans="1:14" x14ac:dyDescent="0.25">
      <c r="A255">
        <v>2</v>
      </c>
      <c r="B255" s="4">
        <v>1</v>
      </c>
      <c r="C255" s="44" t="s">
        <v>77</v>
      </c>
      <c r="D255" s="45">
        <v>30</v>
      </c>
      <c r="E255" s="45">
        <v>14</v>
      </c>
      <c r="F255" s="12" t="s">
        <v>83</v>
      </c>
      <c r="G255" s="6">
        <f t="shared" si="17"/>
        <v>7.0685834705770348E-2</v>
      </c>
      <c r="H255" s="3">
        <f t="shared" si="21"/>
        <v>0.47123889803846902</v>
      </c>
      <c r="I255" s="8">
        <f>0.0050811768+0.0000286052*POWER(D255,2)*E255</f>
        <v>0.36550669679999997</v>
      </c>
      <c r="J255" s="3">
        <f t="shared" si="18"/>
        <v>20</v>
      </c>
      <c r="K255" s="3">
        <f t="shared" si="19"/>
        <v>7.3101339359999988</v>
      </c>
      <c r="L255" t="s">
        <v>129</v>
      </c>
      <c r="M255" s="41" t="s">
        <v>64</v>
      </c>
      <c r="N255" t="s">
        <v>47</v>
      </c>
    </row>
    <row r="256" spans="1:14" x14ac:dyDescent="0.25">
      <c r="A256">
        <v>2</v>
      </c>
      <c r="B256" s="4">
        <v>4</v>
      </c>
      <c r="C256" s="44" t="s">
        <v>78</v>
      </c>
      <c r="D256" s="45">
        <v>30</v>
      </c>
      <c r="E256" s="45">
        <v>12</v>
      </c>
      <c r="F256" s="12" t="s">
        <v>83</v>
      </c>
      <c r="G256" s="6">
        <f t="shared" si="17"/>
        <v>7.0685834705770348E-2</v>
      </c>
      <c r="H256" s="3">
        <f t="shared" si="21"/>
        <v>0.47123889803846902</v>
      </c>
      <c r="I256" s="3">
        <f>0.108337266+(0.000046499*(D256*D256*E256))</f>
        <v>0.61052646600000005</v>
      </c>
      <c r="J256" s="3">
        <f t="shared" si="18"/>
        <v>20</v>
      </c>
      <c r="K256" s="3">
        <f t="shared" si="19"/>
        <v>12.210529320000001</v>
      </c>
      <c r="L256" t="s">
        <v>129</v>
      </c>
      <c r="M256" s="41" t="s">
        <v>64</v>
      </c>
      <c r="N256" t="s">
        <v>47</v>
      </c>
    </row>
    <row r="257" spans="1:14" x14ac:dyDescent="0.25">
      <c r="A257">
        <v>2</v>
      </c>
      <c r="B257" s="4">
        <v>2</v>
      </c>
      <c r="C257" s="44" t="s">
        <v>77</v>
      </c>
      <c r="D257" s="45">
        <v>31</v>
      </c>
      <c r="E257" s="45">
        <v>16</v>
      </c>
      <c r="F257" s="12" t="s">
        <v>83</v>
      </c>
      <c r="G257" s="6">
        <f t="shared" si="17"/>
        <v>7.5476763502494784E-2</v>
      </c>
      <c r="H257" s="3">
        <f t="shared" si="21"/>
        <v>0.50317842334996521</v>
      </c>
      <c r="I257" s="8">
        <f t="shared" ref="I257:I263" si="22">0.0050811768+0.0000286052*POWER(D257,2)*E257</f>
        <v>0.44491473199999998</v>
      </c>
      <c r="J257" s="3">
        <f t="shared" si="18"/>
        <v>20</v>
      </c>
      <c r="K257" s="3">
        <f t="shared" si="19"/>
        <v>8.8982946399999996</v>
      </c>
      <c r="L257" t="s">
        <v>129</v>
      </c>
      <c r="M257" s="41" t="s">
        <v>64</v>
      </c>
      <c r="N257" t="s">
        <v>47</v>
      </c>
    </row>
    <row r="258" spans="1:14" x14ac:dyDescent="0.25">
      <c r="A258">
        <v>2</v>
      </c>
      <c r="B258" s="4">
        <v>10</v>
      </c>
      <c r="C258" s="44" t="s">
        <v>77</v>
      </c>
      <c r="D258" s="45">
        <v>31</v>
      </c>
      <c r="E258" s="45">
        <v>17</v>
      </c>
      <c r="F258" s="12" t="s">
        <v>83</v>
      </c>
      <c r="G258" s="6">
        <f t="shared" ref="G258:G321" si="23">PI()/4*POWER((D258/100),2)</f>
        <v>7.5476763502494784E-2</v>
      </c>
      <c r="H258" s="3">
        <f t="shared" si="21"/>
        <v>0.50317842334996521</v>
      </c>
      <c r="I258" s="8">
        <f t="shared" si="22"/>
        <v>0.47240432919999997</v>
      </c>
      <c r="J258" s="3">
        <f t="shared" si="18"/>
        <v>20</v>
      </c>
      <c r="K258" s="3">
        <f t="shared" si="19"/>
        <v>9.4480865839999986</v>
      </c>
      <c r="L258" t="s">
        <v>129</v>
      </c>
      <c r="M258" s="41" t="s">
        <v>64</v>
      </c>
      <c r="N258" t="s">
        <v>47</v>
      </c>
    </row>
    <row r="259" spans="1:14" x14ac:dyDescent="0.25">
      <c r="A259">
        <v>2</v>
      </c>
      <c r="B259" s="4">
        <v>18</v>
      </c>
      <c r="C259" s="44" t="s">
        <v>77</v>
      </c>
      <c r="D259" s="45">
        <v>31</v>
      </c>
      <c r="E259" s="45">
        <v>17</v>
      </c>
      <c r="F259" s="12" t="s">
        <v>83</v>
      </c>
      <c r="G259" s="6">
        <f t="shared" si="23"/>
        <v>7.5476763502494784E-2</v>
      </c>
      <c r="H259" s="3">
        <f t="shared" si="21"/>
        <v>0.50317842334996521</v>
      </c>
      <c r="I259" s="8">
        <f t="shared" si="22"/>
        <v>0.47240432919999997</v>
      </c>
      <c r="J259" s="3">
        <f t="shared" ref="J259:J322" si="24">1*1/$Q$2</f>
        <v>20</v>
      </c>
      <c r="K259" s="3">
        <f t="shared" ref="K259:K322" si="25">I259/$Q$2</f>
        <v>9.4480865839999986</v>
      </c>
      <c r="L259" t="s">
        <v>129</v>
      </c>
      <c r="M259" s="41" t="s">
        <v>64</v>
      </c>
      <c r="N259" t="s">
        <v>47</v>
      </c>
    </row>
    <row r="260" spans="1:14" x14ac:dyDescent="0.25">
      <c r="A260">
        <v>2</v>
      </c>
      <c r="B260" s="4">
        <v>11</v>
      </c>
      <c r="C260" s="44" t="s">
        <v>77</v>
      </c>
      <c r="D260" s="45">
        <v>14</v>
      </c>
      <c r="E260" s="45">
        <v>9</v>
      </c>
      <c r="F260" s="12" t="s">
        <v>79</v>
      </c>
      <c r="G260" s="6">
        <f t="shared" si="23"/>
        <v>1.5393804002589988E-2</v>
      </c>
      <c r="H260" s="3">
        <f t="shared" si="21"/>
        <v>0.10262536001726659</v>
      </c>
      <c r="I260" s="8">
        <f t="shared" si="22"/>
        <v>5.5540749599999995E-2</v>
      </c>
      <c r="J260" s="3">
        <f t="shared" si="24"/>
        <v>20</v>
      </c>
      <c r="K260" s="3">
        <f t="shared" si="25"/>
        <v>1.1108149919999999</v>
      </c>
      <c r="L260" t="s">
        <v>129</v>
      </c>
      <c r="M260" s="41" t="s">
        <v>64</v>
      </c>
      <c r="N260" t="s">
        <v>47</v>
      </c>
    </row>
    <row r="261" spans="1:14" x14ac:dyDescent="0.25">
      <c r="A261">
        <v>2</v>
      </c>
      <c r="B261" s="4">
        <v>12</v>
      </c>
      <c r="C261" s="44" t="s">
        <v>77</v>
      </c>
      <c r="D261" s="45">
        <v>13</v>
      </c>
      <c r="E261" s="45">
        <v>9</v>
      </c>
      <c r="F261" s="12" t="s">
        <v>79</v>
      </c>
      <c r="G261" s="6">
        <f t="shared" si="23"/>
        <v>1.3273228961416878E-2</v>
      </c>
      <c r="H261" s="3">
        <f t="shared" si="21"/>
        <v>8.8488193076112526E-2</v>
      </c>
      <c r="I261" s="8">
        <f t="shared" si="22"/>
        <v>4.8589685999999993E-2</v>
      </c>
      <c r="J261" s="3">
        <f t="shared" si="24"/>
        <v>20</v>
      </c>
      <c r="K261" s="3">
        <f t="shared" si="25"/>
        <v>0.97179371999999986</v>
      </c>
      <c r="L261" t="s">
        <v>129</v>
      </c>
      <c r="M261" s="41" t="s">
        <v>64</v>
      </c>
      <c r="N261" t="s">
        <v>47</v>
      </c>
    </row>
    <row r="262" spans="1:14" x14ac:dyDescent="0.25">
      <c r="A262">
        <v>2</v>
      </c>
      <c r="B262" s="4">
        <v>19</v>
      </c>
      <c r="C262" s="44" t="s">
        <v>77</v>
      </c>
      <c r="D262" s="45">
        <v>14</v>
      </c>
      <c r="E262" s="45">
        <v>10</v>
      </c>
      <c r="F262" s="12" t="s">
        <v>79</v>
      </c>
      <c r="G262" s="6">
        <f t="shared" si="23"/>
        <v>1.5393804002589988E-2</v>
      </c>
      <c r="H262" s="3">
        <f t="shared" si="21"/>
        <v>0.10262536001726659</v>
      </c>
      <c r="I262" s="8">
        <f t="shared" si="22"/>
        <v>6.114736879999999E-2</v>
      </c>
      <c r="J262" s="3">
        <f t="shared" si="24"/>
        <v>20</v>
      </c>
      <c r="K262" s="3">
        <f t="shared" si="25"/>
        <v>1.2229473759999998</v>
      </c>
      <c r="L262" t="s">
        <v>129</v>
      </c>
      <c r="M262" s="41" t="s">
        <v>64</v>
      </c>
      <c r="N262" t="s">
        <v>47</v>
      </c>
    </row>
    <row r="263" spans="1:14" x14ac:dyDescent="0.25">
      <c r="A263">
        <v>2</v>
      </c>
      <c r="B263" s="4">
        <v>20</v>
      </c>
      <c r="C263" s="44" t="s">
        <v>77</v>
      </c>
      <c r="D263" s="45">
        <v>35</v>
      </c>
      <c r="E263" s="45">
        <v>17</v>
      </c>
      <c r="F263" s="12" t="s">
        <v>84</v>
      </c>
      <c r="G263" s="6">
        <f t="shared" si="23"/>
        <v>9.6211275016187398E-2</v>
      </c>
      <c r="H263" s="3">
        <f t="shared" si="21"/>
        <v>0.64140850010791606</v>
      </c>
      <c r="I263" s="8">
        <f t="shared" si="22"/>
        <v>0.60078446679999986</v>
      </c>
      <c r="J263" s="3">
        <f t="shared" si="24"/>
        <v>20</v>
      </c>
      <c r="K263" s="3">
        <f t="shared" si="25"/>
        <v>12.015689335999996</v>
      </c>
      <c r="L263" t="s">
        <v>129</v>
      </c>
      <c r="M263" s="41" t="s">
        <v>64</v>
      </c>
      <c r="N263" t="s">
        <v>47</v>
      </c>
    </row>
    <row r="264" spans="1:14" x14ac:dyDescent="0.25">
      <c r="A264">
        <v>2</v>
      </c>
      <c r="B264" s="4">
        <v>9</v>
      </c>
      <c r="C264" s="44" t="s">
        <v>78</v>
      </c>
      <c r="D264" s="45">
        <v>40</v>
      </c>
      <c r="E264" s="45">
        <v>16</v>
      </c>
      <c r="F264" s="12" t="s">
        <v>85</v>
      </c>
      <c r="G264" s="6">
        <f t="shared" si="23"/>
        <v>0.12566370614359174</v>
      </c>
      <c r="H264" s="3">
        <f t="shared" si="21"/>
        <v>0.83775804095727824</v>
      </c>
      <c r="I264" s="3">
        <f>0.108337266+(0.000046499*(D264*D264*E264))</f>
        <v>1.298711666</v>
      </c>
      <c r="J264" s="3">
        <f t="shared" si="24"/>
        <v>20</v>
      </c>
      <c r="K264" s="3">
        <f t="shared" si="25"/>
        <v>25.97423332</v>
      </c>
      <c r="L264" t="s">
        <v>129</v>
      </c>
      <c r="M264" s="41" t="s">
        <v>64</v>
      </c>
      <c r="N264" t="s">
        <v>47</v>
      </c>
    </row>
    <row r="265" spans="1:14" x14ac:dyDescent="0.25">
      <c r="A265">
        <v>2</v>
      </c>
      <c r="B265" s="4">
        <v>17</v>
      </c>
      <c r="C265" s="44" t="s">
        <v>78</v>
      </c>
      <c r="D265" s="45">
        <v>33</v>
      </c>
      <c r="E265" s="45">
        <v>14</v>
      </c>
      <c r="F265" s="12" t="s">
        <v>83</v>
      </c>
      <c r="G265" s="6">
        <f t="shared" si="23"/>
        <v>8.5529859993982132E-2</v>
      </c>
      <c r="H265" s="3">
        <f t="shared" si="21"/>
        <v>0.57019906662654762</v>
      </c>
      <c r="I265" s="3">
        <f>0.108337266+(0.000046499*(D265*D265*E265))</f>
        <v>0.81726102000000012</v>
      </c>
      <c r="J265" s="3">
        <f t="shared" si="24"/>
        <v>20</v>
      </c>
      <c r="K265" s="3">
        <f t="shared" si="25"/>
        <v>16.345220400000002</v>
      </c>
      <c r="L265" t="s">
        <v>129</v>
      </c>
      <c r="M265" s="41" t="s">
        <v>64</v>
      </c>
      <c r="N265" t="s">
        <v>47</v>
      </c>
    </row>
    <row r="266" spans="1:14" x14ac:dyDescent="0.25">
      <c r="A266">
        <v>2</v>
      </c>
      <c r="B266" s="4">
        <v>13</v>
      </c>
      <c r="C266" s="44" t="s">
        <v>77</v>
      </c>
      <c r="D266" s="45">
        <v>43</v>
      </c>
      <c r="E266" s="45">
        <v>20</v>
      </c>
      <c r="F266" s="12" t="s">
        <v>85</v>
      </c>
      <c r="G266" s="6">
        <f t="shared" si="23"/>
        <v>0.14522012041218818</v>
      </c>
      <c r="H266" s="3">
        <f t="shared" si="21"/>
        <v>0.96813413608125454</v>
      </c>
      <c r="I266" s="8">
        <f>0.0050811768+0.0000286052*POWER(D266,2)*E266</f>
        <v>1.0629014728000001</v>
      </c>
      <c r="J266" s="3">
        <f t="shared" si="24"/>
        <v>20</v>
      </c>
      <c r="K266" s="3">
        <f t="shared" si="25"/>
        <v>21.258029456000003</v>
      </c>
      <c r="L266" t="s">
        <v>129</v>
      </c>
      <c r="M266" s="41" t="s">
        <v>64</v>
      </c>
      <c r="N266" t="s">
        <v>47</v>
      </c>
    </row>
    <row r="267" spans="1:14" x14ac:dyDescent="0.25">
      <c r="A267">
        <v>2</v>
      </c>
      <c r="B267" s="4">
        <v>5</v>
      </c>
      <c r="C267" s="44" t="s">
        <v>77</v>
      </c>
      <c r="D267" s="45">
        <v>45</v>
      </c>
      <c r="E267" s="45">
        <v>20</v>
      </c>
      <c r="F267" s="12" t="s">
        <v>86</v>
      </c>
      <c r="G267" s="6">
        <f t="shared" si="23"/>
        <v>0.15904312808798329</v>
      </c>
      <c r="H267" s="3">
        <f t="shared" si="21"/>
        <v>1.0602875205865554</v>
      </c>
      <c r="I267" s="8">
        <f>0.0050811768+0.0000286052*POWER(D267,2)*E267</f>
        <v>1.1635917767999999</v>
      </c>
      <c r="J267" s="3">
        <f t="shared" si="24"/>
        <v>20</v>
      </c>
      <c r="K267" s="3">
        <f t="shared" si="25"/>
        <v>23.271835535999998</v>
      </c>
      <c r="L267" t="s">
        <v>129</v>
      </c>
      <c r="M267" s="41" t="s">
        <v>64</v>
      </c>
      <c r="N267" t="s">
        <v>47</v>
      </c>
    </row>
    <row r="268" spans="1:14" x14ac:dyDescent="0.25">
      <c r="A268">
        <v>3</v>
      </c>
      <c r="B268" s="4">
        <v>9</v>
      </c>
      <c r="C268" s="44" t="s">
        <v>78</v>
      </c>
      <c r="D268" s="45">
        <v>10</v>
      </c>
      <c r="E268" s="45">
        <v>5</v>
      </c>
      <c r="F268" s="12" t="s">
        <v>79</v>
      </c>
      <c r="G268" s="6">
        <f t="shared" si="23"/>
        <v>7.8539816339744835E-3</v>
      </c>
      <c r="H268" s="3">
        <f t="shared" si="21"/>
        <v>5.235987755982989E-2</v>
      </c>
      <c r="I268" s="3">
        <f>0.108337266+(0.000046499*(D268*D268*E268))</f>
        <v>0.13158676599999999</v>
      </c>
      <c r="J268" s="3">
        <f t="shared" si="24"/>
        <v>20</v>
      </c>
      <c r="K268" s="3">
        <f t="shared" si="25"/>
        <v>2.6317353199999998</v>
      </c>
      <c r="L268" t="s">
        <v>129</v>
      </c>
      <c r="M268" s="41" t="s">
        <v>64</v>
      </c>
      <c r="N268" t="s">
        <v>47</v>
      </c>
    </row>
    <row r="269" spans="1:14" x14ac:dyDescent="0.25">
      <c r="A269">
        <v>3</v>
      </c>
      <c r="B269" s="4">
        <v>18</v>
      </c>
      <c r="C269" s="44" t="s">
        <v>78</v>
      </c>
      <c r="D269" s="45">
        <v>10</v>
      </c>
      <c r="E269" s="45">
        <v>5</v>
      </c>
      <c r="F269" s="12" t="s">
        <v>79</v>
      </c>
      <c r="G269" s="6">
        <f t="shared" si="23"/>
        <v>7.8539816339744835E-3</v>
      </c>
      <c r="H269" s="3">
        <f t="shared" si="21"/>
        <v>5.235987755982989E-2</v>
      </c>
      <c r="I269" s="3">
        <f>0.108337266+(0.000046499*(D269*D269*E269))</f>
        <v>0.13158676599999999</v>
      </c>
      <c r="J269" s="3">
        <f t="shared" si="24"/>
        <v>20</v>
      </c>
      <c r="K269" s="3">
        <f t="shared" si="25"/>
        <v>2.6317353199999998</v>
      </c>
      <c r="L269" t="s">
        <v>129</v>
      </c>
      <c r="M269" s="41" t="s">
        <v>64</v>
      </c>
      <c r="N269" t="s">
        <v>47</v>
      </c>
    </row>
    <row r="270" spans="1:14" x14ac:dyDescent="0.25">
      <c r="A270">
        <v>3</v>
      </c>
      <c r="B270" s="4">
        <v>1</v>
      </c>
      <c r="C270" s="44" t="s">
        <v>78</v>
      </c>
      <c r="D270" s="45">
        <v>12</v>
      </c>
      <c r="E270" s="45">
        <v>6</v>
      </c>
      <c r="F270" s="12" t="s">
        <v>79</v>
      </c>
      <c r="G270" s="6">
        <f t="shared" si="23"/>
        <v>1.1309733552923255E-2</v>
      </c>
      <c r="H270" s="3">
        <f t="shared" si="21"/>
        <v>7.5398223686155036E-2</v>
      </c>
      <c r="I270" s="3">
        <f>0.108337266+(0.000046499*(D270*D270*E270))</f>
        <v>0.14851240199999999</v>
      </c>
      <c r="J270" s="3">
        <f t="shared" si="24"/>
        <v>20</v>
      </c>
      <c r="K270" s="3">
        <f t="shared" si="25"/>
        <v>2.9702480399999995</v>
      </c>
      <c r="L270" t="s">
        <v>129</v>
      </c>
      <c r="M270" s="41" t="s">
        <v>64</v>
      </c>
      <c r="N270" t="s">
        <v>47</v>
      </c>
    </row>
    <row r="271" spans="1:14" x14ac:dyDescent="0.25">
      <c r="A271">
        <v>3</v>
      </c>
      <c r="B271" s="4">
        <v>3</v>
      </c>
      <c r="C271" s="44" t="s">
        <v>77</v>
      </c>
      <c r="D271" s="45">
        <v>16</v>
      </c>
      <c r="E271" s="45">
        <v>9</v>
      </c>
      <c r="F271" s="51" t="s">
        <v>80</v>
      </c>
      <c r="G271" s="6">
        <f t="shared" si="23"/>
        <v>2.0106192982974676E-2</v>
      </c>
      <c r="H271" s="3">
        <f t="shared" si="21"/>
        <v>0.13404128655316452</v>
      </c>
      <c r="I271" s="8">
        <f>0.0050811768+0.0000286052*POWER(D271,2)*E271</f>
        <v>7.0987557600000001E-2</v>
      </c>
      <c r="J271" s="3">
        <f t="shared" si="24"/>
        <v>20</v>
      </c>
      <c r="K271" s="3">
        <f t="shared" si="25"/>
        <v>1.4197511519999999</v>
      </c>
      <c r="L271" t="s">
        <v>129</v>
      </c>
      <c r="M271" s="41" t="s">
        <v>64</v>
      </c>
      <c r="N271" t="s">
        <v>47</v>
      </c>
    </row>
    <row r="272" spans="1:14" x14ac:dyDescent="0.25">
      <c r="A272">
        <v>3</v>
      </c>
      <c r="B272" s="4">
        <v>4</v>
      </c>
      <c r="C272" s="44" t="s">
        <v>77</v>
      </c>
      <c r="D272" s="45">
        <v>18</v>
      </c>
      <c r="E272" s="45">
        <v>10</v>
      </c>
      <c r="F272" s="51" t="s">
        <v>80</v>
      </c>
      <c r="G272" s="6">
        <f t="shared" si="23"/>
        <v>2.5446900494077322E-2</v>
      </c>
      <c r="H272" s="3">
        <f t="shared" si="21"/>
        <v>0.16964600329384882</v>
      </c>
      <c r="I272" s="8">
        <f>0.0050811768+0.0000286052*POWER(D272,2)*E272</f>
        <v>9.77620248E-2</v>
      </c>
      <c r="J272" s="3">
        <f t="shared" si="24"/>
        <v>20</v>
      </c>
      <c r="K272" s="3">
        <f t="shared" si="25"/>
        <v>1.9552404959999998</v>
      </c>
      <c r="L272" t="s">
        <v>129</v>
      </c>
      <c r="M272" s="41" t="s">
        <v>64</v>
      </c>
      <c r="N272" t="s">
        <v>47</v>
      </c>
    </row>
    <row r="273" spans="1:14" x14ac:dyDescent="0.25">
      <c r="A273">
        <v>3</v>
      </c>
      <c r="B273" s="4">
        <v>10</v>
      </c>
      <c r="C273" s="44" t="s">
        <v>78</v>
      </c>
      <c r="D273" s="45">
        <v>18</v>
      </c>
      <c r="E273" s="45">
        <v>7</v>
      </c>
      <c r="F273" s="51" t="s">
        <v>80</v>
      </c>
      <c r="G273" s="6">
        <f t="shared" si="23"/>
        <v>2.5446900494077322E-2</v>
      </c>
      <c r="H273" s="3">
        <f t="shared" si="21"/>
        <v>0.16964600329384882</v>
      </c>
      <c r="I273" s="3">
        <f>0.108337266+(0.000046499*(D273*D273*E273))</f>
        <v>0.21379699800000002</v>
      </c>
      <c r="J273" s="3">
        <f t="shared" si="24"/>
        <v>20</v>
      </c>
      <c r="K273" s="3">
        <f t="shared" si="25"/>
        <v>4.2759399599999997</v>
      </c>
      <c r="L273" t="s">
        <v>129</v>
      </c>
      <c r="M273" s="41" t="s">
        <v>64</v>
      </c>
      <c r="N273" t="s">
        <v>47</v>
      </c>
    </row>
    <row r="274" spans="1:14" x14ac:dyDescent="0.25">
      <c r="A274">
        <v>3</v>
      </c>
      <c r="B274" s="4">
        <v>13</v>
      </c>
      <c r="C274" s="44" t="s">
        <v>77</v>
      </c>
      <c r="D274" s="45">
        <v>18</v>
      </c>
      <c r="E274" s="45">
        <v>10</v>
      </c>
      <c r="F274" s="51" t="s">
        <v>80</v>
      </c>
      <c r="G274" s="6">
        <f t="shared" si="23"/>
        <v>2.5446900494077322E-2</v>
      </c>
      <c r="H274" s="3">
        <f t="shared" si="21"/>
        <v>0.16964600329384882</v>
      </c>
      <c r="I274" s="8">
        <f>0.0050811768+0.0000286052*POWER(D274,2)*E274</f>
        <v>9.77620248E-2</v>
      </c>
      <c r="J274" s="3">
        <f t="shared" si="24"/>
        <v>20</v>
      </c>
      <c r="K274" s="3">
        <f t="shared" si="25"/>
        <v>1.9552404959999998</v>
      </c>
      <c r="L274" t="s">
        <v>129</v>
      </c>
      <c r="M274" s="41" t="s">
        <v>64</v>
      </c>
      <c r="N274" t="s">
        <v>47</v>
      </c>
    </row>
    <row r="275" spans="1:14" x14ac:dyDescent="0.25">
      <c r="A275">
        <v>3</v>
      </c>
      <c r="B275" s="4">
        <v>19</v>
      </c>
      <c r="C275" s="44" t="s">
        <v>78</v>
      </c>
      <c r="D275" s="45">
        <v>18</v>
      </c>
      <c r="E275" s="45">
        <v>7</v>
      </c>
      <c r="F275" s="51" t="s">
        <v>80</v>
      </c>
      <c r="G275" s="6">
        <f t="shared" si="23"/>
        <v>2.5446900494077322E-2</v>
      </c>
      <c r="H275" s="3">
        <f t="shared" si="21"/>
        <v>0.16964600329384882</v>
      </c>
      <c r="I275" s="3">
        <f>0.108337266+(0.000046499*(D275*D275*E275))</f>
        <v>0.21379699800000002</v>
      </c>
      <c r="J275" s="3">
        <f t="shared" si="24"/>
        <v>20</v>
      </c>
      <c r="K275" s="3">
        <f t="shared" si="25"/>
        <v>4.2759399599999997</v>
      </c>
      <c r="L275" t="s">
        <v>129</v>
      </c>
      <c r="M275" s="41" t="s">
        <v>64</v>
      </c>
      <c r="N275" t="s">
        <v>47</v>
      </c>
    </row>
    <row r="276" spans="1:14" x14ac:dyDescent="0.25">
      <c r="A276">
        <v>3</v>
      </c>
      <c r="B276" s="4">
        <v>2</v>
      </c>
      <c r="C276" s="44" t="s">
        <v>78</v>
      </c>
      <c r="D276" s="45">
        <v>20</v>
      </c>
      <c r="E276" s="45">
        <v>8</v>
      </c>
      <c r="F276" s="12" t="s">
        <v>81</v>
      </c>
      <c r="G276" s="6">
        <f t="shared" si="23"/>
        <v>3.1415926535897934E-2</v>
      </c>
      <c r="H276" s="3">
        <f t="shared" si="21"/>
        <v>0.20943951023931956</v>
      </c>
      <c r="I276" s="3">
        <f>0.108337266+(0.000046499*(D276*D276*E276))</f>
        <v>0.25713406599999999</v>
      </c>
      <c r="J276" s="3">
        <f t="shared" si="24"/>
        <v>20</v>
      </c>
      <c r="K276" s="3">
        <f t="shared" si="25"/>
        <v>5.1426813199999994</v>
      </c>
      <c r="L276" t="s">
        <v>129</v>
      </c>
      <c r="M276" s="41" t="s">
        <v>64</v>
      </c>
      <c r="N276" t="s">
        <v>47</v>
      </c>
    </row>
    <row r="277" spans="1:14" x14ac:dyDescent="0.25">
      <c r="A277">
        <v>3</v>
      </c>
      <c r="B277" s="4">
        <v>5</v>
      </c>
      <c r="C277" s="44" t="s">
        <v>77</v>
      </c>
      <c r="D277" s="45">
        <v>20</v>
      </c>
      <c r="E277" s="45">
        <v>10</v>
      </c>
      <c r="F277" s="12" t="s">
        <v>81</v>
      </c>
      <c r="G277" s="6">
        <f t="shared" si="23"/>
        <v>3.1415926535897934E-2</v>
      </c>
      <c r="H277" s="3">
        <f t="shared" si="21"/>
        <v>0.20943951023931956</v>
      </c>
      <c r="I277" s="8">
        <f>0.0050811768+0.0000286052*POWER(D277,2)*E277</f>
        <v>0.11950197679999999</v>
      </c>
      <c r="J277" s="3">
        <f t="shared" si="24"/>
        <v>20</v>
      </c>
      <c r="K277" s="3">
        <f t="shared" si="25"/>
        <v>2.3900395359999997</v>
      </c>
      <c r="L277" t="s">
        <v>129</v>
      </c>
      <c r="M277" s="41" t="s">
        <v>64</v>
      </c>
      <c r="N277" t="s">
        <v>47</v>
      </c>
    </row>
    <row r="278" spans="1:14" x14ac:dyDescent="0.25">
      <c r="A278">
        <v>3</v>
      </c>
      <c r="B278" s="4">
        <v>7</v>
      </c>
      <c r="C278" s="44" t="s">
        <v>78</v>
      </c>
      <c r="D278" s="45">
        <v>20</v>
      </c>
      <c r="E278" s="45">
        <v>11</v>
      </c>
      <c r="F278" s="12" t="s">
        <v>81</v>
      </c>
      <c r="G278" s="6">
        <f t="shared" si="23"/>
        <v>3.1415926535897934E-2</v>
      </c>
      <c r="H278" s="3">
        <f t="shared" si="21"/>
        <v>0.20943951023931956</v>
      </c>
      <c r="I278" s="3">
        <f>0.108337266+(0.000046499*(D278*D278*E278))</f>
        <v>0.31293286600000003</v>
      </c>
      <c r="J278" s="3">
        <f t="shared" si="24"/>
        <v>20</v>
      </c>
      <c r="K278" s="3">
        <f t="shared" si="25"/>
        <v>6.2586573200000002</v>
      </c>
      <c r="L278" t="s">
        <v>129</v>
      </c>
      <c r="M278" s="41" t="s">
        <v>64</v>
      </c>
      <c r="N278" t="s">
        <v>47</v>
      </c>
    </row>
    <row r="279" spans="1:14" x14ac:dyDescent="0.25">
      <c r="A279">
        <v>3</v>
      </c>
      <c r="B279" s="4">
        <v>12</v>
      </c>
      <c r="C279" s="44" t="s">
        <v>78</v>
      </c>
      <c r="D279" s="45">
        <v>20</v>
      </c>
      <c r="E279" s="45">
        <v>14</v>
      </c>
      <c r="F279" s="12" t="s">
        <v>81</v>
      </c>
      <c r="G279" s="6">
        <f t="shared" si="23"/>
        <v>3.1415926535897934E-2</v>
      </c>
      <c r="H279" s="3">
        <f t="shared" si="21"/>
        <v>0.20943951023931956</v>
      </c>
      <c r="I279" s="3">
        <f>0.108337266+(0.000046499*(D279*D279*E279))</f>
        <v>0.36873166600000001</v>
      </c>
      <c r="J279" s="3">
        <f t="shared" si="24"/>
        <v>20</v>
      </c>
      <c r="K279" s="3">
        <f t="shared" si="25"/>
        <v>7.37463332</v>
      </c>
      <c r="L279" t="s">
        <v>129</v>
      </c>
      <c r="M279" s="41" t="s">
        <v>64</v>
      </c>
      <c r="N279" t="s">
        <v>47</v>
      </c>
    </row>
    <row r="280" spans="1:14" x14ac:dyDescent="0.25">
      <c r="A280">
        <v>3</v>
      </c>
      <c r="B280" s="4">
        <v>21</v>
      </c>
      <c r="C280" s="44" t="s">
        <v>78</v>
      </c>
      <c r="D280" s="45">
        <v>20</v>
      </c>
      <c r="E280" s="45">
        <v>14</v>
      </c>
      <c r="F280" s="12" t="s">
        <v>81</v>
      </c>
      <c r="G280" s="6">
        <f t="shared" si="23"/>
        <v>3.1415926535897934E-2</v>
      </c>
      <c r="H280" s="3">
        <f t="shared" si="21"/>
        <v>0.20943951023931956</v>
      </c>
      <c r="I280" s="3">
        <f>0.108337266+(0.000046499*(D280*D280*E280))</f>
        <v>0.36873166600000001</v>
      </c>
      <c r="J280" s="3">
        <f t="shared" si="24"/>
        <v>20</v>
      </c>
      <c r="K280" s="3">
        <f t="shared" si="25"/>
        <v>7.37463332</v>
      </c>
      <c r="L280" t="s">
        <v>129</v>
      </c>
      <c r="M280" s="41" t="s">
        <v>64</v>
      </c>
      <c r="N280" t="s">
        <v>47</v>
      </c>
    </row>
    <row r="281" spans="1:14" x14ac:dyDescent="0.25">
      <c r="A281">
        <v>3</v>
      </c>
      <c r="B281" s="4">
        <v>14</v>
      </c>
      <c r="C281" s="44" t="s">
        <v>77</v>
      </c>
      <c r="D281" s="45">
        <v>21</v>
      </c>
      <c r="E281" s="45">
        <v>10</v>
      </c>
      <c r="F281" s="12" t="s">
        <v>81</v>
      </c>
      <c r="G281" s="6">
        <f t="shared" si="23"/>
        <v>3.4636059005827467E-2</v>
      </c>
      <c r="H281" s="3">
        <f t="shared" si="21"/>
        <v>0.23090706003884978</v>
      </c>
      <c r="I281" s="8">
        <f>0.0050811768+0.0000286052*POWER(D281,2)*E281</f>
        <v>0.13123010879999999</v>
      </c>
      <c r="J281" s="3">
        <f t="shared" si="24"/>
        <v>20</v>
      </c>
      <c r="K281" s="3">
        <f t="shared" si="25"/>
        <v>2.6246021759999998</v>
      </c>
      <c r="L281" t="s">
        <v>129</v>
      </c>
      <c r="M281" s="41" t="s">
        <v>64</v>
      </c>
      <c r="N281" t="s">
        <v>47</v>
      </c>
    </row>
    <row r="282" spans="1:14" x14ac:dyDescent="0.25">
      <c r="A282">
        <v>3</v>
      </c>
      <c r="B282" s="4">
        <v>16</v>
      </c>
      <c r="C282" s="44" t="s">
        <v>78</v>
      </c>
      <c r="D282" s="45">
        <v>23</v>
      </c>
      <c r="E282" s="45">
        <v>11</v>
      </c>
      <c r="F282" s="12" t="s">
        <v>81</v>
      </c>
      <c r="G282" s="6">
        <f t="shared" si="23"/>
        <v>4.1547562843725017E-2</v>
      </c>
      <c r="H282" s="3">
        <f t="shared" si="21"/>
        <v>0.27698375229150013</v>
      </c>
      <c r="I282" s="3">
        <f>0.108337266+(0.000046499*(D282*D282*E282))</f>
        <v>0.378914947</v>
      </c>
      <c r="J282" s="3">
        <f t="shared" si="24"/>
        <v>20</v>
      </c>
      <c r="K282" s="3">
        <f t="shared" si="25"/>
        <v>7.5782989399999998</v>
      </c>
      <c r="L282" t="s">
        <v>129</v>
      </c>
      <c r="M282" s="41" t="s">
        <v>64</v>
      </c>
      <c r="N282" t="s">
        <v>47</v>
      </c>
    </row>
    <row r="283" spans="1:14" x14ac:dyDescent="0.25">
      <c r="A283">
        <v>3</v>
      </c>
      <c r="B283" s="4">
        <v>11</v>
      </c>
      <c r="C283" s="44" t="s">
        <v>78</v>
      </c>
      <c r="D283" s="45">
        <v>30</v>
      </c>
      <c r="E283" s="45">
        <v>18</v>
      </c>
      <c r="F283" s="12" t="s">
        <v>83</v>
      </c>
      <c r="G283" s="6">
        <f t="shared" si="23"/>
        <v>7.0685834705770348E-2</v>
      </c>
      <c r="H283" s="3">
        <f t="shared" si="21"/>
        <v>0.47123889803846902</v>
      </c>
      <c r="I283" s="3">
        <f>0.108337266+(0.000046499*(D283*D283*E283))</f>
        <v>0.8616210660000001</v>
      </c>
      <c r="J283" s="3">
        <f t="shared" si="24"/>
        <v>20</v>
      </c>
      <c r="K283" s="3">
        <f t="shared" si="25"/>
        <v>17.23242132</v>
      </c>
      <c r="L283" t="s">
        <v>129</v>
      </c>
      <c r="M283" s="41" t="s">
        <v>64</v>
      </c>
      <c r="N283" t="s">
        <v>47</v>
      </c>
    </row>
    <row r="284" spans="1:14" x14ac:dyDescent="0.25">
      <c r="A284">
        <v>3</v>
      </c>
      <c r="B284" s="4">
        <v>20</v>
      </c>
      <c r="C284" s="44" t="s">
        <v>78</v>
      </c>
      <c r="D284" s="45">
        <v>30</v>
      </c>
      <c r="E284" s="45">
        <v>18</v>
      </c>
      <c r="F284" s="12" t="s">
        <v>83</v>
      </c>
      <c r="G284" s="6">
        <f t="shared" si="23"/>
        <v>7.0685834705770348E-2</v>
      </c>
      <c r="H284" s="3">
        <f t="shared" si="21"/>
        <v>0.47123889803846902</v>
      </c>
      <c r="I284" s="3">
        <f>0.108337266+(0.000046499*(D284*D284*E284))</f>
        <v>0.8616210660000001</v>
      </c>
      <c r="J284" s="3">
        <f t="shared" si="24"/>
        <v>20</v>
      </c>
      <c r="K284" s="3">
        <f t="shared" si="25"/>
        <v>17.23242132</v>
      </c>
      <c r="L284" t="s">
        <v>129</v>
      </c>
      <c r="M284" s="41" t="s">
        <v>64</v>
      </c>
      <c r="N284" t="s">
        <v>47</v>
      </c>
    </row>
    <row r="285" spans="1:14" x14ac:dyDescent="0.25">
      <c r="A285">
        <v>3</v>
      </c>
      <c r="B285" s="4">
        <v>15</v>
      </c>
      <c r="C285" s="44" t="s">
        <v>78</v>
      </c>
      <c r="D285" s="45">
        <v>38</v>
      </c>
      <c r="E285" s="45">
        <v>14</v>
      </c>
      <c r="F285" s="12" t="s">
        <v>84</v>
      </c>
      <c r="G285" s="6">
        <f t="shared" si="23"/>
        <v>0.11341149479459153</v>
      </c>
      <c r="H285" s="3">
        <f t="shared" si="21"/>
        <v>0.75607663196394359</v>
      </c>
      <c r="I285" s="3">
        <f>0.108337266+(0.000046499*(D285*D285*E285))</f>
        <v>1.04836105</v>
      </c>
      <c r="J285" s="3">
        <f t="shared" si="24"/>
        <v>20</v>
      </c>
      <c r="K285" s="3">
        <f t="shared" si="25"/>
        <v>20.967220999999999</v>
      </c>
      <c r="L285" t="s">
        <v>129</v>
      </c>
      <c r="M285" s="41" t="s">
        <v>64</v>
      </c>
      <c r="N285" t="s">
        <v>47</v>
      </c>
    </row>
    <row r="286" spans="1:14" x14ac:dyDescent="0.25">
      <c r="A286">
        <v>3</v>
      </c>
      <c r="B286" s="4">
        <v>6</v>
      </c>
      <c r="C286" s="44" t="s">
        <v>78</v>
      </c>
      <c r="D286" s="45">
        <v>40</v>
      </c>
      <c r="E286" s="45">
        <v>14</v>
      </c>
      <c r="F286" s="12" t="s">
        <v>85</v>
      </c>
      <c r="G286" s="6">
        <f t="shared" si="23"/>
        <v>0.12566370614359174</v>
      </c>
      <c r="H286" s="3">
        <f t="shared" si="21"/>
        <v>0.83775804095727824</v>
      </c>
      <c r="I286" s="3">
        <f>0.108337266+(0.000046499*(D286*D286*E286))</f>
        <v>1.149914866</v>
      </c>
      <c r="J286" s="3">
        <f t="shared" si="24"/>
        <v>20</v>
      </c>
      <c r="K286" s="3">
        <f t="shared" si="25"/>
        <v>22.998297319999999</v>
      </c>
      <c r="L286" t="s">
        <v>129</v>
      </c>
      <c r="M286" s="41" t="s">
        <v>64</v>
      </c>
      <c r="N286" t="s">
        <v>47</v>
      </c>
    </row>
    <row r="287" spans="1:14" x14ac:dyDescent="0.25">
      <c r="A287">
        <v>3</v>
      </c>
      <c r="B287" s="4">
        <v>8</v>
      </c>
      <c r="C287" s="44" t="s">
        <v>77</v>
      </c>
      <c r="D287" s="45">
        <v>44</v>
      </c>
      <c r="E287" s="45">
        <v>20</v>
      </c>
      <c r="F287" s="12" t="s">
        <v>85</v>
      </c>
      <c r="G287" s="6">
        <f t="shared" si="23"/>
        <v>0.15205308443374599</v>
      </c>
      <c r="H287" s="3">
        <f t="shared" si="21"/>
        <v>1.0136872295583066</v>
      </c>
      <c r="I287" s="8">
        <f>0.0050811768+0.0000286052*POWER(D287,2)*E287</f>
        <v>1.1126745208</v>
      </c>
      <c r="J287" s="3">
        <f t="shared" si="24"/>
        <v>20</v>
      </c>
      <c r="K287" s="3">
        <f t="shared" si="25"/>
        <v>22.253490415999998</v>
      </c>
      <c r="L287" t="s">
        <v>129</v>
      </c>
      <c r="M287" s="41" t="s">
        <v>64</v>
      </c>
      <c r="N287" t="s">
        <v>47</v>
      </c>
    </row>
    <row r="288" spans="1:14" x14ac:dyDescent="0.25">
      <c r="A288">
        <v>3</v>
      </c>
      <c r="B288" s="4">
        <v>17</v>
      </c>
      <c r="C288" s="44" t="s">
        <v>77</v>
      </c>
      <c r="D288" s="45">
        <v>45</v>
      </c>
      <c r="E288" s="45">
        <v>20</v>
      </c>
      <c r="F288" s="12" t="s">
        <v>86</v>
      </c>
      <c r="G288" s="6">
        <f t="shared" si="23"/>
        <v>0.15904312808798329</v>
      </c>
      <c r="H288" s="3">
        <f t="shared" si="21"/>
        <v>1.0602875205865554</v>
      </c>
      <c r="I288" s="8">
        <f>0.0050811768+0.0000286052*POWER(D288,2)*E288</f>
        <v>1.1635917767999999</v>
      </c>
      <c r="J288" s="3">
        <f t="shared" si="24"/>
        <v>20</v>
      </c>
      <c r="K288" s="3">
        <f t="shared" si="25"/>
        <v>23.271835535999998</v>
      </c>
      <c r="L288" t="s">
        <v>129</v>
      </c>
      <c r="M288" s="41" t="s">
        <v>64</v>
      </c>
      <c r="N288" t="s">
        <v>47</v>
      </c>
    </row>
    <row r="289" spans="1:14" x14ac:dyDescent="0.25">
      <c r="A289" s="4">
        <v>1</v>
      </c>
      <c r="B289" s="4">
        <v>5</v>
      </c>
      <c r="C289" s="44" t="s">
        <v>78</v>
      </c>
      <c r="D289" s="45">
        <v>13</v>
      </c>
      <c r="E289" s="45">
        <v>6</v>
      </c>
      <c r="F289" s="12" t="s">
        <v>79</v>
      </c>
      <c r="G289" s="6">
        <f t="shared" si="23"/>
        <v>1.3273228961416878E-2</v>
      </c>
      <c r="H289" s="3">
        <f>G289*1/0.15</f>
        <v>8.8488193076112526E-2</v>
      </c>
      <c r="I289" s="3">
        <f>0.108337266+(0.000046499*(D289*D289*E289))</f>
        <v>0.15548725200000002</v>
      </c>
      <c r="J289" s="3">
        <f t="shared" si="24"/>
        <v>20</v>
      </c>
      <c r="K289" s="3">
        <f t="shared" si="25"/>
        <v>3.1097450400000004</v>
      </c>
      <c r="L289" t="s">
        <v>129</v>
      </c>
      <c r="M289" s="47" t="s">
        <v>46</v>
      </c>
      <c r="N289" s="4" t="s">
        <v>47</v>
      </c>
    </row>
    <row r="290" spans="1:14" x14ac:dyDescent="0.25">
      <c r="A290" s="4">
        <v>1</v>
      </c>
      <c r="B290" s="4">
        <v>1</v>
      </c>
      <c r="C290" s="44" t="s">
        <v>77</v>
      </c>
      <c r="D290" s="45">
        <v>17</v>
      </c>
      <c r="E290" s="45">
        <v>8</v>
      </c>
      <c r="F290" s="51" t="s">
        <v>80</v>
      </c>
      <c r="G290" s="6">
        <f t="shared" si="23"/>
        <v>2.2698006922186261E-2</v>
      </c>
      <c r="H290" s="3">
        <f t="shared" ref="H290:H347" si="26">G290*1/0.15</f>
        <v>0.15132004614790842</v>
      </c>
      <c r="I290" s="8">
        <f>0.0050811768+0.0000286052*POWER(D290,2)*E290</f>
        <v>7.1216399200000002E-2</v>
      </c>
      <c r="J290" s="3">
        <f t="shared" si="24"/>
        <v>20</v>
      </c>
      <c r="K290" s="3">
        <f t="shared" si="25"/>
        <v>1.424327984</v>
      </c>
      <c r="L290" t="s">
        <v>129</v>
      </c>
      <c r="M290" s="47" t="s">
        <v>46</v>
      </c>
      <c r="N290" s="4" t="s">
        <v>47</v>
      </c>
    </row>
    <row r="291" spans="1:14" x14ac:dyDescent="0.25">
      <c r="A291" s="4">
        <v>1</v>
      </c>
      <c r="B291" s="4">
        <v>4</v>
      </c>
      <c r="C291" s="44" t="s">
        <v>78</v>
      </c>
      <c r="D291" s="45">
        <v>18</v>
      </c>
      <c r="E291" s="45">
        <v>12</v>
      </c>
      <c r="F291" s="51" t="s">
        <v>80</v>
      </c>
      <c r="G291" s="6">
        <f t="shared" si="23"/>
        <v>2.5446900494077322E-2</v>
      </c>
      <c r="H291" s="3">
        <f t="shared" si="26"/>
        <v>0.16964600329384882</v>
      </c>
      <c r="I291" s="3">
        <f>0.108337266+(0.000046499*(D291*D291*E291))</f>
        <v>0.28912537799999999</v>
      </c>
      <c r="J291" s="3">
        <f t="shared" si="24"/>
        <v>20</v>
      </c>
      <c r="K291" s="3">
        <f t="shared" si="25"/>
        <v>5.7825075599999991</v>
      </c>
      <c r="L291" t="s">
        <v>129</v>
      </c>
      <c r="M291" s="47" t="s">
        <v>46</v>
      </c>
      <c r="N291" s="4" t="s">
        <v>47</v>
      </c>
    </row>
    <row r="292" spans="1:14" x14ac:dyDescent="0.25">
      <c r="A292" s="4">
        <v>1</v>
      </c>
      <c r="B292" s="4">
        <v>6</v>
      </c>
      <c r="C292" s="44" t="s">
        <v>78</v>
      </c>
      <c r="D292" s="45">
        <v>24</v>
      </c>
      <c r="E292" s="45">
        <v>10</v>
      </c>
      <c r="F292" s="12" t="s">
        <v>81</v>
      </c>
      <c r="G292" s="6">
        <f t="shared" si="23"/>
        <v>4.5238934211693019E-2</v>
      </c>
      <c r="H292" s="3">
        <f t="shared" si="26"/>
        <v>0.30159289474462014</v>
      </c>
      <c r="I292" s="3">
        <f>0.108337266+(0.000046499*(D292*D292*E292))</f>
        <v>0.37617150599999999</v>
      </c>
      <c r="J292" s="3">
        <f t="shared" si="24"/>
        <v>20</v>
      </c>
      <c r="K292" s="3">
        <f t="shared" si="25"/>
        <v>7.5234301199999996</v>
      </c>
      <c r="L292" t="s">
        <v>129</v>
      </c>
      <c r="M292" s="47" t="s">
        <v>46</v>
      </c>
      <c r="N292" s="4" t="s">
        <v>47</v>
      </c>
    </row>
    <row r="293" spans="1:14" x14ac:dyDescent="0.25">
      <c r="A293" s="4">
        <v>1</v>
      </c>
      <c r="B293" s="4">
        <v>8</v>
      </c>
      <c r="C293" s="44" t="s">
        <v>77</v>
      </c>
      <c r="D293" s="45">
        <v>24</v>
      </c>
      <c r="E293" s="45">
        <v>12</v>
      </c>
      <c r="F293" s="12" t="s">
        <v>81</v>
      </c>
      <c r="G293" s="6">
        <f t="shared" si="23"/>
        <v>4.5238934211693019E-2</v>
      </c>
      <c r="H293" s="3">
        <f t="shared" si="26"/>
        <v>0.30159289474462014</v>
      </c>
      <c r="I293" s="8">
        <f>0.0050811768+0.0000286052*POWER(D293,2)*E293</f>
        <v>0.2028003192</v>
      </c>
      <c r="J293" s="3">
        <f t="shared" si="24"/>
        <v>20</v>
      </c>
      <c r="K293" s="3">
        <f t="shared" si="25"/>
        <v>4.0560063839999998</v>
      </c>
      <c r="L293" t="s">
        <v>129</v>
      </c>
      <c r="M293" s="47" t="s">
        <v>46</v>
      </c>
      <c r="N293" s="4" t="s">
        <v>47</v>
      </c>
    </row>
    <row r="294" spans="1:14" x14ac:dyDescent="0.25">
      <c r="A294" s="4">
        <v>1</v>
      </c>
      <c r="B294" s="4">
        <v>11</v>
      </c>
      <c r="C294" s="44" t="s">
        <v>78</v>
      </c>
      <c r="D294" s="45">
        <v>24</v>
      </c>
      <c r="E294" s="45">
        <v>14</v>
      </c>
      <c r="F294" s="12" t="s">
        <v>81</v>
      </c>
      <c r="G294" s="6">
        <f t="shared" si="23"/>
        <v>4.5238934211693019E-2</v>
      </c>
      <c r="H294" s="3">
        <f t="shared" si="26"/>
        <v>0.30159289474462014</v>
      </c>
      <c r="I294" s="3">
        <f>0.108337266+(0.000046499*(D294*D294*E294))</f>
        <v>0.48330520199999999</v>
      </c>
      <c r="J294" s="3">
        <f t="shared" si="24"/>
        <v>20</v>
      </c>
      <c r="K294" s="3">
        <f t="shared" si="25"/>
        <v>9.6661040399999987</v>
      </c>
      <c r="L294" t="s">
        <v>129</v>
      </c>
      <c r="M294" s="47" t="s">
        <v>46</v>
      </c>
      <c r="N294" s="4" t="s">
        <v>47</v>
      </c>
    </row>
    <row r="295" spans="1:14" x14ac:dyDescent="0.25">
      <c r="A295" s="4">
        <v>1</v>
      </c>
      <c r="B295" s="4">
        <v>13</v>
      </c>
      <c r="C295" s="44" t="s">
        <v>78</v>
      </c>
      <c r="D295" s="45">
        <v>24</v>
      </c>
      <c r="E295" s="45">
        <v>11</v>
      </c>
      <c r="F295" s="12" t="s">
        <v>81</v>
      </c>
      <c r="G295" s="6">
        <f t="shared" si="23"/>
        <v>4.5238934211693019E-2</v>
      </c>
      <c r="H295" s="3">
        <f t="shared" si="26"/>
        <v>0.30159289474462014</v>
      </c>
      <c r="I295" s="3">
        <f>0.108337266+(0.000046499*(D295*D295*E295))</f>
        <v>0.40295492999999999</v>
      </c>
      <c r="J295" s="3">
        <f t="shared" si="24"/>
        <v>20</v>
      </c>
      <c r="K295" s="3">
        <f t="shared" si="25"/>
        <v>8.0590985999999987</v>
      </c>
      <c r="L295" t="s">
        <v>129</v>
      </c>
      <c r="M295" s="47" t="s">
        <v>46</v>
      </c>
      <c r="N295" s="4" t="s">
        <v>47</v>
      </c>
    </row>
    <row r="296" spans="1:14" x14ac:dyDescent="0.25">
      <c r="A296" s="4">
        <v>1</v>
      </c>
      <c r="B296" s="4">
        <v>16</v>
      </c>
      <c r="C296" s="44" t="s">
        <v>77</v>
      </c>
      <c r="D296" s="45">
        <v>24</v>
      </c>
      <c r="E296" s="45">
        <v>12</v>
      </c>
      <c r="F296" s="12" t="s">
        <v>81</v>
      </c>
      <c r="G296" s="6">
        <f t="shared" si="23"/>
        <v>4.5238934211693019E-2</v>
      </c>
      <c r="H296" s="3">
        <f t="shared" si="26"/>
        <v>0.30159289474462014</v>
      </c>
      <c r="I296" s="8">
        <f>0.0050811768+0.0000286052*POWER(D296,2)*E296</f>
        <v>0.2028003192</v>
      </c>
      <c r="J296" s="3">
        <f t="shared" si="24"/>
        <v>20</v>
      </c>
      <c r="K296" s="3">
        <f t="shared" si="25"/>
        <v>4.0560063839999998</v>
      </c>
      <c r="L296" t="s">
        <v>129</v>
      </c>
      <c r="M296" s="47" t="s">
        <v>46</v>
      </c>
      <c r="N296" s="4" t="s">
        <v>47</v>
      </c>
    </row>
    <row r="297" spans="1:14" x14ac:dyDescent="0.25">
      <c r="A297" s="4">
        <v>1</v>
      </c>
      <c r="B297" s="4">
        <v>7</v>
      </c>
      <c r="C297" s="44" t="s">
        <v>77</v>
      </c>
      <c r="D297" s="45">
        <v>29</v>
      </c>
      <c r="E297" s="45">
        <v>16</v>
      </c>
      <c r="F297" s="51" t="s">
        <v>82</v>
      </c>
      <c r="G297" s="6">
        <f t="shared" si="23"/>
        <v>6.6051985541725394E-2</v>
      </c>
      <c r="H297" s="3">
        <f t="shared" si="26"/>
        <v>0.44034657027816931</v>
      </c>
      <c r="I297" s="8">
        <f>0.0050811768+0.0000286052*POWER(D297,2)*E297</f>
        <v>0.38999274799999994</v>
      </c>
      <c r="J297" s="3">
        <f t="shared" si="24"/>
        <v>20</v>
      </c>
      <c r="K297" s="3">
        <f t="shared" si="25"/>
        <v>7.7998549599999984</v>
      </c>
      <c r="L297" t="s">
        <v>129</v>
      </c>
      <c r="M297" s="47" t="s">
        <v>46</v>
      </c>
      <c r="N297" s="4" t="s">
        <v>47</v>
      </c>
    </row>
    <row r="298" spans="1:14" x14ac:dyDescent="0.25">
      <c r="A298" s="4">
        <v>1</v>
      </c>
      <c r="B298" s="4">
        <v>9</v>
      </c>
      <c r="C298" s="44" t="s">
        <v>77</v>
      </c>
      <c r="D298" s="45">
        <v>25</v>
      </c>
      <c r="E298" s="45">
        <v>11</v>
      </c>
      <c r="F298" s="51" t="s">
        <v>82</v>
      </c>
      <c r="G298" s="6">
        <f t="shared" si="23"/>
        <v>4.9087385212340517E-2</v>
      </c>
      <c r="H298" s="3">
        <f t="shared" si="26"/>
        <v>0.3272492347489368</v>
      </c>
      <c r="I298" s="8">
        <f>0.0050811768+0.0000286052*POWER(D298,2)*E298</f>
        <v>0.2017419268</v>
      </c>
      <c r="J298" s="3">
        <f t="shared" si="24"/>
        <v>20</v>
      </c>
      <c r="K298" s="3">
        <f t="shared" si="25"/>
        <v>4.0348385359999996</v>
      </c>
      <c r="L298" t="s">
        <v>129</v>
      </c>
      <c r="M298" s="47" t="s">
        <v>46</v>
      </c>
      <c r="N298" s="4" t="s">
        <v>47</v>
      </c>
    </row>
    <row r="299" spans="1:14" x14ac:dyDescent="0.25">
      <c r="A299" s="4">
        <v>1</v>
      </c>
      <c r="B299" s="4">
        <v>12</v>
      </c>
      <c r="C299" s="44" t="s">
        <v>78</v>
      </c>
      <c r="D299" s="45">
        <v>25</v>
      </c>
      <c r="E299" s="45">
        <v>12</v>
      </c>
      <c r="F299" s="51" t="s">
        <v>82</v>
      </c>
      <c r="G299" s="6">
        <f t="shared" si="23"/>
        <v>4.9087385212340517E-2</v>
      </c>
      <c r="H299" s="3">
        <f t="shared" si="26"/>
        <v>0.3272492347489368</v>
      </c>
      <c r="I299" s="3">
        <f>0.108337266+(0.000046499*(D299*D299*E299))</f>
        <v>0.457079766</v>
      </c>
      <c r="J299" s="3">
        <f t="shared" si="24"/>
        <v>20</v>
      </c>
      <c r="K299" s="3">
        <f t="shared" si="25"/>
        <v>9.1415953199999986</v>
      </c>
      <c r="L299" t="s">
        <v>129</v>
      </c>
      <c r="M299" s="47" t="s">
        <v>46</v>
      </c>
      <c r="N299" s="4" t="s">
        <v>47</v>
      </c>
    </row>
    <row r="300" spans="1:14" x14ac:dyDescent="0.25">
      <c r="A300" s="4">
        <v>1</v>
      </c>
      <c r="B300" s="4">
        <v>14</v>
      </c>
      <c r="C300" s="44" t="s">
        <v>77</v>
      </c>
      <c r="D300" s="45">
        <v>28</v>
      </c>
      <c r="E300" s="45">
        <v>11</v>
      </c>
      <c r="F300" s="51" t="s">
        <v>82</v>
      </c>
      <c r="G300" s="6">
        <f t="shared" si="23"/>
        <v>6.1575216010359951E-2</v>
      </c>
      <c r="H300" s="3">
        <f t="shared" si="26"/>
        <v>0.41050144006906636</v>
      </c>
      <c r="I300" s="8">
        <f>0.0050811768+0.0000286052*POWER(D300,2)*E300</f>
        <v>0.25177242159999996</v>
      </c>
      <c r="J300" s="3">
        <f t="shared" si="24"/>
        <v>20</v>
      </c>
      <c r="K300" s="3">
        <f t="shared" si="25"/>
        <v>5.035448431999999</v>
      </c>
      <c r="L300" t="s">
        <v>129</v>
      </c>
      <c r="M300" s="47" t="s">
        <v>46</v>
      </c>
      <c r="N300" s="4" t="s">
        <v>47</v>
      </c>
    </row>
    <row r="301" spans="1:14" x14ac:dyDescent="0.25">
      <c r="A301" s="4">
        <v>1</v>
      </c>
      <c r="B301" s="4">
        <v>15</v>
      </c>
      <c r="C301" s="44" t="s">
        <v>77</v>
      </c>
      <c r="D301" s="45">
        <v>29</v>
      </c>
      <c r="E301" s="45">
        <v>14</v>
      </c>
      <c r="F301" s="51" t="s">
        <v>82</v>
      </c>
      <c r="G301" s="6">
        <f t="shared" si="23"/>
        <v>6.6051985541725394E-2</v>
      </c>
      <c r="H301" s="3">
        <f t="shared" si="26"/>
        <v>0.44034657027816931</v>
      </c>
      <c r="I301" s="8">
        <f>0.0050811768+0.0000286052*POWER(D301,2)*E301</f>
        <v>0.34187880159999995</v>
      </c>
      <c r="J301" s="3">
        <f t="shared" si="24"/>
        <v>20</v>
      </c>
      <c r="K301" s="3">
        <f t="shared" si="25"/>
        <v>6.8375760319999985</v>
      </c>
      <c r="L301" t="s">
        <v>129</v>
      </c>
      <c r="M301" s="47" t="s">
        <v>46</v>
      </c>
      <c r="N301" s="4" t="s">
        <v>47</v>
      </c>
    </row>
    <row r="302" spans="1:14" x14ac:dyDescent="0.25">
      <c r="A302" s="4">
        <v>1</v>
      </c>
      <c r="B302" s="4">
        <v>17</v>
      </c>
      <c r="C302" s="44" t="s">
        <v>77</v>
      </c>
      <c r="D302" s="45">
        <v>28</v>
      </c>
      <c r="E302" s="45">
        <v>16</v>
      </c>
      <c r="F302" s="51" t="s">
        <v>82</v>
      </c>
      <c r="G302" s="6">
        <f t="shared" si="23"/>
        <v>6.1575216010359951E-2</v>
      </c>
      <c r="H302" s="3">
        <f t="shared" si="26"/>
        <v>0.41050144006906636</v>
      </c>
      <c r="I302" s="8">
        <f>0.0050811768+0.0000286052*POWER(D302,2)*E302</f>
        <v>0.36390480559999994</v>
      </c>
      <c r="J302" s="3">
        <f t="shared" si="24"/>
        <v>20</v>
      </c>
      <c r="K302" s="3">
        <f t="shared" si="25"/>
        <v>7.2780961119999983</v>
      </c>
      <c r="L302" t="s">
        <v>129</v>
      </c>
      <c r="M302" s="3" t="s">
        <v>46</v>
      </c>
      <c r="N302" s="4" t="s">
        <v>47</v>
      </c>
    </row>
    <row r="303" spans="1:14" x14ac:dyDescent="0.25">
      <c r="A303" s="4">
        <v>1</v>
      </c>
      <c r="B303" s="4">
        <v>2</v>
      </c>
      <c r="C303" s="44" t="s">
        <v>78</v>
      </c>
      <c r="D303" s="45">
        <v>26</v>
      </c>
      <c r="E303" s="45">
        <v>10</v>
      </c>
      <c r="F303" s="51" t="s">
        <v>82</v>
      </c>
      <c r="G303" s="6">
        <f t="shared" si="23"/>
        <v>5.3092915845667513E-2</v>
      </c>
      <c r="H303" s="3">
        <f t="shared" si="26"/>
        <v>0.3539527723044501</v>
      </c>
      <c r="I303" s="3">
        <f>0.108337266+(0.000046499*(D303*D303*E303))</f>
        <v>0.422670506</v>
      </c>
      <c r="J303" s="3">
        <f t="shared" si="24"/>
        <v>20</v>
      </c>
      <c r="K303" s="3">
        <f t="shared" si="25"/>
        <v>8.4534101199999991</v>
      </c>
      <c r="L303" t="s">
        <v>129</v>
      </c>
      <c r="M303" s="3" t="s">
        <v>46</v>
      </c>
      <c r="N303" s="4" t="s">
        <v>47</v>
      </c>
    </row>
    <row r="304" spans="1:14" x14ac:dyDescent="0.25">
      <c r="A304" s="4">
        <v>1</v>
      </c>
      <c r="B304" s="4">
        <v>19</v>
      </c>
      <c r="C304" s="44" t="s">
        <v>77</v>
      </c>
      <c r="D304" s="48">
        <v>26</v>
      </c>
      <c r="E304" s="48">
        <v>12</v>
      </c>
      <c r="F304" s="51" t="s">
        <v>82</v>
      </c>
      <c r="G304" s="6">
        <f t="shared" si="23"/>
        <v>5.3092915845667513E-2</v>
      </c>
      <c r="H304" s="3">
        <f t="shared" si="26"/>
        <v>0.3539527723044501</v>
      </c>
      <c r="I304" s="8">
        <f>0.0050811768+0.0000286052*POWER(D304,2)*E304</f>
        <v>0.23712655919999998</v>
      </c>
      <c r="J304" s="3">
        <f t="shared" si="24"/>
        <v>20</v>
      </c>
      <c r="K304" s="3">
        <f t="shared" si="25"/>
        <v>4.7425311839999988</v>
      </c>
      <c r="L304" t="s">
        <v>129</v>
      </c>
      <c r="M304" s="3" t="s">
        <v>46</v>
      </c>
      <c r="N304" s="4" t="s">
        <v>47</v>
      </c>
    </row>
    <row r="305" spans="1:14" x14ac:dyDescent="0.25">
      <c r="A305" s="4">
        <v>1</v>
      </c>
      <c r="B305" s="4">
        <v>18</v>
      </c>
      <c r="C305" s="44" t="s">
        <v>77</v>
      </c>
      <c r="D305" s="48">
        <v>33</v>
      </c>
      <c r="E305" s="48">
        <v>15</v>
      </c>
      <c r="F305" s="12" t="s">
        <v>83</v>
      </c>
      <c r="G305" s="6">
        <f t="shared" si="23"/>
        <v>8.5529859993982132E-2</v>
      </c>
      <c r="H305" s="3">
        <f t="shared" si="26"/>
        <v>0.57019906662654762</v>
      </c>
      <c r="I305" s="8">
        <f>0.0050811768+0.0000286052*POWER(D305,2)*E305</f>
        <v>0.47234711879999991</v>
      </c>
      <c r="J305" s="3">
        <f t="shared" si="24"/>
        <v>20</v>
      </c>
      <c r="K305" s="3">
        <f t="shared" si="25"/>
        <v>9.4469423759999973</v>
      </c>
      <c r="L305" t="s">
        <v>129</v>
      </c>
      <c r="M305" s="3" t="s">
        <v>46</v>
      </c>
      <c r="N305" s="4" t="s">
        <v>47</v>
      </c>
    </row>
    <row r="306" spans="1:14" x14ac:dyDescent="0.25">
      <c r="A306" s="4">
        <v>1</v>
      </c>
      <c r="B306" s="4">
        <v>3</v>
      </c>
      <c r="C306" s="44" t="s">
        <v>78</v>
      </c>
      <c r="D306" s="45">
        <v>20</v>
      </c>
      <c r="E306" s="45">
        <v>9</v>
      </c>
      <c r="F306" s="12" t="s">
        <v>84</v>
      </c>
      <c r="G306" s="6">
        <f t="shared" si="23"/>
        <v>3.1415926535897934E-2</v>
      </c>
      <c r="H306" s="3">
        <f t="shared" si="26"/>
        <v>0.20943951023931956</v>
      </c>
      <c r="I306" s="3">
        <f>0.108337266+(0.000046499*(D306*D306*E306))</f>
        <v>0.27573366599999999</v>
      </c>
      <c r="J306" s="3">
        <f t="shared" si="24"/>
        <v>20</v>
      </c>
      <c r="K306" s="3">
        <f t="shared" si="25"/>
        <v>5.5146733199999991</v>
      </c>
      <c r="L306" t="s">
        <v>129</v>
      </c>
      <c r="M306" s="3" t="s">
        <v>46</v>
      </c>
      <c r="N306" s="4" t="s">
        <v>47</v>
      </c>
    </row>
    <row r="307" spans="1:14" x14ac:dyDescent="0.25">
      <c r="A307" s="4">
        <v>1</v>
      </c>
      <c r="B307" s="4">
        <v>10</v>
      </c>
      <c r="C307" s="44" t="s">
        <v>77</v>
      </c>
      <c r="D307" s="45">
        <v>31</v>
      </c>
      <c r="E307" s="45">
        <v>17</v>
      </c>
      <c r="F307" s="12" t="s">
        <v>84</v>
      </c>
      <c r="G307" s="6">
        <f t="shared" si="23"/>
        <v>7.5476763502494784E-2</v>
      </c>
      <c r="H307" s="3">
        <f t="shared" si="26"/>
        <v>0.50317842334996521</v>
      </c>
      <c r="I307" s="8">
        <f>0.0050811768+0.0000286052*POWER(D307,2)*E307</f>
        <v>0.47240432919999997</v>
      </c>
      <c r="J307" s="3">
        <f t="shared" si="24"/>
        <v>20</v>
      </c>
      <c r="K307" s="3">
        <f t="shared" si="25"/>
        <v>9.4480865839999986</v>
      </c>
      <c r="L307" t="s">
        <v>129</v>
      </c>
      <c r="M307" s="3" t="s">
        <v>46</v>
      </c>
      <c r="N307" s="4" t="s">
        <v>47</v>
      </c>
    </row>
    <row r="308" spans="1:14" x14ac:dyDescent="0.25">
      <c r="A308" s="4">
        <v>1</v>
      </c>
      <c r="B308" s="4">
        <v>20</v>
      </c>
      <c r="C308" s="44" t="s">
        <v>77</v>
      </c>
      <c r="D308" s="48">
        <v>30</v>
      </c>
      <c r="E308" s="48">
        <v>15</v>
      </c>
      <c r="F308" s="12" t="s">
        <v>85</v>
      </c>
      <c r="G308" s="6">
        <f t="shared" si="23"/>
        <v>7.0685834705770348E-2</v>
      </c>
      <c r="H308" s="3">
        <f t="shared" si="26"/>
        <v>0.47123889803846902</v>
      </c>
      <c r="I308" s="8">
        <f>0.0050811768+0.0000286052*POWER(D308,2)*E308</f>
        <v>0.39125137679999994</v>
      </c>
      <c r="J308" s="3">
        <f t="shared" si="24"/>
        <v>20</v>
      </c>
      <c r="K308" s="3">
        <f t="shared" si="25"/>
        <v>7.8250275359999986</v>
      </c>
      <c r="L308" t="s">
        <v>129</v>
      </c>
      <c r="M308" s="3" t="s">
        <v>46</v>
      </c>
      <c r="N308" s="4" t="s">
        <v>47</v>
      </c>
    </row>
    <row r="309" spans="1:14" x14ac:dyDescent="0.25">
      <c r="A309" s="4">
        <v>2</v>
      </c>
      <c r="B309" s="4">
        <v>6</v>
      </c>
      <c r="C309" s="44" t="s">
        <v>77</v>
      </c>
      <c r="D309" s="45">
        <v>18</v>
      </c>
      <c r="E309" s="45">
        <v>9</v>
      </c>
      <c r="F309" s="51" t="s">
        <v>80</v>
      </c>
      <c r="G309" s="6">
        <f t="shared" si="23"/>
        <v>2.5446900494077322E-2</v>
      </c>
      <c r="H309" s="3">
        <f t="shared" si="26"/>
        <v>0.16964600329384882</v>
      </c>
      <c r="I309" s="8">
        <f>0.0050811768+0.0000286052*POWER(D309,2)*E309</f>
        <v>8.8493939999999993E-2</v>
      </c>
      <c r="J309" s="3">
        <f t="shared" si="24"/>
        <v>20</v>
      </c>
      <c r="K309" s="3">
        <f t="shared" si="25"/>
        <v>1.7698787999999999</v>
      </c>
      <c r="L309" t="s">
        <v>129</v>
      </c>
      <c r="M309" s="3" t="s">
        <v>46</v>
      </c>
      <c r="N309" s="4" t="s">
        <v>47</v>
      </c>
    </row>
    <row r="310" spans="1:14" x14ac:dyDescent="0.25">
      <c r="A310" s="4">
        <v>2</v>
      </c>
      <c r="B310" s="4">
        <v>8</v>
      </c>
      <c r="C310" s="44" t="s">
        <v>78</v>
      </c>
      <c r="D310" s="45">
        <v>23</v>
      </c>
      <c r="E310" s="45">
        <v>12</v>
      </c>
      <c r="F310" s="12" t="s">
        <v>81</v>
      </c>
      <c r="G310" s="6">
        <f t="shared" si="23"/>
        <v>4.1547562843725017E-2</v>
      </c>
      <c r="H310" s="3">
        <f t="shared" si="26"/>
        <v>0.27698375229150013</v>
      </c>
      <c r="I310" s="3">
        <f>0.108337266+(0.000046499*(D310*D310*E310))</f>
        <v>0.403512918</v>
      </c>
      <c r="J310" s="3">
        <f t="shared" si="24"/>
        <v>20</v>
      </c>
      <c r="K310" s="3">
        <f t="shared" si="25"/>
        <v>8.0702583599999986</v>
      </c>
      <c r="L310" t="s">
        <v>129</v>
      </c>
      <c r="M310" s="3" t="s">
        <v>46</v>
      </c>
      <c r="N310" s="4" t="s">
        <v>47</v>
      </c>
    </row>
    <row r="311" spans="1:14" x14ac:dyDescent="0.25">
      <c r="A311" s="4">
        <v>2</v>
      </c>
      <c r="B311" s="4">
        <v>13</v>
      </c>
      <c r="C311" s="44" t="s">
        <v>77</v>
      </c>
      <c r="D311" s="45">
        <v>23</v>
      </c>
      <c r="E311" s="45">
        <v>12</v>
      </c>
      <c r="F311" s="12" t="s">
        <v>81</v>
      </c>
      <c r="G311" s="6">
        <f t="shared" si="23"/>
        <v>4.1547562843725017E-2</v>
      </c>
      <c r="H311" s="3">
        <f t="shared" si="26"/>
        <v>0.27698375229150013</v>
      </c>
      <c r="I311" s="8">
        <f>0.0050811768+0.0000286052*POWER(D311,2)*E311</f>
        <v>0.18666698639999998</v>
      </c>
      <c r="J311" s="3">
        <f t="shared" si="24"/>
        <v>20</v>
      </c>
      <c r="K311" s="3">
        <f t="shared" si="25"/>
        <v>3.7333397279999994</v>
      </c>
      <c r="L311" t="s">
        <v>129</v>
      </c>
      <c r="M311" s="3" t="s">
        <v>46</v>
      </c>
      <c r="N311" s="4" t="s">
        <v>47</v>
      </c>
    </row>
    <row r="312" spans="1:14" x14ac:dyDescent="0.25">
      <c r="A312" s="4">
        <v>2</v>
      </c>
      <c r="B312" s="4">
        <v>7</v>
      </c>
      <c r="C312" s="44" t="s">
        <v>78</v>
      </c>
      <c r="D312" s="45">
        <v>24</v>
      </c>
      <c r="E312" s="45">
        <v>11</v>
      </c>
      <c r="F312" s="12" t="s">
        <v>81</v>
      </c>
      <c r="G312" s="6">
        <f t="shared" si="23"/>
        <v>4.5238934211693019E-2</v>
      </c>
      <c r="H312" s="3">
        <f t="shared" si="26"/>
        <v>0.30159289474462014</v>
      </c>
      <c r="I312" s="3">
        <f>0.108337266+(0.000046499*(D312*D312*E312))</f>
        <v>0.40295492999999999</v>
      </c>
      <c r="J312" s="3">
        <f t="shared" si="24"/>
        <v>20</v>
      </c>
      <c r="K312" s="3">
        <f t="shared" si="25"/>
        <v>8.0590985999999987</v>
      </c>
      <c r="L312" t="s">
        <v>129</v>
      </c>
      <c r="M312" s="3" t="s">
        <v>46</v>
      </c>
      <c r="N312" s="4" t="s">
        <v>47</v>
      </c>
    </row>
    <row r="313" spans="1:14" x14ac:dyDescent="0.25">
      <c r="A313" s="4">
        <v>2</v>
      </c>
      <c r="B313" s="4">
        <v>20</v>
      </c>
      <c r="C313" s="44" t="s">
        <v>78</v>
      </c>
      <c r="D313" s="48">
        <v>24</v>
      </c>
      <c r="E313" s="48">
        <v>12</v>
      </c>
      <c r="F313" s="12" t="s">
        <v>81</v>
      </c>
      <c r="G313" s="6">
        <f t="shared" si="23"/>
        <v>4.5238934211693019E-2</v>
      </c>
      <c r="H313" s="3">
        <f t="shared" si="26"/>
        <v>0.30159289474462014</v>
      </c>
      <c r="I313" s="3">
        <f>0.108337266+(0.000046499*(D313*D313*E313))</f>
        <v>0.42973835399999999</v>
      </c>
      <c r="J313" s="3">
        <f t="shared" si="24"/>
        <v>20</v>
      </c>
      <c r="K313" s="3">
        <f t="shared" si="25"/>
        <v>8.5947670799999987</v>
      </c>
      <c r="L313" t="s">
        <v>129</v>
      </c>
      <c r="M313" s="3" t="s">
        <v>46</v>
      </c>
      <c r="N313" s="4" t="s">
        <v>47</v>
      </c>
    </row>
    <row r="314" spans="1:14" x14ac:dyDescent="0.25">
      <c r="A314" s="4">
        <v>2</v>
      </c>
      <c r="B314" s="4">
        <v>3</v>
      </c>
      <c r="C314" s="44" t="s">
        <v>77</v>
      </c>
      <c r="D314" s="45">
        <v>25</v>
      </c>
      <c r="E314" s="45">
        <v>15</v>
      </c>
      <c r="F314" s="51" t="s">
        <v>82</v>
      </c>
      <c r="G314" s="6">
        <f t="shared" si="23"/>
        <v>4.9087385212340517E-2</v>
      </c>
      <c r="H314" s="3">
        <f t="shared" si="26"/>
        <v>0.3272492347489368</v>
      </c>
      <c r="I314" s="8">
        <f>0.0050811768+0.0000286052*POWER(D314,2)*E314</f>
        <v>0.27325492679999996</v>
      </c>
      <c r="J314" s="3">
        <f t="shared" si="24"/>
        <v>20</v>
      </c>
      <c r="K314" s="3">
        <f t="shared" si="25"/>
        <v>5.4650985359999993</v>
      </c>
      <c r="L314" t="s">
        <v>129</v>
      </c>
      <c r="M314" s="3" t="s">
        <v>46</v>
      </c>
      <c r="N314" s="4" t="s">
        <v>47</v>
      </c>
    </row>
    <row r="315" spans="1:14" x14ac:dyDescent="0.25">
      <c r="A315" s="4">
        <v>2</v>
      </c>
      <c r="B315" s="4">
        <v>18</v>
      </c>
      <c r="C315" s="44" t="s">
        <v>77</v>
      </c>
      <c r="D315" s="48">
        <v>26</v>
      </c>
      <c r="E315" s="48">
        <v>14</v>
      </c>
      <c r="F315" s="51" t="s">
        <v>82</v>
      </c>
      <c r="G315" s="6">
        <f t="shared" si="23"/>
        <v>5.3092915845667513E-2</v>
      </c>
      <c r="H315" s="3">
        <f t="shared" si="26"/>
        <v>0.3539527723044501</v>
      </c>
      <c r="I315" s="8">
        <f>0.0050811768+0.0000286052*POWER(D315,2)*E315</f>
        <v>0.27580078959999993</v>
      </c>
      <c r="J315" s="3">
        <f t="shared" si="24"/>
        <v>20</v>
      </c>
      <c r="K315" s="3">
        <f t="shared" si="25"/>
        <v>5.5160157919999984</v>
      </c>
      <c r="L315" t="s">
        <v>129</v>
      </c>
      <c r="M315" s="3" t="s">
        <v>46</v>
      </c>
      <c r="N315" s="4" t="s">
        <v>47</v>
      </c>
    </row>
    <row r="316" spans="1:14" x14ac:dyDescent="0.25">
      <c r="A316" s="4">
        <v>2</v>
      </c>
      <c r="B316" s="4">
        <v>1</v>
      </c>
      <c r="C316" s="44" t="s">
        <v>77</v>
      </c>
      <c r="D316" s="45">
        <v>30</v>
      </c>
      <c r="E316" s="45">
        <v>14</v>
      </c>
      <c r="F316" s="12" t="s">
        <v>83</v>
      </c>
      <c r="G316" s="6">
        <f t="shared" si="23"/>
        <v>7.0685834705770348E-2</v>
      </c>
      <c r="H316" s="3">
        <f t="shared" si="26"/>
        <v>0.47123889803846902</v>
      </c>
      <c r="I316" s="8">
        <f>0.0050811768+0.0000286052*POWER(D316,2)*E316</f>
        <v>0.36550669679999997</v>
      </c>
      <c r="J316" s="3">
        <f t="shared" si="24"/>
        <v>20</v>
      </c>
      <c r="K316" s="3">
        <f t="shared" si="25"/>
        <v>7.3101339359999988</v>
      </c>
      <c r="L316" t="s">
        <v>129</v>
      </c>
      <c r="M316" s="3" t="s">
        <v>46</v>
      </c>
      <c r="N316" s="4" t="s">
        <v>47</v>
      </c>
    </row>
    <row r="317" spans="1:14" x14ac:dyDescent="0.25">
      <c r="A317" s="4">
        <v>2</v>
      </c>
      <c r="B317" s="4">
        <v>4</v>
      </c>
      <c r="C317" s="44" t="s">
        <v>78</v>
      </c>
      <c r="D317" s="45">
        <v>23</v>
      </c>
      <c r="E317" s="45">
        <v>12</v>
      </c>
      <c r="F317" s="12" t="s">
        <v>81</v>
      </c>
      <c r="G317" s="6">
        <f t="shared" si="23"/>
        <v>4.1547562843725017E-2</v>
      </c>
      <c r="H317" s="3">
        <f t="shared" si="26"/>
        <v>0.27698375229150013</v>
      </c>
      <c r="I317" s="3">
        <f>0.108337266+(0.000046499*(D317*D317*E317))</f>
        <v>0.403512918</v>
      </c>
      <c r="J317" s="3">
        <f t="shared" si="24"/>
        <v>20</v>
      </c>
      <c r="K317" s="3">
        <f t="shared" si="25"/>
        <v>8.0702583599999986</v>
      </c>
      <c r="L317" t="s">
        <v>129</v>
      </c>
      <c r="M317" s="3" t="s">
        <v>46</v>
      </c>
      <c r="N317" s="4" t="s">
        <v>47</v>
      </c>
    </row>
    <row r="318" spans="1:14" x14ac:dyDescent="0.25">
      <c r="A318" s="4">
        <v>2</v>
      </c>
      <c r="B318" s="4">
        <v>2</v>
      </c>
      <c r="C318" s="44" t="s">
        <v>77</v>
      </c>
      <c r="D318" s="45">
        <v>31</v>
      </c>
      <c r="E318" s="45">
        <v>16</v>
      </c>
      <c r="F318" s="12" t="s">
        <v>83</v>
      </c>
      <c r="G318" s="6">
        <f t="shared" si="23"/>
        <v>7.5476763502494784E-2</v>
      </c>
      <c r="H318" s="3">
        <f t="shared" si="26"/>
        <v>0.50317842334996521</v>
      </c>
      <c r="I318" s="8">
        <f>0.0050811768+0.0000286052*POWER(D318,2)*E318</f>
        <v>0.44491473199999998</v>
      </c>
      <c r="J318" s="3">
        <f t="shared" si="24"/>
        <v>20</v>
      </c>
      <c r="K318" s="3">
        <f t="shared" si="25"/>
        <v>8.8982946399999996</v>
      </c>
      <c r="L318" t="s">
        <v>129</v>
      </c>
      <c r="M318" s="3" t="s">
        <v>46</v>
      </c>
      <c r="N318" s="4" t="s">
        <v>47</v>
      </c>
    </row>
    <row r="319" spans="1:14" x14ac:dyDescent="0.25">
      <c r="A319" s="4">
        <v>2</v>
      </c>
      <c r="B319" s="4">
        <v>10</v>
      </c>
      <c r="C319" s="44" t="s">
        <v>77</v>
      </c>
      <c r="D319" s="45">
        <v>31</v>
      </c>
      <c r="E319" s="45">
        <v>17</v>
      </c>
      <c r="F319" s="12" t="s">
        <v>83</v>
      </c>
      <c r="G319" s="6">
        <f t="shared" si="23"/>
        <v>7.5476763502494784E-2</v>
      </c>
      <c r="H319" s="3">
        <f t="shared" si="26"/>
        <v>0.50317842334996521</v>
      </c>
      <c r="I319" s="8">
        <f>0.0050811768+0.0000286052*POWER(D319,2)*E319</f>
        <v>0.47240432919999997</v>
      </c>
      <c r="J319" s="3">
        <f t="shared" si="24"/>
        <v>20</v>
      </c>
      <c r="K319" s="3">
        <f t="shared" si="25"/>
        <v>9.4480865839999986</v>
      </c>
      <c r="L319" t="s">
        <v>129</v>
      </c>
      <c r="M319" s="3" t="s">
        <v>46</v>
      </c>
      <c r="N319" s="4" t="s">
        <v>47</v>
      </c>
    </row>
    <row r="320" spans="1:14" x14ac:dyDescent="0.25">
      <c r="A320" s="4">
        <v>2</v>
      </c>
      <c r="B320" s="4">
        <v>15</v>
      </c>
      <c r="C320" s="44" t="s">
        <v>77</v>
      </c>
      <c r="D320" s="45">
        <v>31</v>
      </c>
      <c r="E320" s="45">
        <v>17</v>
      </c>
      <c r="F320" s="12" t="s">
        <v>83</v>
      </c>
      <c r="G320" s="6">
        <f t="shared" si="23"/>
        <v>7.5476763502494784E-2</v>
      </c>
      <c r="H320" s="3">
        <f t="shared" si="26"/>
        <v>0.50317842334996521</v>
      </c>
      <c r="I320" s="8">
        <f>0.0050811768+0.0000286052*POWER(D320,2)*E320</f>
        <v>0.47240432919999997</v>
      </c>
      <c r="J320" s="3">
        <f t="shared" si="24"/>
        <v>20</v>
      </c>
      <c r="K320" s="3">
        <f t="shared" si="25"/>
        <v>9.4480865839999986</v>
      </c>
      <c r="L320" t="s">
        <v>129</v>
      </c>
      <c r="M320" s="3" t="s">
        <v>46</v>
      </c>
      <c r="N320" s="4" t="s">
        <v>47</v>
      </c>
    </row>
    <row r="321" spans="1:14" x14ac:dyDescent="0.25">
      <c r="A321" s="4">
        <v>2</v>
      </c>
      <c r="B321" s="4">
        <v>19</v>
      </c>
      <c r="C321" s="44" t="s">
        <v>78</v>
      </c>
      <c r="D321" s="48">
        <v>22</v>
      </c>
      <c r="E321" s="48">
        <v>10</v>
      </c>
      <c r="F321" s="12" t="s">
        <v>81</v>
      </c>
      <c r="G321" s="6">
        <f t="shared" si="23"/>
        <v>3.8013271108436497E-2</v>
      </c>
      <c r="H321" s="3">
        <f t="shared" si="26"/>
        <v>0.25342180738957665</v>
      </c>
      <c r="I321" s="3">
        <f>0.108337266+(0.000046499*(D321*D321*E321))</f>
        <v>0.33339242600000002</v>
      </c>
      <c r="J321" s="3">
        <f t="shared" si="24"/>
        <v>20</v>
      </c>
      <c r="K321" s="3">
        <f t="shared" si="25"/>
        <v>6.6678485199999997</v>
      </c>
      <c r="L321" t="s">
        <v>129</v>
      </c>
      <c r="M321" s="3" t="s">
        <v>46</v>
      </c>
      <c r="N321" s="4" t="s">
        <v>47</v>
      </c>
    </row>
    <row r="322" spans="1:14" x14ac:dyDescent="0.25">
      <c r="A322" s="4">
        <v>2</v>
      </c>
      <c r="B322" s="4">
        <v>23</v>
      </c>
      <c r="C322" s="44" t="s">
        <v>77</v>
      </c>
      <c r="D322" s="48">
        <v>22</v>
      </c>
      <c r="E322" s="48">
        <v>12</v>
      </c>
      <c r="F322" s="12" t="s">
        <v>81</v>
      </c>
      <c r="G322" s="6">
        <f t="shared" ref="G322:G385" si="27">PI()/4*POWER((D322/100),2)</f>
        <v>3.8013271108436497E-2</v>
      </c>
      <c r="H322" s="3">
        <f t="shared" si="26"/>
        <v>0.25342180738957665</v>
      </c>
      <c r="I322" s="8">
        <f>0.0050811768+0.0000286052*POWER(D322,2)*E322</f>
        <v>0.17122017840000001</v>
      </c>
      <c r="J322" s="3">
        <f t="shared" si="24"/>
        <v>20</v>
      </c>
      <c r="K322" s="3">
        <f t="shared" si="25"/>
        <v>3.4244035679999998</v>
      </c>
      <c r="L322" t="s">
        <v>129</v>
      </c>
      <c r="M322" s="3" t="s">
        <v>46</v>
      </c>
      <c r="N322" s="4" t="s">
        <v>47</v>
      </c>
    </row>
    <row r="323" spans="1:14" x14ac:dyDescent="0.25">
      <c r="A323" s="4">
        <v>2</v>
      </c>
      <c r="B323" s="4">
        <v>22</v>
      </c>
      <c r="C323" s="44" t="s">
        <v>77</v>
      </c>
      <c r="D323" s="48">
        <v>30</v>
      </c>
      <c r="E323" s="48">
        <v>17</v>
      </c>
      <c r="F323" s="12" t="s">
        <v>83</v>
      </c>
      <c r="G323" s="6">
        <f t="shared" si="27"/>
        <v>7.0685834705770348E-2</v>
      </c>
      <c r="H323" s="3">
        <f t="shared" si="26"/>
        <v>0.47123889803846902</v>
      </c>
      <c r="I323" s="8">
        <f>0.0050811768+0.0000286052*POWER(D323,2)*E323</f>
        <v>0.44274073679999998</v>
      </c>
      <c r="J323" s="3">
        <f t="shared" ref="J323:J386" si="28">1*1/$Q$2</f>
        <v>20</v>
      </c>
      <c r="K323" s="3">
        <f t="shared" ref="K323:K386" si="29">I323/$Q$2</f>
        <v>8.8548147359999998</v>
      </c>
      <c r="L323" t="s">
        <v>129</v>
      </c>
      <c r="M323" s="3" t="s">
        <v>46</v>
      </c>
      <c r="N323" s="4" t="s">
        <v>47</v>
      </c>
    </row>
    <row r="324" spans="1:14" x14ac:dyDescent="0.25">
      <c r="A324" s="4">
        <v>2</v>
      </c>
      <c r="B324" s="4">
        <v>11</v>
      </c>
      <c r="C324" s="44" t="s">
        <v>77</v>
      </c>
      <c r="D324" s="45">
        <v>37</v>
      </c>
      <c r="E324" s="45">
        <v>11</v>
      </c>
      <c r="F324" s="12" t="s">
        <v>84</v>
      </c>
      <c r="G324" s="6">
        <f t="shared" si="27"/>
        <v>0.10752100856911066</v>
      </c>
      <c r="H324" s="3">
        <f t="shared" si="26"/>
        <v>0.71680672379407107</v>
      </c>
      <c r="I324" s="8">
        <f>0.0050811768+0.0000286052*POWER(D324,2)*E324</f>
        <v>0.4358468835999999</v>
      </c>
      <c r="J324" s="3">
        <f t="shared" si="28"/>
        <v>20</v>
      </c>
      <c r="K324" s="3">
        <f t="shared" si="29"/>
        <v>8.7169376719999967</v>
      </c>
      <c r="L324" t="s">
        <v>129</v>
      </c>
      <c r="M324" s="3" t="s">
        <v>46</v>
      </c>
      <c r="N324" s="4" t="s">
        <v>47</v>
      </c>
    </row>
    <row r="325" spans="1:14" x14ac:dyDescent="0.25">
      <c r="A325" s="4">
        <v>2</v>
      </c>
      <c r="B325" s="4">
        <v>12</v>
      </c>
      <c r="C325" s="44" t="s">
        <v>77</v>
      </c>
      <c r="D325" s="45">
        <v>31</v>
      </c>
      <c r="E325" s="45">
        <v>16</v>
      </c>
      <c r="F325" s="12" t="s">
        <v>83</v>
      </c>
      <c r="G325" s="6">
        <f t="shared" si="27"/>
        <v>7.5476763502494784E-2</v>
      </c>
      <c r="H325" s="3">
        <f t="shared" si="26"/>
        <v>0.50317842334996521</v>
      </c>
      <c r="I325" s="8">
        <f>0.0050811768+0.0000286052*POWER(D325,2)*E325</f>
        <v>0.44491473199999998</v>
      </c>
      <c r="J325" s="3">
        <f t="shared" si="28"/>
        <v>20</v>
      </c>
      <c r="K325" s="3">
        <f t="shared" si="29"/>
        <v>8.8982946399999996</v>
      </c>
      <c r="L325" t="s">
        <v>129</v>
      </c>
      <c r="M325" s="3" t="s">
        <v>46</v>
      </c>
      <c r="N325" s="4" t="s">
        <v>47</v>
      </c>
    </row>
    <row r="326" spans="1:14" x14ac:dyDescent="0.25">
      <c r="A326" s="4">
        <v>2</v>
      </c>
      <c r="B326" s="4">
        <v>16</v>
      </c>
      <c r="C326" s="44" t="s">
        <v>78</v>
      </c>
      <c r="D326" s="45">
        <v>22</v>
      </c>
      <c r="E326" s="45">
        <v>11</v>
      </c>
      <c r="F326" s="12" t="s">
        <v>81</v>
      </c>
      <c r="G326" s="6">
        <f t="shared" si="27"/>
        <v>3.8013271108436497E-2</v>
      </c>
      <c r="H326" s="3">
        <f t="shared" si="26"/>
        <v>0.25342180738957665</v>
      </c>
      <c r="I326" s="3">
        <f>0.108337266+(0.000046499*(D326*D326*E326))</f>
        <v>0.35589794200000002</v>
      </c>
      <c r="J326" s="3">
        <f t="shared" si="28"/>
        <v>20</v>
      </c>
      <c r="K326" s="3">
        <f t="shared" si="29"/>
        <v>7.11795884</v>
      </c>
      <c r="L326" t="s">
        <v>129</v>
      </c>
      <c r="M326" s="3" t="s">
        <v>46</v>
      </c>
      <c r="N326" s="4" t="s">
        <v>47</v>
      </c>
    </row>
    <row r="327" spans="1:14" x14ac:dyDescent="0.25">
      <c r="A327" s="4">
        <v>2</v>
      </c>
      <c r="B327" s="4">
        <v>17</v>
      </c>
      <c r="C327" s="44" t="s">
        <v>77</v>
      </c>
      <c r="D327" s="45">
        <v>25</v>
      </c>
      <c r="E327" s="45">
        <v>16</v>
      </c>
      <c r="F327" s="12" t="s">
        <v>81</v>
      </c>
      <c r="G327" s="6">
        <f t="shared" si="27"/>
        <v>4.9087385212340517E-2</v>
      </c>
      <c r="H327" s="3">
        <f t="shared" si="26"/>
        <v>0.3272492347489368</v>
      </c>
      <c r="I327" s="8">
        <f>0.0050811768+0.0000286052*POWER(D327,2)*E327</f>
        <v>0.29113317679999995</v>
      </c>
      <c r="J327" s="3">
        <f t="shared" si="28"/>
        <v>20</v>
      </c>
      <c r="K327" s="3">
        <f t="shared" si="29"/>
        <v>5.8226635359999985</v>
      </c>
      <c r="L327" t="s">
        <v>129</v>
      </c>
      <c r="M327" s="3" t="s">
        <v>46</v>
      </c>
      <c r="N327" s="4" t="s">
        <v>47</v>
      </c>
    </row>
    <row r="328" spans="1:14" x14ac:dyDescent="0.25">
      <c r="A328" s="4">
        <v>2</v>
      </c>
      <c r="B328" s="4">
        <v>9</v>
      </c>
      <c r="C328" s="44" t="s">
        <v>78</v>
      </c>
      <c r="D328" s="45">
        <v>21</v>
      </c>
      <c r="E328" s="45">
        <v>9</v>
      </c>
      <c r="F328" s="12" t="s">
        <v>81</v>
      </c>
      <c r="G328" s="6">
        <f t="shared" si="27"/>
        <v>3.4636059005827467E-2</v>
      </c>
      <c r="H328" s="3">
        <f t="shared" si="26"/>
        <v>0.23090706003884978</v>
      </c>
      <c r="I328" s="3">
        <f>0.108337266+(0.000046499*(D328*D328*E328))</f>
        <v>0.29289179700000001</v>
      </c>
      <c r="J328" s="3">
        <f t="shared" si="28"/>
        <v>20</v>
      </c>
      <c r="K328" s="3">
        <f t="shared" si="29"/>
        <v>5.8578359400000002</v>
      </c>
      <c r="L328" t="s">
        <v>129</v>
      </c>
      <c r="M328" s="3" t="s">
        <v>46</v>
      </c>
      <c r="N328" s="4" t="s">
        <v>47</v>
      </c>
    </row>
    <row r="329" spans="1:14" x14ac:dyDescent="0.25">
      <c r="A329" s="4">
        <v>2</v>
      </c>
      <c r="B329" s="4">
        <v>14</v>
      </c>
      <c r="C329" s="44" t="s">
        <v>77</v>
      </c>
      <c r="D329" s="45">
        <v>22</v>
      </c>
      <c r="E329" s="45">
        <v>16</v>
      </c>
      <c r="F329" s="12" t="s">
        <v>81</v>
      </c>
      <c r="G329" s="6">
        <f t="shared" si="27"/>
        <v>3.8013271108436497E-2</v>
      </c>
      <c r="H329" s="3">
        <f t="shared" si="26"/>
        <v>0.25342180738957665</v>
      </c>
      <c r="I329" s="8">
        <f>0.0050811768+0.0000286052*POWER(D329,2)*E329</f>
        <v>0.22659984559999999</v>
      </c>
      <c r="J329" s="3">
        <f t="shared" si="28"/>
        <v>20</v>
      </c>
      <c r="K329" s="3">
        <f t="shared" si="29"/>
        <v>4.5319969119999994</v>
      </c>
      <c r="L329" t="s">
        <v>129</v>
      </c>
      <c r="M329" s="3" t="s">
        <v>46</v>
      </c>
      <c r="N329" s="4" t="s">
        <v>47</v>
      </c>
    </row>
    <row r="330" spans="1:14" x14ac:dyDescent="0.25">
      <c r="A330" s="4">
        <v>3</v>
      </c>
      <c r="B330" s="4">
        <v>9</v>
      </c>
      <c r="C330" s="44" t="s">
        <v>78</v>
      </c>
      <c r="D330" s="45">
        <v>10</v>
      </c>
      <c r="E330" s="45">
        <v>5</v>
      </c>
      <c r="F330" s="12" t="s">
        <v>79</v>
      </c>
      <c r="G330" s="6">
        <f t="shared" si="27"/>
        <v>7.8539816339744835E-3</v>
      </c>
      <c r="H330" s="3">
        <f t="shared" si="26"/>
        <v>5.235987755982989E-2</v>
      </c>
      <c r="I330" s="3">
        <f>0.108337266+(0.000046499*(D330*D330*E330))</f>
        <v>0.13158676599999999</v>
      </c>
      <c r="J330" s="3">
        <f t="shared" si="28"/>
        <v>20</v>
      </c>
      <c r="K330" s="3">
        <f t="shared" si="29"/>
        <v>2.6317353199999998</v>
      </c>
      <c r="L330" t="s">
        <v>129</v>
      </c>
      <c r="M330" s="3" t="s">
        <v>46</v>
      </c>
      <c r="N330" s="4" t="s">
        <v>47</v>
      </c>
    </row>
    <row r="331" spans="1:14" x14ac:dyDescent="0.25">
      <c r="A331" s="4">
        <v>3</v>
      </c>
      <c r="B331" s="4">
        <v>1</v>
      </c>
      <c r="C331" s="44" t="s">
        <v>78</v>
      </c>
      <c r="D331" s="45">
        <v>12</v>
      </c>
      <c r="E331" s="45">
        <v>6</v>
      </c>
      <c r="F331" s="12" t="s">
        <v>79</v>
      </c>
      <c r="G331" s="6">
        <f t="shared" si="27"/>
        <v>1.1309733552923255E-2</v>
      </c>
      <c r="H331" s="3">
        <f t="shared" si="26"/>
        <v>7.5398223686155036E-2</v>
      </c>
      <c r="I331" s="3">
        <f>0.108337266+(0.000046499*(D331*D331*E331))</f>
        <v>0.14851240199999999</v>
      </c>
      <c r="J331" s="3">
        <f t="shared" si="28"/>
        <v>20</v>
      </c>
      <c r="K331" s="3">
        <f t="shared" si="29"/>
        <v>2.9702480399999995</v>
      </c>
      <c r="L331" t="s">
        <v>129</v>
      </c>
      <c r="M331" s="3" t="s">
        <v>46</v>
      </c>
      <c r="N331" s="4" t="s">
        <v>47</v>
      </c>
    </row>
    <row r="332" spans="1:14" x14ac:dyDescent="0.25">
      <c r="A332" s="4">
        <v>3</v>
      </c>
      <c r="B332" s="4">
        <v>3</v>
      </c>
      <c r="C332" s="44" t="s">
        <v>77</v>
      </c>
      <c r="D332" s="45">
        <v>16</v>
      </c>
      <c r="E332" s="45">
        <v>9</v>
      </c>
      <c r="F332" s="51" t="s">
        <v>80</v>
      </c>
      <c r="G332" s="6">
        <f t="shared" si="27"/>
        <v>2.0106192982974676E-2</v>
      </c>
      <c r="H332" s="3">
        <f t="shared" si="26"/>
        <v>0.13404128655316452</v>
      </c>
      <c r="I332" s="8">
        <f>0.0050811768+0.0000286052*POWER(D332,2)*E332</f>
        <v>7.0987557600000001E-2</v>
      </c>
      <c r="J332" s="3">
        <f t="shared" si="28"/>
        <v>20</v>
      </c>
      <c r="K332" s="3">
        <f t="shared" si="29"/>
        <v>1.4197511519999999</v>
      </c>
      <c r="L332" t="s">
        <v>129</v>
      </c>
      <c r="M332" s="3" t="s">
        <v>46</v>
      </c>
      <c r="N332" s="4" t="s">
        <v>47</v>
      </c>
    </row>
    <row r="333" spans="1:14" x14ac:dyDescent="0.25">
      <c r="A333" s="4">
        <v>3</v>
      </c>
      <c r="B333" s="4">
        <v>4</v>
      </c>
      <c r="C333" s="44" t="s">
        <v>77</v>
      </c>
      <c r="D333" s="45">
        <v>18</v>
      </c>
      <c r="E333" s="45">
        <v>10</v>
      </c>
      <c r="F333" s="51" t="s">
        <v>80</v>
      </c>
      <c r="G333" s="6">
        <f t="shared" si="27"/>
        <v>2.5446900494077322E-2</v>
      </c>
      <c r="H333" s="3">
        <f t="shared" si="26"/>
        <v>0.16964600329384882</v>
      </c>
      <c r="I333" s="50">
        <f>0.0050811768+0.0000286052*POWER(D333,2)*E333</f>
        <v>9.77620248E-2</v>
      </c>
      <c r="J333" s="3">
        <f t="shared" si="28"/>
        <v>20</v>
      </c>
      <c r="K333" s="3">
        <f t="shared" si="29"/>
        <v>1.9552404959999998</v>
      </c>
      <c r="L333" t="s">
        <v>129</v>
      </c>
      <c r="M333" s="3" t="s">
        <v>46</v>
      </c>
      <c r="N333" s="4" t="s">
        <v>47</v>
      </c>
    </row>
    <row r="334" spans="1:14" x14ac:dyDescent="0.25">
      <c r="A334" s="4">
        <v>3</v>
      </c>
      <c r="B334" s="4">
        <v>10</v>
      </c>
      <c r="C334" s="44" t="s">
        <v>78</v>
      </c>
      <c r="D334" s="45">
        <v>18</v>
      </c>
      <c r="E334" s="45">
        <v>7</v>
      </c>
      <c r="F334" s="51" t="s">
        <v>80</v>
      </c>
      <c r="G334" s="6">
        <f t="shared" si="27"/>
        <v>2.5446900494077322E-2</v>
      </c>
      <c r="H334" s="3">
        <f t="shared" si="26"/>
        <v>0.16964600329384882</v>
      </c>
      <c r="I334" s="3">
        <f>0.108337266+(0.000046499*(D334*D334*E334))</f>
        <v>0.21379699800000002</v>
      </c>
      <c r="J334" s="3">
        <f t="shared" si="28"/>
        <v>20</v>
      </c>
      <c r="K334" s="3">
        <f t="shared" si="29"/>
        <v>4.2759399599999997</v>
      </c>
      <c r="L334" t="s">
        <v>129</v>
      </c>
      <c r="M334" s="3" t="s">
        <v>46</v>
      </c>
      <c r="N334" s="4" t="s">
        <v>47</v>
      </c>
    </row>
    <row r="335" spans="1:14" x14ac:dyDescent="0.25">
      <c r="A335" s="4">
        <v>3</v>
      </c>
      <c r="B335" s="4">
        <v>2</v>
      </c>
      <c r="C335" s="44" t="s">
        <v>78</v>
      </c>
      <c r="D335" s="45">
        <v>20</v>
      </c>
      <c r="E335" s="45">
        <v>8</v>
      </c>
      <c r="F335" s="12" t="s">
        <v>81</v>
      </c>
      <c r="G335" s="6">
        <f t="shared" si="27"/>
        <v>3.1415926535897934E-2</v>
      </c>
      <c r="H335" s="3">
        <f t="shared" si="26"/>
        <v>0.20943951023931956</v>
      </c>
      <c r="I335" s="3">
        <f>0.108337266+(0.000046499*(D335*D335*E335))</f>
        <v>0.25713406599999999</v>
      </c>
      <c r="J335" s="3">
        <f t="shared" si="28"/>
        <v>20</v>
      </c>
      <c r="K335" s="3">
        <f t="shared" si="29"/>
        <v>5.1426813199999994</v>
      </c>
      <c r="L335" t="s">
        <v>129</v>
      </c>
      <c r="M335" s="3" t="s">
        <v>46</v>
      </c>
      <c r="N335" s="4" t="s">
        <v>47</v>
      </c>
    </row>
    <row r="336" spans="1:14" x14ac:dyDescent="0.25">
      <c r="A336" s="4">
        <v>3</v>
      </c>
      <c r="B336" s="4">
        <v>5</v>
      </c>
      <c r="C336" s="44" t="s">
        <v>77</v>
      </c>
      <c r="D336" s="45">
        <v>20</v>
      </c>
      <c r="E336" s="45">
        <v>10</v>
      </c>
      <c r="F336" s="12" t="s">
        <v>81</v>
      </c>
      <c r="G336" s="6">
        <f t="shared" si="27"/>
        <v>3.1415926535897934E-2</v>
      </c>
      <c r="H336" s="3">
        <f t="shared" si="26"/>
        <v>0.20943951023931956</v>
      </c>
      <c r="I336" s="8">
        <f>0.0050811768+0.0000286052*POWER(D336,2)*E336</f>
        <v>0.11950197679999999</v>
      </c>
      <c r="J336" s="3">
        <f t="shared" si="28"/>
        <v>20</v>
      </c>
      <c r="K336" s="3">
        <f t="shared" si="29"/>
        <v>2.3900395359999997</v>
      </c>
      <c r="L336" t="s">
        <v>129</v>
      </c>
      <c r="M336" s="3" t="s">
        <v>46</v>
      </c>
      <c r="N336" s="4" t="s">
        <v>47</v>
      </c>
    </row>
    <row r="337" spans="1:14" x14ac:dyDescent="0.25">
      <c r="A337" s="4">
        <v>3</v>
      </c>
      <c r="B337" s="4">
        <v>7</v>
      </c>
      <c r="C337" s="44" t="s">
        <v>78</v>
      </c>
      <c r="D337" s="45">
        <v>20</v>
      </c>
      <c r="E337" s="45">
        <v>11</v>
      </c>
      <c r="F337" s="12" t="s">
        <v>81</v>
      </c>
      <c r="G337" s="6">
        <f t="shared" si="27"/>
        <v>3.1415926535897934E-2</v>
      </c>
      <c r="H337" s="3">
        <f t="shared" si="26"/>
        <v>0.20943951023931956</v>
      </c>
      <c r="I337" s="3">
        <f t="shared" ref="I337:I344" si="30">0.108337266+(0.000046499*(D337*D337*E337))</f>
        <v>0.31293286600000003</v>
      </c>
      <c r="J337" s="3">
        <f t="shared" si="28"/>
        <v>20</v>
      </c>
      <c r="K337" s="3">
        <f t="shared" si="29"/>
        <v>6.2586573200000002</v>
      </c>
      <c r="L337" t="s">
        <v>129</v>
      </c>
      <c r="M337" s="3" t="s">
        <v>46</v>
      </c>
      <c r="N337" s="4" t="s">
        <v>47</v>
      </c>
    </row>
    <row r="338" spans="1:14" x14ac:dyDescent="0.25">
      <c r="A338" s="4">
        <v>3</v>
      </c>
      <c r="B338" s="4">
        <v>12</v>
      </c>
      <c r="C338" s="44" t="s">
        <v>78</v>
      </c>
      <c r="D338" s="45">
        <v>20</v>
      </c>
      <c r="E338" s="45">
        <v>14</v>
      </c>
      <c r="F338" s="12" t="s">
        <v>81</v>
      </c>
      <c r="G338" s="6">
        <f t="shared" si="27"/>
        <v>3.1415926535897934E-2</v>
      </c>
      <c r="H338" s="3">
        <f t="shared" si="26"/>
        <v>0.20943951023931956</v>
      </c>
      <c r="I338" s="3">
        <f t="shared" si="30"/>
        <v>0.36873166600000001</v>
      </c>
      <c r="J338" s="3">
        <f t="shared" si="28"/>
        <v>20</v>
      </c>
      <c r="K338" s="3">
        <f t="shared" si="29"/>
        <v>7.37463332</v>
      </c>
      <c r="L338" t="s">
        <v>129</v>
      </c>
      <c r="M338" s="3" t="s">
        <v>46</v>
      </c>
      <c r="N338" s="4" t="s">
        <v>47</v>
      </c>
    </row>
    <row r="339" spans="1:14" x14ac:dyDescent="0.25">
      <c r="A339" s="4">
        <v>3</v>
      </c>
      <c r="B339" s="4">
        <v>13</v>
      </c>
      <c r="C339" s="44" t="s">
        <v>78</v>
      </c>
      <c r="D339" s="45">
        <v>20</v>
      </c>
      <c r="E339" s="45">
        <v>10</v>
      </c>
      <c r="F339" s="12" t="s">
        <v>81</v>
      </c>
      <c r="G339" s="6">
        <f t="shared" si="27"/>
        <v>3.1415926535897934E-2</v>
      </c>
      <c r="H339" s="3">
        <f t="shared" si="26"/>
        <v>0.20943951023931956</v>
      </c>
      <c r="I339" s="3">
        <f t="shared" si="30"/>
        <v>0.29433326600000004</v>
      </c>
      <c r="J339" s="3">
        <f t="shared" si="28"/>
        <v>20</v>
      </c>
      <c r="K339" s="3">
        <f t="shared" si="29"/>
        <v>5.8866653200000005</v>
      </c>
      <c r="L339" t="s">
        <v>129</v>
      </c>
      <c r="M339" s="3" t="s">
        <v>46</v>
      </c>
      <c r="N339" s="4" t="s">
        <v>47</v>
      </c>
    </row>
    <row r="340" spans="1:14" x14ac:dyDescent="0.25">
      <c r="A340" s="4">
        <v>3</v>
      </c>
      <c r="B340" s="4">
        <v>15</v>
      </c>
      <c r="C340" s="44" t="s">
        <v>78</v>
      </c>
      <c r="D340" s="45">
        <v>20</v>
      </c>
      <c r="E340" s="45">
        <v>11</v>
      </c>
      <c r="F340" s="12" t="s">
        <v>81</v>
      </c>
      <c r="G340" s="6">
        <f t="shared" si="27"/>
        <v>3.1415926535897934E-2</v>
      </c>
      <c r="H340" s="3">
        <f t="shared" si="26"/>
        <v>0.20943951023931956</v>
      </c>
      <c r="I340" s="3">
        <f t="shared" si="30"/>
        <v>0.31293286600000003</v>
      </c>
      <c r="J340" s="3">
        <f t="shared" si="28"/>
        <v>20</v>
      </c>
      <c r="K340" s="3">
        <f t="shared" si="29"/>
        <v>6.2586573200000002</v>
      </c>
      <c r="L340" t="s">
        <v>129</v>
      </c>
      <c r="M340" s="3" t="s">
        <v>46</v>
      </c>
      <c r="N340" s="4" t="s">
        <v>47</v>
      </c>
    </row>
    <row r="341" spans="1:14" x14ac:dyDescent="0.25">
      <c r="A341" s="4">
        <v>3</v>
      </c>
      <c r="B341" s="4">
        <v>17</v>
      </c>
      <c r="C341" s="44" t="s">
        <v>78</v>
      </c>
      <c r="D341" s="48">
        <v>25</v>
      </c>
      <c r="E341" s="48">
        <v>14</v>
      </c>
      <c r="F341" s="51" t="s">
        <v>82</v>
      </c>
      <c r="G341" s="6">
        <f t="shared" si="27"/>
        <v>4.9087385212340517E-2</v>
      </c>
      <c r="H341" s="3">
        <f t="shared" si="26"/>
        <v>0.3272492347489368</v>
      </c>
      <c r="I341" s="3">
        <f t="shared" si="30"/>
        <v>0.51520351600000003</v>
      </c>
      <c r="J341" s="3">
        <f t="shared" si="28"/>
        <v>20</v>
      </c>
      <c r="K341" s="3">
        <f t="shared" si="29"/>
        <v>10.304070319999999</v>
      </c>
      <c r="L341" t="s">
        <v>129</v>
      </c>
      <c r="M341" s="3" t="s">
        <v>46</v>
      </c>
      <c r="N341" s="4" t="s">
        <v>47</v>
      </c>
    </row>
    <row r="342" spans="1:14" x14ac:dyDescent="0.25">
      <c r="A342" s="4">
        <v>3</v>
      </c>
      <c r="B342" s="4">
        <v>11</v>
      </c>
      <c r="C342" s="44" t="s">
        <v>78</v>
      </c>
      <c r="D342" s="45">
        <v>30</v>
      </c>
      <c r="E342" s="45">
        <v>18</v>
      </c>
      <c r="F342" s="12" t="s">
        <v>83</v>
      </c>
      <c r="G342" s="6">
        <f t="shared" si="27"/>
        <v>7.0685834705770348E-2</v>
      </c>
      <c r="H342" s="3">
        <f t="shared" si="26"/>
        <v>0.47123889803846902</v>
      </c>
      <c r="I342" s="3">
        <f t="shared" si="30"/>
        <v>0.8616210660000001</v>
      </c>
      <c r="J342" s="3">
        <f t="shared" si="28"/>
        <v>20</v>
      </c>
      <c r="K342" s="3">
        <f t="shared" si="29"/>
        <v>17.23242132</v>
      </c>
      <c r="L342" t="s">
        <v>129</v>
      </c>
      <c r="M342" s="3" t="s">
        <v>46</v>
      </c>
      <c r="N342" s="4" t="s">
        <v>47</v>
      </c>
    </row>
    <row r="343" spans="1:14" x14ac:dyDescent="0.25">
      <c r="A343" s="4">
        <v>3</v>
      </c>
      <c r="B343" s="4">
        <v>18</v>
      </c>
      <c r="C343" s="44" t="s">
        <v>78</v>
      </c>
      <c r="D343" s="48">
        <v>32</v>
      </c>
      <c r="E343" s="48">
        <v>17</v>
      </c>
      <c r="F343" s="12" t="s">
        <v>83</v>
      </c>
      <c r="G343" s="6">
        <f t="shared" si="27"/>
        <v>8.0424771931898703E-2</v>
      </c>
      <c r="H343" s="3">
        <f t="shared" si="26"/>
        <v>0.53616514621265809</v>
      </c>
      <c r="I343" s="3">
        <f t="shared" si="30"/>
        <v>0.91779185800000007</v>
      </c>
      <c r="J343" s="3">
        <f t="shared" si="28"/>
        <v>20</v>
      </c>
      <c r="K343" s="3">
        <f t="shared" si="29"/>
        <v>18.35583716</v>
      </c>
      <c r="L343" t="s">
        <v>129</v>
      </c>
      <c r="M343" s="3" t="s">
        <v>46</v>
      </c>
      <c r="N343" s="4" t="s">
        <v>47</v>
      </c>
    </row>
    <row r="344" spans="1:14" x14ac:dyDescent="0.25">
      <c r="A344" s="4">
        <v>3</v>
      </c>
      <c r="B344" s="4">
        <v>6</v>
      </c>
      <c r="C344" s="44" t="s">
        <v>78</v>
      </c>
      <c r="D344" s="45">
        <v>19</v>
      </c>
      <c r="E344" s="45">
        <v>10</v>
      </c>
      <c r="F344" s="51" t="s">
        <v>80</v>
      </c>
      <c r="G344" s="6">
        <f t="shared" si="27"/>
        <v>2.8352873698647883E-2</v>
      </c>
      <c r="H344" s="3">
        <f t="shared" si="26"/>
        <v>0.1890191579909859</v>
      </c>
      <c r="I344" s="3">
        <f t="shared" si="30"/>
        <v>0.27619865599999999</v>
      </c>
      <c r="J344" s="3">
        <f t="shared" si="28"/>
        <v>20</v>
      </c>
      <c r="K344" s="3">
        <f t="shared" si="29"/>
        <v>5.5239731199999991</v>
      </c>
      <c r="L344" t="s">
        <v>129</v>
      </c>
      <c r="M344" s="3" t="s">
        <v>46</v>
      </c>
      <c r="N344" s="4" t="s">
        <v>47</v>
      </c>
    </row>
    <row r="345" spans="1:14" x14ac:dyDescent="0.25">
      <c r="A345" s="4">
        <v>3</v>
      </c>
      <c r="B345" s="4">
        <v>14</v>
      </c>
      <c r="C345" s="44" t="s">
        <v>77</v>
      </c>
      <c r="D345" s="45">
        <v>40</v>
      </c>
      <c r="E345" s="45">
        <v>14</v>
      </c>
      <c r="F345" s="12" t="s">
        <v>85</v>
      </c>
      <c r="G345" s="6">
        <f t="shared" si="27"/>
        <v>0.12566370614359174</v>
      </c>
      <c r="H345" s="3">
        <f t="shared" si="26"/>
        <v>0.83775804095727824</v>
      </c>
      <c r="I345" s="8">
        <f>0.0050811768+0.0000286052*POWER(D345,2)*E345</f>
        <v>0.64583765679999994</v>
      </c>
      <c r="J345" s="3">
        <f t="shared" si="28"/>
        <v>20</v>
      </c>
      <c r="K345" s="3">
        <f t="shared" si="29"/>
        <v>12.916753135999999</v>
      </c>
      <c r="L345" t="s">
        <v>129</v>
      </c>
      <c r="M345" s="3" t="s">
        <v>46</v>
      </c>
      <c r="N345" s="4" t="s">
        <v>47</v>
      </c>
    </row>
    <row r="346" spans="1:14" x14ac:dyDescent="0.25">
      <c r="A346" s="4">
        <v>3</v>
      </c>
      <c r="B346" s="4">
        <v>8</v>
      </c>
      <c r="C346" s="44" t="s">
        <v>77</v>
      </c>
      <c r="D346" s="45">
        <v>44</v>
      </c>
      <c r="E346" s="45">
        <v>20</v>
      </c>
      <c r="F346" s="12" t="s">
        <v>85</v>
      </c>
      <c r="G346" s="6">
        <f t="shared" si="27"/>
        <v>0.15205308443374599</v>
      </c>
      <c r="H346" s="3">
        <f t="shared" si="26"/>
        <v>1.0136872295583066</v>
      </c>
      <c r="I346" s="8">
        <f>0.0050811768+0.0000286052*POWER(D346,2)*E346</f>
        <v>1.1126745208</v>
      </c>
      <c r="J346" s="3">
        <f t="shared" si="28"/>
        <v>20</v>
      </c>
      <c r="K346" s="3">
        <f t="shared" si="29"/>
        <v>22.253490415999998</v>
      </c>
      <c r="L346" t="s">
        <v>129</v>
      </c>
      <c r="M346" s="3" t="s">
        <v>46</v>
      </c>
      <c r="N346" s="4" t="s">
        <v>47</v>
      </c>
    </row>
    <row r="347" spans="1:14" x14ac:dyDescent="0.25">
      <c r="A347" s="4">
        <v>3</v>
      </c>
      <c r="B347" s="4">
        <v>16</v>
      </c>
      <c r="C347" s="44" t="s">
        <v>78</v>
      </c>
      <c r="D347" s="45">
        <v>18</v>
      </c>
      <c r="E347" s="45">
        <v>8</v>
      </c>
      <c r="F347" s="51" t="s">
        <v>80</v>
      </c>
      <c r="G347" s="6">
        <f t="shared" si="27"/>
        <v>2.5446900494077322E-2</v>
      </c>
      <c r="H347" s="3">
        <f t="shared" si="26"/>
        <v>0.16964600329384882</v>
      </c>
      <c r="I347" s="3">
        <f>0.108337266+(0.000046499*(D347*D347*E347))</f>
        <v>0.22886267400000002</v>
      </c>
      <c r="J347" s="3">
        <f t="shared" si="28"/>
        <v>20</v>
      </c>
      <c r="K347" s="3">
        <f t="shared" si="29"/>
        <v>4.5772534800000004</v>
      </c>
      <c r="L347" t="s">
        <v>129</v>
      </c>
      <c r="M347" s="3" t="s">
        <v>46</v>
      </c>
      <c r="N347" s="4" t="s">
        <v>47</v>
      </c>
    </row>
    <row r="348" spans="1:14" x14ac:dyDescent="0.25">
      <c r="A348" s="4">
        <v>1</v>
      </c>
      <c r="B348" s="4">
        <v>4</v>
      </c>
      <c r="C348" s="44" t="s">
        <v>78</v>
      </c>
      <c r="D348" s="45">
        <v>11</v>
      </c>
      <c r="E348" s="45">
        <v>8</v>
      </c>
      <c r="F348" s="12" t="s">
        <v>79</v>
      </c>
      <c r="G348" s="6">
        <f t="shared" si="27"/>
        <v>9.5033177771091243E-3</v>
      </c>
      <c r="H348" s="3">
        <f>G348*1/0.15</f>
        <v>6.3355451847394162E-2</v>
      </c>
      <c r="I348" s="3">
        <f>0.108337266+(0.000046499*(D348*D348*E348))</f>
        <v>0.15334829799999999</v>
      </c>
      <c r="J348" s="3">
        <f t="shared" si="28"/>
        <v>20</v>
      </c>
      <c r="K348" s="3">
        <f t="shared" si="29"/>
        <v>3.0669659599999997</v>
      </c>
      <c r="L348" t="s">
        <v>129</v>
      </c>
      <c r="M348" s="46" t="s">
        <v>48</v>
      </c>
      <c r="N348" s="4" t="s">
        <v>49</v>
      </c>
    </row>
    <row r="349" spans="1:14" x14ac:dyDescent="0.25">
      <c r="A349" s="4">
        <v>1</v>
      </c>
      <c r="B349" s="4">
        <v>8</v>
      </c>
      <c r="C349" s="44" t="s">
        <v>78</v>
      </c>
      <c r="D349" s="45">
        <v>11</v>
      </c>
      <c r="E349" s="45">
        <v>8</v>
      </c>
      <c r="F349" s="12" t="s">
        <v>79</v>
      </c>
      <c r="G349" s="6">
        <f t="shared" si="27"/>
        <v>9.5033177771091243E-3</v>
      </c>
      <c r="H349" s="3">
        <f t="shared" ref="H349:H403" si="31">G349*1/0.15</f>
        <v>6.3355451847394162E-2</v>
      </c>
      <c r="I349" s="3">
        <f>0.108337266+(0.000046499*(D349*D349*E349))</f>
        <v>0.15334829799999999</v>
      </c>
      <c r="J349" s="3">
        <f t="shared" si="28"/>
        <v>20</v>
      </c>
      <c r="K349" s="3">
        <f t="shared" si="29"/>
        <v>3.0669659599999997</v>
      </c>
      <c r="L349" t="s">
        <v>129</v>
      </c>
      <c r="M349" s="46" t="s">
        <v>48</v>
      </c>
      <c r="N349" s="4" t="s">
        <v>49</v>
      </c>
    </row>
    <row r="350" spans="1:14" x14ac:dyDescent="0.25">
      <c r="A350" s="4">
        <v>1</v>
      </c>
      <c r="B350" s="4">
        <v>14</v>
      </c>
      <c r="C350" s="44" t="s">
        <v>77</v>
      </c>
      <c r="D350" s="45">
        <v>11</v>
      </c>
      <c r="E350" s="45">
        <v>8</v>
      </c>
      <c r="F350" s="12" t="s">
        <v>79</v>
      </c>
      <c r="G350" s="6">
        <f t="shared" si="27"/>
        <v>9.5033177771091243E-3</v>
      </c>
      <c r="H350" s="3">
        <f t="shared" si="31"/>
        <v>6.3355451847394162E-2</v>
      </c>
      <c r="I350" s="8">
        <f>0.0050811768+0.0000286052*POWER(D350,2)*E350</f>
        <v>3.2771010399999995E-2</v>
      </c>
      <c r="J350" s="3">
        <f t="shared" si="28"/>
        <v>20</v>
      </c>
      <c r="K350" s="3">
        <f t="shared" si="29"/>
        <v>0.65542020799999989</v>
      </c>
      <c r="L350" t="s">
        <v>129</v>
      </c>
      <c r="M350" s="46" t="s">
        <v>48</v>
      </c>
      <c r="N350" s="4" t="s">
        <v>49</v>
      </c>
    </row>
    <row r="351" spans="1:14" x14ac:dyDescent="0.25">
      <c r="A351" s="4">
        <v>1</v>
      </c>
      <c r="B351" s="4">
        <v>2</v>
      </c>
      <c r="C351" s="44" t="s">
        <v>77</v>
      </c>
      <c r="D351" s="45">
        <v>15</v>
      </c>
      <c r="E351" s="45">
        <v>15</v>
      </c>
      <c r="F351" s="51" t="s">
        <v>80</v>
      </c>
      <c r="G351" s="6">
        <f t="shared" si="27"/>
        <v>1.7671458676442587E-2</v>
      </c>
      <c r="H351" s="3">
        <f t="shared" si="31"/>
        <v>0.11780972450961726</v>
      </c>
      <c r="I351" s="8">
        <f>0.0050811768+0.0000286052*POWER(D351,2)*E351</f>
        <v>0.10162372679999999</v>
      </c>
      <c r="J351" s="3">
        <f t="shared" si="28"/>
        <v>20</v>
      </c>
      <c r="K351" s="3">
        <f t="shared" si="29"/>
        <v>2.0324745359999996</v>
      </c>
      <c r="L351" t="s">
        <v>129</v>
      </c>
      <c r="M351" s="3" t="s">
        <v>48</v>
      </c>
      <c r="N351" s="4" t="s">
        <v>49</v>
      </c>
    </row>
    <row r="352" spans="1:14" x14ac:dyDescent="0.25">
      <c r="A352" s="4">
        <v>1</v>
      </c>
      <c r="B352" s="4">
        <v>7</v>
      </c>
      <c r="C352" s="44" t="s">
        <v>77</v>
      </c>
      <c r="D352" s="45">
        <v>15</v>
      </c>
      <c r="E352" s="45">
        <v>12</v>
      </c>
      <c r="F352" s="51" t="s">
        <v>80</v>
      </c>
      <c r="G352" s="6">
        <f t="shared" si="27"/>
        <v>1.7671458676442587E-2</v>
      </c>
      <c r="H352" s="3">
        <f t="shared" si="31"/>
        <v>0.11780972450961726</v>
      </c>
      <c r="I352" s="8">
        <f>0.0050811768+0.0000286052*POWER(D352,2)*E352</f>
        <v>8.2315216800000007E-2</v>
      </c>
      <c r="J352" s="3">
        <f t="shared" si="28"/>
        <v>20</v>
      </c>
      <c r="K352" s="3">
        <f t="shared" si="29"/>
        <v>1.646304336</v>
      </c>
      <c r="L352" t="s">
        <v>129</v>
      </c>
      <c r="M352" s="3" t="s">
        <v>48</v>
      </c>
      <c r="N352" s="4" t="s">
        <v>49</v>
      </c>
    </row>
    <row r="353" spans="1:14" x14ac:dyDescent="0.25">
      <c r="A353" s="4">
        <v>1</v>
      </c>
      <c r="B353" s="4">
        <v>13</v>
      </c>
      <c r="C353" s="44" t="s">
        <v>78</v>
      </c>
      <c r="D353" s="45">
        <v>15</v>
      </c>
      <c r="E353" s="45">
        <v>12</v>
      </c>
      <c r="F353" s="51" t="s">
        <v>80</v>
      </c>
      <c r="G353" s="6">
        <f t="shared" si="27"/>
        <v>1.7671458676442587E-2</v>
      </c>
      <c r="H353" s="3">
        <f t="shared" si="31"/>
        <v>0.11780972450961726</v>
      </c>
      <c r="I353" s="3">
        <f t="shared" ref="I353:I364" si="32">0.108337266+(0.000046499*(D353*D353*E353))</f>
        <v>0.23388456600000002</v>
      </c>
      <c r="J353" s="3">
        <f t="shared" si="28"/>
        <v>20</v>
      </c>
      <c r="K353" s="3">
        <f t="shared" si="29"/>
        <v>4.6776913200000001</v>
      </c>
      <c r="L353" t="s">
        <v>129</v>
      </c>
      <c r="M353" s="3" t="s">
        <v>48</v>
      </c>
      <c r="N353" s="4" t="s">
        <v>49</v>
      </c>
    </row>
    <row r="354" spans="1:14" x14ac:dyDescent="0.25">
      <c r="A354" s="4">
        <v>1</v>
      </c>
      <c r="B354" s="4">
        <v>6</v>
      </c>
      <c r="C354" s="44" t="s">
        <v>78</v>
      </c>
      <c r="D354" s="45">
        <v>16</v>
      </c>
      <c r="E354" s="45">
        <v>14</v>
      </c>
      <c r="F354" s="51" t="s">
        <v>80</v>
      </c>
      <c r="G354" s="6">
        <f t="shared" si="27"/>
        <v>2.0106192982974676E-2</v>
      </c>
      <c r="H354" s="3">
        <f t="shared" si="31"/>
        <v>0.13404128655316452</v>
      </c>
      <c r="I354" s="3">
        <f t="shared" si="32"/>
        <v>0.27498968200000001</v>
      </c>
      <c r="J354" s="3">
        <f t="shared" si="28"/>
        <v>20</v>
      </c>
      <c r="K354" s="3">
        <f t="shared" si="29"/>
        <v>5.49979364</v>
      </c>
      <c r="L354" t="s">
        <v>129</v>
      </c>
      <c r="M354" s="3" t="s">
        <v>48</v>
      </c>
      <c r="N354" s="4" t="s">
        <v>49</v>
      </c>
    </row>
    <row r="355" spans="1:14" x14ac:dyDescent="0.25">
      <c r="A355" s="4">
        <v>1</v>
      </c>
      <c r="B355" s="4">
        <v>12</v>
      </c>
      <c r="C355" s="44" t="s">
        <v>78</v>
      </c>
      <c r="D355" s="45">
        <v>16</v>
      </c>
      <c r="E355" s="45">
        <v>14</v>
      </c>
      <c r="F355" s="51" t="s">
        <v>80</v>
      </c>
      <c r="G355" s="6">
        <f t="shared" si="27"/>
        <v>2.0106192982974676E-2</v>
      </c>
      <c r="H355" s="3">
        <f t="shared" si="31"/>
        <v>0.13404128655316452</v>
      </c>
      <c r="I355" s="3">
        <f t="shared" si="32"/>
        <v>0.27498968200000001</v>
      </c>
      <c r="J355" s="3">
        <f t="shared" si="28"/>
        <v>20</v>
      </c>
      <c r="K355" s="3">
        <f t="shared" si="29"/>
        <v>5.49979364</v>
      </c>
      <c r="L355" t="s">
        <v>129</v>
      </c>
      <c r="M355" s="3" t="s">
        <v>48</v>
      </c>
      <c r="N355" s="4" t="s">
        <v>49</v>
      </c>
    </row>
    <row r="356" spans="1:14" x14ac:dyDescent="0.25">
      <c r="A356" s="4">
        <v>1</v>
      </c>
      <c r="B356" s="4">
        <v>10</v>
      </c>
      <c r="C356" s="44" t="s">
        <v>78</v>
      </c>
      <c r="D356" s="45">
        <v>17</v>
      </c>
      <c r="E356" s="45">
        <v>16</v>
      </c>
      <c r="F356" s="51" t="s">
        <v>80</v>
      </c>
      <c r="G356" s="6">
        <f t="shared" si="27"/>
        <v>2.2698006922186261E-2</v>
      </c>
      <c r="H356" s="3">
        <f t="shared" si="31"/>
        <v>0.15132004614790842</v>
      </c>
      <c r="I356" s="3">
        <f t="shared" si="32"/>
        <v>0.32334864200000002</v>
      </c>
      <c r="J356" s="3">
        <f t="shared" si="28"/>
        <v>20</v>
      </c>
      <c r="K356" s="3">
        <f t="shared" si="29"/>
        <v>6.4669728400000004</v>
      </c>
      <c r="L356" t="s">
        <v>129</v>
      </c>
      <c r="M356" s="46" t="s">
        <v>48</v>
      </c>
      <c r="N356" s="4" t="s">
        <v>49</v>
      </c>
    </row>
    <row r="357" spans="1:14" x14ac:dyDescent="0.25">
      <c r="A357" s="4">
        <v>1</v>
      </c>
      <c r="B357" s="4">
        <v>16</v>
      </c>
      <c r="C357" s="44" t="s">
        <v>78</v>
      </c>
      <c r="D357" s="45">
        <v>17</v>
      </c>
      <c r="E357" s="45">
        <v>16</v>
      </c>
      <c r="F357" s="51" t="s">
        <v>80</v>
      </c>
      <c r="G357" s="6">
        <f t="shared" si="27"/>
        <v>2.2698006922186261E-2</v>
      </c>
      <c r="H357" s="3">
        <f t="shared" si="31"/>
        <v>0.15132004614790842</v>
      </c>
      <c r="I357" s="3">
        <f t="shared" si="32"/>
        <v>0.32334864200000002</v>
      </c>
      <c r="J357" s="3">
        <f t="shared" si="28"/>
        <v>20</v>
      </c>
      <c r="K357" s="3">
        <f t="shared" si="29"/>
        <v>6.4669728400000004</v>
      </c>
      <c r="L357" t="s">
        <v>129</v>
      </c>
      <c r="M357" s="46" t="s">
        <v>48</v>
      </c>
      <c r="N357" s="4" t="s">
        <v>49</v>
      </c>
    </row>
    <row r="358" spans="1:14" x14ac:dyDescent="0.25">
      <c r="A358" s="4">
        <v>1</v>
      </c>
      <c r="B358" s="4">
        <v>9</v>
      </c>
      <c r="C358" s="44" t="s">
        <v>78</v>
      </c>
      <c r="D358" s="45">
        <v>21</v>
      </c>
      <c r="E358" s="45">
        <v>10</v>
      </c>
      <c r="F358" s="12" t="s">
        <v>81</v>
      </c>
      <c r="G358" s="6">
        <f t="shared" si="27"/>
        <v>3.4636059005827467E-2</v>
      </c>
      <c r="H358" s="3">
        <f t="shared" si="31"/>
        <v>0.23090706003884978</v>
      </c>
      <c r="I358" s="3">
        <f t="shared" si="32"/>
        <v>0.31339785600000003</v>
      </c>
      <c r="J358" s="3">
        <f t="shared" si="28"/>
        <v>20</v>
      </c>
      <c r="K358" s="3">
        <f t="shared" si="29"/>
        <v>6.2679571200000002</v>
      </c>
      <c r="L358" t="s">
        <v>129</v>
      </c>
      <c r="M358" s="3" t="s">
        <v>48</v>
      </c>
      <c r="N358" s="4" t="s">
        <v>49</v>
      </c>
    </row>
    <row r="359" spans="1:14" x14ac:dyDescent="0.25">
      <c r="A359" s="4">
        <v>1</v>
      </c>
      <c r="B359" s="4">
        <v>15</v>
      </c>
      <c r="C359" s="44" t="s">
        <v>78</v>
      </c>
      <c r="D359" s="45">
        <v>21</v>
      </c>
      <c r="E359" s="45">
        <v>10</v>
      </c>
      <c r="F359" s="12" t="s">
        <v>81</v>
      </c>
      <c r="G359" s="6">
        <f t="shared" si="27"/>
        <v>3.4636059005827467E-2</v>
      </c>
      <c r="H359" s="3">
        <f t="shared" si="31"/>
        <v>0.23090706003884978</v>
      </c>
      <c r="I359" s="3">
        <f t="shared" si="32"/>
        <v>0.31339785600000003</v>
      </c>
      <c r="J359" s="3">
        <f t="shared" si="28"/>
        <v>20</v>
      </c>
      <c r="K359" s="3">
        <f t="shared" si="29"/>
        <v>6.2679571200000002</v>
      </c>
      <c r="L359" t="s">
        <v>129</v>
      </c>
      <c r="M359" s="3" t="s">
        <v>48</v>
      </c>
      <c r="N359" s="4" t="s">
        <v>49</v>
      </c>
    </row>
    <row r="360" spans="1:14" x14ac:dyDescent="0.25">
      <c r="A360" s="4">
        <v>1</v>
      </c>
      <c r="B360" s="4">
        <v>1</v>
      </c>
      <c r="C360" s="44" t="s">
        <v>78</v>
      </c>
      <c r="D360" s="45">
        <v>28</v>
      </c>
      <c r="E360" s="45">
        <v>18</v>
      </c>
      <c r="F360" s="51" t="s">
        <v>82</v>
      </c>
      <c r="G360" s="6">
        <f t="shared" si="27"/>
        <v>6.1575216010359951E-2</v>
      </c>
      <c r="H360" s="3">
        <f t="shared" si="31"/>
        <v>0.41050144006906636</v>
      </c>
      <c r="I360" s="3">
        <f t="shared" si="32"/>
        <v>0.76453115400000005</v>
      </c>
      <c r="J360" s="3">
        <f t="shared" si="28"/>
        <v>20</v>
      </c>
      <c r="K360" s="3">
        <f t="shared" si="29"/>
        <v>15.29062308</v>
      </c>
      <c r="L360" t="s">
        <v>129</v>
      </c>
      <c r="M360" s="3" t="s">
        <v>48</v>
      </c>
      <c r="N360" s="4" t="s">
        <v>49</v>
      </c>
    </row>
    <row r="361" spans="1:14" x14ac:dyDescent="0.25">
      <c r="A361" s="4">
        <v>1</v>
      </c>
      <c r="B361" s="4">
        <v>3</v>
      </c>
      <c r="C361" s="44" t="s">
        <v>78</v>
      </c>
      <c r="D361" s="45">
        <v>30</v>
      </c>
      <c r="E361" s="45">
        <v>20</v>
      </c>
      <c r="F361" s="12" t="s">
        <v>83</v>
      </c>
      <c r="G361" s="6">
        <f t="shared" si="27"/>
        <v>7.0685834705770348E-2</v>
      </c>
      <c r="H361" s="3">
        <f t="shared" si="31"/>
        <v>0.47123889803846902</v>
      </c>
      <c r="I361" s="3">
        <f t="shared" si="32"/>
        <v>0.94531926600000005</v>
      </c>
      <c r="J361" s="3">
        <f t="shared" si="28"/>
        <v>20</v>
      </c>
      <c r="K361" s="3">
        <f t="shared" si="29"/>
        <v>18.906385319999998</v>
      </c>
      <c r="L361" t="s">
        <v>129</v>
      </c>
      <c r="M361" s="3" t="s">
        <v>48</v>
      </c>
      <c r="N361" s="4" t="s">
        <v>49</v>
      </c>
    </row>
    <row r="362" spans="1:14" x14ac:dyDescent="0.25">
      <c r="A362" s="4">
        <v>1</v>
      </c>
      <c r="B362" s="4">
        <v>5</v>
      </c>
      <c r="C362" s="44" t="s">
        <v>78</v>
      </c>
      <c r="D362" s="45">
        <v>30</v>
      </c>
      <c r="E362" s="45">
        <v>21</v>
      </c>
      <c r="F362" s="12" t="s">
        <v>83</v>
      </c>
      <c r="G362" s="6">
        <f t="shared" si="27"/>
        <v>7.0685834705770348E-2</v>
      </c>
      <c r="H362" s="3">
        <f t="shared" si="31"/>
        <v>0.47123889803846902</v>
      </c>
      <c r="I362" s="3">
        <f t="shared" si="32"/>
        <v>0.98716836600000013</v>
      </c>
      <c r="J362" s="3">
        <f t="shared" si="28"/>
        <v>20</v>
      </c>
      <c r="K362" s="3">
        <f t="shared" si="29"/>
        <v>19.743367320000001</v>
      </c>
      <c r="L362" t="s">
        <v>129</v>
      </c>
      <c r="M362" s="3" t="s">
        <v>48</v>
      </c>
      <c r="N362" s="4" t="s">
        <v>49</v>
      </c>
    </row>
    <row r="363" spans="1:14" x14ac:dyDescent="0.25">
      <c r="A363" s="4">
        <v>1</v>
      </c>
      <c r="B363" s="4">
        <v>11</v>
      </c>
      <c r="C363" s="44" t="s">
        <v>78</v>
      </c>
      <c r="D363" s="45">
        <v>30</v>
      </c>
      <c r="E363" s="45">
        <v>21</v>
      </c>
      <c r="F363" s="12" t="s">
        <v>83</v>
      </c>
      <c r="G363" s="6">
        <f t="shared" si="27"/>
        <v>7.0685834705770348E-2</v>
      </c>
      <c r="H363" s="3">
        <f t="shared" si="31"/>
        <v>0.47123889803846902</v>
      </c>
      <c r="I363" s="3">
        <f t="shared" si="32"/>
        <v>0.98716836600000013</v>
      </c>
      <c r="J363" s="3">
        <f t="shared" si="28"/>
        <v>20</v>
      </c>
      <c r="K363" s="3">
        <f t="shared" si="29"/>
        <v>19.743367320000001</v>
      </c>
      <c r="L363" t="s">
        <v>129</v>
      </c>
      <c r="M363" s="3" t="s">
        <v>48</v>
      </c>
      <c r="N363" s="4" t="s">
        <v>49</v>
      </c>
    </row>
    <row r="364" spans="1:14" x14ac:dyDescent="0.25">
      <c r="A364" s="4">
        <v>1</v>
      </c>
      <c r="B364" s="4">
        <v>17</v>
      </c>
      <c r="C364" s="44" t="s">
        <v>78</v>
      </c>
      <c r="D364" s="48">
        <v>33</v>
      </c>
      <c r="E364" s="48">
        <v>20</v>
      </c>
      <c r="F364" s="12" t="s">
        <v>83</v>
      </c>
      <c r="G364" s="6">
        <f t="shared" si="27"/>
        <v>8.5529859993982132E-2</v>
      </c>
      <c r="H364" s="3">
        <f t="shared" si="31"/>
        <v>0.57019906662654762</v>
      </c>
      <c r="I364" s="3">
        <f t="shared" si="32"/>
        <v>1.1210854859999999</v>
      </c>
      <c r="J364" s="3">
        <f t="shared" si="28"/>
        <v>20</v>
      </c>
      <c r="K364" s="3">
        <f t="shared" si="29"/>
        <v>22.421709719999996</v>
      </c>
      <c r="L364" t="s">
        <v>129</v>
      </c>
      <c r="M364" s="47" t="s">
        <v>48</v>
      </c>
      <c r="N364" s="4" t="s">
        <v>49</v>
      </c>
    </row>
    <row r="365" spans="1:14" x14ac:dyDescent="0.25">
      <c r="A365" s="4">
        <v>2</v>
      </c>
      <c r="B365" s="4">
        <v>13</v>
      </c>
      <c r="C365" s="41" t="s">
        <v>76</v>
      </c>
      <c r="D365" s="45">
        <v>17</v>
      </c>
      <c r="E365" s="45">
        <v>10</v>
      </c>
      <c r="F365" s="51" t="s">
        <v>80</v>
      </c>
      <c r="G365" s="6">
        <f t="shared" si="27"/>
        <v>2.2698006922186261E-2</v>
      </c>
      <c r="H365" s="3">
        <f t="shared" si="31"/>
        <v>0.15132004614790842</v>
      </c>
      <c r="I365" s="3">
        <f>-0.0197725259+(0.0000288708*POWER(D365,2)*E365)</f>
        <v>6.3664086099999989E-2</v>
      </c>
      <c r="J365" s="3">
        <f t="shared" si="28"/>
        <v>20</v>
      </c>
      <c r="K365" s="3">
        <f t="shared" si="29"/>
        <v>1.2732817219999997</v>
      </c>
      <c r="L365" t="s">
        <v>129</v>
      </c>
      <c r="M365" s="47" t="s">
        <v>48</v>
      </c>
      <c r="N365" s="4" t="s">
        <v>49</v>
      </c>
    </row>
    <row r="366" spans="1:14" x14ac:dyDescent="0.25">
      <c r="A366" s="4">
        <v>2</v>
      </c>
      <c r="B366" s="4">
        <v>6</v>
      </c>
      <c r="C366" s="41" t="s">
        <v>76</v>
      </c>
      <c r="D366" s="45">
        <v>18</v>
      </c>
      <c r="E366" s="45">
        <v>9</v>
      </c>
      <c r="F366" s="51" t="s">
        <v>80</v>
      </c>
      <c r="G366" s="6">
        <f t="shared" si="27"/>
        <v>2.5446900494077322E-2</v>
      </c>
      <c r="H366" s="3">
        <f t="shared" si="31"/>
        <v>0.16964600329384882</v>
      </c>
      <c r="I366" s="3">
        <f>-0.0197725259+(0.0000288708*POWER(D366,2)*E366)</f>
        <v>6.4414726899999997E-2</v>
      </c>
      <c r="J366" s="3">
        <f t="shared" si="28"/>
        <v>20</v>
      </c>
      <c r="K366" s="3">
        <f t="shared" si="29"/>
        <v>1.2882945379999999</v>
      </c>
      <c r="L366" t="s">
        <v>129</v>
      </c>
      <c r="M366" s="47" t="s">
        <v>48</v>
      </c>
      <c r="N366" s="4" t="s">
        <v>49</v>
      </c>
    </row>
    <row r="367" spans="1:14" x14ac:dyDescent="0.25">
      <c r="A367" s="4">
        <v>2</v>
      </c>
      <c r="B367" s="4">
        <v>20</v>
      </c>
      <c r="C367" s="44" t="s">
        <v>78</v>
      </c>
      <c r="D367" s="45">
        <v>18</v>
      </c>
      <c r="E367" s="45">
        <v>9</v>
      </c>
      <c r="F367" s="51" t="s">
        <v>80</v>
      </c>
      <c r="G367" s="6">
        <f t="shared" si="27"/>
        <v>2.5446900494077322E-2</v>
      </c>
      <c r="H367" s="3">
        <f t="shared" si="31"/>
        <v>0.16964600329384882</v>
      </c>
      <c r="I367" s="3">
        <f>0.108337266+(0.000046499*(D367*D367*E367))</f>
        <v>0.24392835000000002</v>
      </c>
      <c r="J367" s="3">
        <f t="shared" si="28"/>
        <v>20</v>
      </c>
      <c r="K367" s="3">
        <f t="shared" si="29"/>
        <v>4.8785670000000003</v>
      </c>
      <c r="L367" t="s">
        <v>129</v>
      </c>
      <c r="M367" s="47" t="s">
        <v>48</v>
      </c>
      <c r="N367" s="4" t="s">
        <v>49</v>
      </c>
    </row>
    <row r="368" spans="1:14" x14ac:dyDescent="0.25">
      <c r="A368" s="4">
        <v>2</v>
      </c>
      <c r="B368" s="4">
        <v>8</v>
      </c>
      <c r="C368" s="44" t="s">
        <v>78</v>
      </c>
      <c r="D368" s="45">
        <v>20</v>
      </c>
      <c r="E368" s="45">
        <v>9</v>
      </c>
      <c r="F368" s="12" t="s">
        <v>81</v>
      </c>
      <c r="G368" s="6">
        <f t="shared" si="27"/>
        <v>3.1415926535897934E-2</v>
      </c>
      <c r="H368" s="3">
        <f t="shared" si="31"/>
        <v>0.20943951023931956</v>
      </c>
      <c r="I368" s="3">
        <f>0.108337266+(0.000046499*(D368*D368*E368))</f>
        <v>0.27573366599999999</v>
      </c>
      <c r="J368" s="3">
        <f t="shared" si="28"/>
        <v>20</v>
      </c>
      <c r="K368" s="3">
        <f t="shared" si="29"/>
        <v>5.5146733199999991</v>
      </c>
      <c r="L368" t="s">
        <v>129</v>
      </c>
      <c r="M368" s="47" t="s">
        <v>48</v>
      </c>
      <c r="N368" s="4" t="s">
        <v>49</v>
      </c>
    </row>
    <row r="369" spans="1:14" x14ac:dyDescent="0.25">
      <c r="A369" s="4">
        <v>2</v>
      </c>
      <c r="B369" s="4">
        <v>7</v>
      </c>
      <c r="C369" s="44" t="s">
        <v>78</v>
      </c>
      <c r="D369" s="45">
        <v>21</v>
      </c>
      <c r="E369" s="45">
        <v>11</v>
      </c>
      <c r="F369" s="12" t="s">
        <v>81</v>
      </c>
      <c r="G369" s="6">
        <f t="shared" si="27"/>
        <v>3.4636059005827467E-2</v>
      </c>
      <c r="H369" s="3">
        <f t="shared" si="31"/>
        <v>0.23090706003884978</v>
      </c>
      <c r="I369" s="3">
        <f>0.108337266+(0.000046499*(D369*D369*E369))</f>
        <v>0.333903915</v>
      </c>
      <c r="J369" s="3">
        <f t="shared" si="28"/>
        <v>20</v>
      </c>
      <c r="K369" s="3">
        <f t="shared" si="29"/>
        <v>6.6780782999999992</v>
      </c>
      <c r="L369" t="s">
        <v>129</v>
      </c>
      <c r="M369" s="47" t="s">
        <v>48</v>
      </c>
      <c r="N369" s="4" t="s">
        <v>49</v>
      </c>
    </row>
    <row r="370" spans="1:14" x14ac:dyDescent="0.25">
      <c r="A370" s="4">
        <v>2</v>
      </c>
      <c r="B370" s="4">
        <v>3</v>
      </c>
      <c r="C370" s="44" t="s">
        <v>77</v>
      </c>
      <c r="D370" s="45">
        <v>25</v>
      </c>
      <c r="E370" s="45">
        <v>14</v>
      </c>
      <c r="F370" s="51" t="s">
        <v>82</v>
      </c>
      <c r="G370" s="6">
        <f t="shared" si="27"/>
        <v>4.9087385212340517E-2</v>
      </c>
      <c r="H370" s="3">
        <f t="shared" si="31"/>
        <v>0.3272492347489368</v>
      </c>
      <c r="I370" s="8">
        <f>0.0050811768+0.0000286052*POWER(D370,2)*E370</f>
        <v>0.25537667679999998</v>
      </c>
      <c r="J370" s="3">
        <f t="shared" si="28"/>
        <v>20</v>
      </c>
      <c r="K370" s="3">
        <f t="shared" si="29"/>
        <v>5.1075335359999992</v>
      </c>
      <c r="L370" t="s">
        <v>129</v>
      </c>
      <c r="M370" s="47" t="s">
        <v>48</v>
      </c>
      <c r="N370" s="4" t="s">
        <v>49</v>
      </c>
    </row>
    <row r="371" spans="1:14" x14ac:dyDescent="0.25">
      <c r="A371" s="4">
        <v>2</v>
      </c>
      <c r="B371" s="4">
        <v>17</v>
      </c>
      <c r="C371" s="44" t="s">
        <v>77</v>
      </c>
      <c r="D371" s="45">
        <v>25</v>
      </c>
      <c r="E371" s="45">
        <v>15</v>
      </c>
      <c r="F371" s="51" t="s">
        <v>82</v>
      </c>
      <c r="G371" s="6">
        <f t="shared" si="27"/>
        <v>4.9087385212340517E-2</v>
      </c>
      <c r="H371" s="3">
        <f t="shared" si="31"/>
        <v>0.3272492347489368</v>
      </c>
      <c r="I371" s="8">
        <f>0.0050811768+0.0000286052*POWER(D371,2)*E371</f>
        <v>0.27325492679999996</v>
      </c>
      <c r="J371" s="3">
        <f t="shared" si="28"/>
        <v>20</v>
      </c>
      <c r="K371" s="3">
        <f t="shared" si="29"/>
        <v>5.4650985359999993</v>
      </c>
      <c r="L371" t="s">
        <v>129</v>
      </c>
      <c r="M371" s="47" t="s">
        <v>48</v>
      </c>
      <c r="N371" s="4" t="s">
        <v>49</v>
      </c>
    </row>
    <row r="372" spans="1:14" x14ac:dyDescent="0.25">
      <c r="A372" s="4">
        <v>2</v>
      </c>
      <c r="B372" s="4">
        <v>1</v>
      </c>
      <c r="C372" s="44" t="s">
        <v>77</v>
      </c>
      <c r="D372" s="45">
        <v>30</v>
      </c>
      <c r="E372" s="45">
        <v>14</v>
      </c>
      <c r="F372" s="12" t="s">
        <v>83</v>
      </c>
      <c r="G372" s="6">
        <f t="shared" si="27"/>
        <v>7.0685834705770348E-2</v>
      </c>
      <c r="H372" s="3">
        <f t="shared" si="31"/>
        <v>0.47123889803846902</v>
      </c>
      <c r="I372" s="8">
        <f>0.0050811768+0.0000286052*POWER(D372,2)*E372</f>
        <v>0.36550669679999997</v>
      </c>
      <c r="J372" s="3">
        <f t="shared" si="28"/>
        <v>20</v>
      </c>
      <c r="K372" s="3">
        <f t="shared" si="29"/>
        <v>7.3101339359999988</v>
      </c>
      <c r="L372" t="s">
        <v>129</v>
      </c>
      <c r="M372" s="47" t="s">
        <v>48</v>
      </c>
      <c r="N372" s="4" t="s">
        <v>49</v>
      </c>
    </row>
    <row r="373" spans="1:14" x14ac:dyDescent="0.25">
      <c r="A373" s="4">
        <v>2</v>
      </c>
      <c r="B373" s="4">
        <v>4</v>
      </c>
      <c r="C373" s="44" t="s">
        <v>78</v>
      </c>
      <c r="D373" s="45">
        <v>16</v>
      </c>
      <c r="E373" s="45">
        <v>12</v>
      </c>
      <c r="F373" s="51" t="s">
        <v>80</v>
      </c>
      <c r="G373" s="6">
        <f t="shared" si="27"/>
        <v>2.0106192982974676E-2</v>
      </c>
      <c r="H373" s="3">
        <f t="shared" si="31"/>
        <v>0.13404128655316452</v>
      </c>
      <c r="I373" s="3">
        <f>0.108337266+(0.000046499*(D373*D373*E373))</f>
        <v>0.25118219400000003</v>
      </c>
      <c r="J373" s="3">
        <f t="shared" si="28"/>
        <v>20</v>
      </c>
      <c r="K373" s="3">
        <f t="shared" si="29"/>
        <v>5.0236438799999998</v>
      </c>
      <c r="L373" t="s">
        <v>129</v>
      </c>
      <c r="M373" s="47" t="s">
        <v>48</v>
      </c>
      <c r="N373" s="4" t="s">
        <v>49</v>
      </c>
    </row>
    <row r="374" spans="1:14" x14ac:dyDescent="0.25">
      <c r="A374" s="4">
        <v>2</v>
      </c>
      <c r="B374" s="4">
        <v>15</v>
      </c>
      <c r="C374" s="44" t="s">
        <v>78</v>
      </c>
      <c r="D374" s="45">
        <v>16</v>
      </c>
      <c r="E374" s="45">
        <v>11</v>
      </c>
      <c r="F374" s="51" t="s">
        <v>80</v>
      </c>
      <c r="G374" s="6">
        <f t="shared" si="27"/>
        <v>2.0106192982974676E-2</v>
      </c>
      <c r="H374" s="3">
        <f t="shared" si="31"/>
        <v>0.13404128655316452</v>
      </c>
      <c r="I374" s="3">
        <f>0.108337266+(0.000046499*(D374*D374*E374))</f>
        <v>0.23927845000000003</v>
      </c>
      <c r="J374" s="3">
        <f t="shared" si="28"/>
        <v>20</v>
      </c>
      <c r="K374" s="3">
        <f t="shared" si="29"/>
        <v>4.7855690000000006</v>
      </c>
      <c r="L374" t="s">
        <v>129</v>
      </c>
      <c r="M374" s="47" t="s">
        <v>48</v>
      </c>
      <c r="N374" s="4" t="s">
        <v>49</v>
      </c>
    </row>
    <row r="375" spans="1:14" x14ac:dyDescent="0.25">
      <c r="A375" s="4">
        <v>2</v>
      </c>
      <c r="B375" s="4">
        <v>18</v>
      </c>
      <c r="C375" s="44" t="s">
        <v>77</v>
      </c>
      <c r="D375" s="45">
        <v>30</v>
      </c>
      <c r="E375" s="45">
        <v>12</v>
      </c>
      <c r="F375" s="12" t="s">
        <v>83</v>
      </c>
      <c r="G375" s="6">
        <f t="shared" si="27"/>
        <v>7.0685834705770348E-2</v>
      </c>
      <c r="H375" s="3">
        <f t="shared" si="31"/>
        <v>0.47123889803846902</v>
      </c>
      <c r="I375" s="8">
        <f>0.0050811768+0.0000286052*POWER(D375,2)*E375</f>
        <v>0.31401733679999999</v>
      </c>
      <c r="J375" s="3">
        <f t="shared" si="28"/>
        <v>20</v>
      </c>
      <c r="K375" s="3">
        <f t="shared" si="29"/>
        <v>6.2803467359999994</v>
      </c>
      <c r="L375" t="s">
        <v>129</v>
      </c>
      <c r="M375" s="47" t="s">
        <v>48</v>
      </c>
      <c r="N375" s="4" t="s">
        <v>49</v>
      </c>
    </row>
    <row r="376" spans="1:14" x14ac:dyDescent="0.25">
      <c r="A376" s="4">
        <v>2</v>
      </c>
      <c r="B376" s="4">
        <v>21</v>
      </c>
      <c r="C376" s="44" t="s">
        <v>77</v>
      </c>
      <c r="D376" s="45">
        <v>30</v>
      </c>
      <c r="E376" s="45">
        <v>14</v>
      </c>
      <c r="F376" s="12" t="s">
        <v>83</v>
      </c>
      <c r="G376" s="6">
        <f t="shared" si="27"/>
        <v>7.0685834705770348E-2</v>
      </c>
      <c r="H376" s="3">
        <f t="shared" si="31"/>
        <v>0.47123889803846902</v>
      </c>
      <c r="I376" s="8">
        <f>0.0050811768+0.0000286052*POWER(D376,2)*E376</f>
        <v>0.36550669679999997</v>
      </c>
      <c r="J376" s="3">
        <f t="shared" si="28"/>
        <v>20</v>
      </c>
      <c r="K376" s="3">
        <f t="shared" si="29"/>
        <v>7.3101339359999988</v>
      </c>
      <c r="L376" t="s">
        <v>129</v>
      </c>
      <c r="M376" s="47" t="s">
        <v>48</v>
      </c>
      <c r="N376" s="4" t="s">
        <v>49</v>
      </c>
    </row>
    <row r="377" spans="1:14" x14ac:dyDescent="0.25">
      <c r="A377" s="4">
        <v>2</v>
      </c>
      <c r="B377" s="4">
        <v>2</v>
      </c>
      <c r="C377" s="44" t="s">
        <v>77</v>
      </c>
      <c r="D377" s="45">
        <v>31</v>
      </c>
      <c r="E377" s="45">
        <v>16</v>
      </c>
      <c r="F377" s="12" t="s">
        <v>83</v>
      </c>
      <c r="G377" s="6">
        <f t="shared" si="27"/>
        <v>7.5476763502494784E-2</v>
      </c>
      <c r="H377" s="3">
        <f t="shared" si="31"/>
        <v>0.50317842334996521</v>
      </c>
      <c r="I377" s="8">
        <f>0.0050811768+0.0000286052*POWER(D377,2)*E377</f>
        <v>0.44491473199999998</v>
      </c>
      <c r="J377" s="3">
        <f t="shared" si="28"/>
        <v>20</v>
      </c>
      <c r="K377" s="3">
        <f t="shared" si="29"/>
        <v>8.8982946399999996</v>
      </c>
      <c r="L377" t="s">
        <v>129</v>
      </c>
      <c r="M377" s="47" t="s">
        <v>48</v>
      </c>
      <c r="N377" s="4" t="s">
        <v>49</v>
      </c>
    </row>
    <row r="378" spans="1:14" x14ac:dyDescent="0.25">
      <c r="A378" s="4">
        <v>2</v>
      </c>
      <c r="B378" s="4">
        <v>10</v>
      </c>
      <c r="C378" s="44" t="s">
        <v>77</v>
      </c>
      <c r="D378" s="45">
        <v>31</v>
      </c>
      <c r="E378" s="45">
        <v>17</v>
      </c>
      <c r="F378" s="12" t="s">
        <v>83</v>
      </c>
      <c r="G378" s="6">
        <f t="shared" si="27"/>
        <v>7.5476763502494784E-2</v>
      </c>
      <c r="H378" s="3">
        <f t="shared" si="31"/>
        <v>0.50317842334996521</v>
      </c>
      <c r="I378" s="8">
        <f>0.0050811768+0.0000286052*POWER(D378,2)*E378</f>
        <v>0.47240432919999997</v>
      </c>
      <c r="J378" s="3">
        <f t="shared" si="28"/>
        <v>20</v>
      </c>
      <c r="K378" s="3">
        <f t="shared" si="29"/>
        <v>9.4480865839999986</v>
      </c>
      <c r="L378" t="s">
        <v>129</v>
      </c>
      <c r="M378" s="47" t="s">
        <v>48</v>
      </c>
      <c r="N378" s="4" t="s">
        <v>49</v>
      </c>
    </row>
    <row r="379" spans="1:14" x14ac:dyDescent="0.25">
      <c r="A379" s="4">
        <v>2</v>
      </c>
      <c r="B379" s="4">
        <v>16</v>
      </c>
      <c r="C379" s="44" t="s">
        <v>78</v>
      </c>
      <c r="D379" s="45">
        <v>17</v>
      </c>
      <c r="E379" s="45">
        <v>9</v>
      </c>
      <c r="F379" s="51" t="s">
        <v>80</v>
      </c>
      <c r="G379" s="6">
        <f t="shared" si="27"/>
        <v>2.2698006922186261E-2</v>
      </c>
      <c r="H379" s="3">
        <f t="shared" si="31"/>
        <v>0.15132004614790842</v>
      </c>
      <c r="I379" s="3">
        <f>0.108337266+(0.000046499*(D379*D379*E379))</f>
        <v>0.22928116500000001</v>
      </c>
      <c r="J379" s="3">
        <f t="shared" si="28"/>
        <v>20</v>
      </c>
      <c r="K379" s="3">
        <f t="shared" si="29"/>
        <v>4.5856233</v>
      </c>
      <c r="L379" t="s">
        <v>129</v>
      </c>
      <c r="M379" s="47" t="s">
        <v>48</v>
      </c>
      <c r="N379" s="4" t="s">
        <v>49</v>
      </c>
    </row>
    <row r="380" spans="1:14" x14ac:dyDescent="0.25">
      <c r="A380" s="4">
        <v>2</v>
      </c>
      <c r="B380" s="4">
        <v>22</v>
      </c>
      <c r="C380" s="44" t="s">
        <v>77</v>
      </c>
      <c r="D380" s="45">
        <v>31</v>
      </c>
      <c r="E380" s="45">
        <v>16</v>
      </c>
      <c r="F380" s="12" t="s">
        <v>83</v>
      </c>
      <c r="G380" s="6">
        <f t="shared" si="27"/>
        <v>7.5476763502494784E-2</v>
      </c>
      <c r="H380" s="3">
        <f t="shared" si="31"/>
        <v>0.50317842334996521</v>
      </c>
      <c r="I380" s="8">
        <f>0.0050811768+0.0000286052*POWER(D380,2)*E380</f>
        <v>0.44491473199999998</v>
      </c>
      <c r="J380" s="3">
        <f t="shared" si="28"/>
        <v>20</v>
      </c>
      <c r="K380" s="3">
        <f t="shared" si="29"/>
        <v>8.8982946399999996</v>
      </c>
      <c r="L380" t="s">
        <v>129</v>
      </c>
      <c r="M380" s="47" t="s">
        <v>48</v>
      </c>
      <c r="N380" s="4" t="s">
        <v>49</v>
      </c>
    </row>
    <row r="381" spans="1:14" x14ac:dyDescent="0.25">
      <c r="A381" s="4">
        <v>2</v>
      </c>
      <c r="B381" s="4">
        <v>14</v>
      </c>
      <c r="C381" s="44" t="s">
        <v>78</v>
      </c>
      <c r="D381" s="48">
        <v>22</v>
      </c>
      <c r="E381" s="48">
        <v>12</v>
      </c>
      <c r="F381" s="12" t="s">
        <v>81</v>
      </c>
      <c r="G381" s="6">
        <f t="shared" si="27"/>
        <v>3.8013271108436497E-2</v>
      </c>
      <c r="H381" s="3">
        <f t="shared" si="31"/>
        <v>0.25342180738957665</v>
      </c>
      <c r="I381" s="3">
        <f>0.108337266+(0.000046499*(D381*D381*E381))</f>
        <v>0.37840345800000003</v>
      </c>
      <c r="J381" s="3">
        <f t="shared" si="28"/>
        <v>20</v>
      </c>
      <c r="K381" s="3">
        <f t="shared" si="29"/>
        <v>7.5680691600000003</v>
      </c>
      <c r="L381" t="s">
        <v>129</v>
      </c>
      <c r="M381" s="47" t="s">
        <v>48</v>
      </c>
      <c r="N381" s="4" t="s">
        <v>49</v>
      </c>
    </row>
    <row r="382" spans="1:14" x14ac:dyDescent="0.25">
      <c r="A382" s="4">
        <v>2</v>
      </c>
      <c r="B382" s="4">
        <v>11</v>
      </c>
      <c r="C382" s="44" t="s">
        <v>77</v>
      </c>
      <c r="D382" s="45">
        <v>37</v>
      </c>
      <c r="E382" s="45">
        <v>11</v>
      </c>
      <c r="F382" s="12" t="s">
        <v>84</v>
      </c>
      <c r="G382" s="6">
        <f t="shared" si="27"/>
        <v>0.10752100856911066</v>
      </c>
      <c r="H382" s="3">
        <f t="shared" si="31"/>
        <v>0.71680672379407107</v>
      </c>
      <c r="I382" s="8">
        <f>0.0050811768+0.0000286052*POWER(D382,2)*E382</f>
        <v>0.4358468835999999</v>
      </c>
      <c r="J382" s="3">
        <f t="shared" si="28"/>
        <v>20</v>
      </c>
      <c r="K382" s="3">
        <f t="shared" si="29"/>
        <v>8.7169376719999967</v>
      </c>
      <c r="L382" t="s">
        <v>129</v>
      </c>
      <c r="M382" s="47" t="s">
        <v>48</v>
      </c>
      <c r="N382" s="4" t="s">
        <v>49</v>
      </c>
    </row>
    <row r="383" spans="1:14" x14ac:dyDescent="0.25">
      <c r="A383" s="4">
        <v>2</v>
      </c>
      <c r="B383" s="4">
        <v>12</v>
      </c>
      <c r="C383" s="44" t="s">
        <v>77</v>
      </c>
      <c r="D383" s="45">
        <v>31</v>
      </c>
      <c r="E383" s="45">
        <v>16</v>
      </c>
      <c r="F383" s="12" t="s">
        <v>83</v>
      </c>
      <c r="G383" s="6">
        <f t="shared" si="27"/>
        <v>7.5476763502494784E-2</v>
      </c>
      <c r="H383" s="3">
        <f t="shared" si="31"/>
        <v>0.50317842334996521</v>
      </c>
      <c r="I383" s="8">
        <f>0.0050811768+0.0000286052*POWER(D383,2)*E383</f>
        <v>0.44491473199999998</v>
      </c>
      <c r="J383" s="3">
        <f t="shared" si="28"/>
        <v>20</v>
      </c>
      <c r="K383" s="3">
        <f t="shared" si="29"/>
        <v>8.8982946399999996</v>
      </c>
      <c r="L383" t="s">
        <v>129</v>
      </c>
      <c r="M383" s="47" t="s">
        <v>48</v>
      </c>
      <c r="N383" s="4" t="s">
        <v>49</v>
      </c>
    </row>
    <row r="384" spans="1:14" x14ac:dyDescent="0.25">
      <c r="A384" s="4">
        <v>2</v>
      </c>
      <c r="B384" s="4">
        <v>9</v>
      </c>
      <c r="C384" s="44" t="s">
        <v>78</v>
      </c>
      <c r="D384" s="45">
        <v>25</v>
      </c>
      <c r="E384" s="45">
        <v>12</v>
      </c>
      <c r="F384" s="51" t="s">
        <v>82</v>
      </c>
      <c r="G384" s="6">
        <f t="shared" si="27"/>
        <v>4.9087385212340517E-2</v>
      </c>
      <c r="H384" s="3">
        <f t="shared" si="31"/>
        <v>0.3272492347489368</v>
      </c>
      <c r="I384" s="3">
        <f>0.108337266+(0.000046499*(D384*D384*E384))</f>
        <v>0.457079766</v>
      </c>
      <c r="J384" s="3">
        <f t="shared" si="28"/>
        <v>20</v>
      </c>
      <c r="K384" s="3">
        <f t="shared" si="29"/>
        <v>9.1415953199999986</v>
      </c>
      <c r="L384" t="s">
        <v>129</v>
      </c>
      <c r="M384" s="47" t="s">
        <v>48</v>
      </c>
      <c r="N384" s="4" t="s">
        <v>49</v>
      </c>
    </row>
    <row r="385" spans="1:14" x14ac:dyDescent="0.25">
      <c r="A385" s="4">
        <v>2</v>
      </c>
      <c r="B385" s="4">
        <v>5</v>
      </c>
      <c r="C385" s="44" t="s">
        <v>77</v>
      </c>
      <c r="D385" s="45">
        <v>35</v>
      </c>
      <c r="E385" s="45">
        <v>21</v>
      </c>
      <c r="F385" s="12" t="s">
        <v>84</v>
      </c>
      <c r="G385" s="6">
        <f t="shared" si="27"/>
        <v>9.6211275016187398E-2</v>
      </c>
      <c r="H385" s="3">
        <f t="shared" si="31"/>
        <v>0.64140850010791606</v>
      </c>
      <c r="I385" s="8">
        <f>0.0050811768+0.0000286052*POWER(D385,2)*E385</f>
        <v>0.74094994679999993</v>
      </c>
      <c r="J385" s="3">
        <f t="shared" si="28"/>
        <v>20</v>
      </c>
      <c r="K385" s="3">
        <f t="shared" si="29"/>
        <v>14.818998935999998</v>
      </c>
      <c r="L385" t="s">
        <v>129</v>
      </c>
      <c r="M385" s="47" t="s">
        <v>48</v>
      </c>
      <c r="N385" s="4" t="s">
        <v>49</v>
      </c>
    </row>
    <row r="386" spans="1:14" x14ac:dyDescent="0.25">
      <c r="A386" s="4">
        <v>3</v>
      </c>
      <c r="B386" s="4">
        <v>6</v>
      </c>
      <c r="C386" s="44" t="s">
        <v>78</v>
      </c>
      <c r="D386" s="45">
        <v>18</v>
      </c>
      <c r="E386" s="45">
        <v>9</v>
      </c>
      <c r="F386" s="51" t="s">
        <v>80</v>
      </c>
      <c r="G386" s="6">
        <f t="shared" ref="G386:G449" si="33">PI()/4*POWER((D386/100),2)</f>
        <v>2.5446900494077322E-2</v>
      </c>
      <c r="H386" s="3">
        <f t="shared" si="31"/>
        <v>0.16964600329384882</v>
      </c>
      <c r="I386" s="3">
        <f>0.108337266+(0.000046499*(D386*D386*E386))</f>
        <v>0.24392835000000002</v>
      </c>
      <c r="J386" s="3">
        <f t="shared" si="28"/>
        <v>20</v>
      </c>
      <c r="K386" s="3">
        <f t="shared" si="29"/>
        <v>4.8785670000000003</v>
      </c>
      <c r="L386" t="s">
        <v>129</v>
      </c>
      <c r="M386" s="47" t="s">
        <v>48</v>
      </c>
      <c r="N386" s="4" t="s">
        <v>49</v>
      </c>
    </row>
    <row r="387" spans="1:14" x14ac:dyDescent="0.25">
      <c r="A387" s="4">
        <v>3</v>
      </c>
      <c r="B387" s="4">
        <v>14</v>
      </c>
      <c r="C387" s="44" t="s">
        <v>78</v>
      </c>
      <c r="D387" s="45">
        <v>18</v>
      </c>
      <c r="E387" s="45">
        <v>9</v>
      </c>
      <c r="F387" s="51" t="s">
        <v>80</v>
      </c>
      <c r="G387" s="6">
        <f t="shared" si="33"/>
        <v>2.5446900494077322E-2</v>
      </c>
      <c r="H387" s="3">
        <f t="shared" si="31"/>
        <v>0.16964600329384882</v>
      </c>
      <c r="I387" s="3">
        <f>0.108337266+(0.000046499*(D387*D387*E387))</f>
        <v>0.24392835000000002</v>
      </c>
      <c r="J387" s="3">
        <f t="shared" ref="J387:J450" si="34">1*1/$Q$2</f>
        <v>20</v>
      </c>
      <c r="K387" s="3">
        <f t="shared" ref="K387:K450" si="35">I387/$Q$2</f>
        <v>4.8785670000000003</v>
      </c>
      <c r="L387" t="s">
        <v>129</v>
      </c>
      <c r="M387" s="47" t="s">
        <v>48</v>
      </c>
      <c r="N387" s="4" t="s">
        <v>49</v>
      </c>
    </row>
    <row r="388" spans="1:14" x14ac:dyDescent="0.25">
      <c r="A388" s="4">
        <v>3</v>
      </c>
      <c r="B388" s="4">
        <v>8</v>
      </c>
      <c r="C388" s="44" t="s">
        <v>77</v>
      </c>
      <c r="D388" s="45">
        <v>23</v>
      </c>
      <c r="E388" s="45">
        <v>12</v>
      </c>
      <c r="F388" s="12" t="s">
        <v>81</v>
      </c>
      <c r="G388" s="6">
        <f t="shared" si="33"/>
        <v>4.1547562843725017E-2</v>
      </c>
      <c r="H388" s="3">
        <f t="shared" si="31"/>
        <v>0.27698375229150013</v>
      </c>
      <c r="I388" s="8">
        <f>0.0050811768+0.0000286052*POWER(D388,2)*E388</f>
        <v>0.18666698639999998</v>
      </c>
      <c r="J388" s="3">
        <f t="shared" si="34"/>
        <v>20</v>
      </c>
      <c r="K388" s="3">
        <f t="shared" si="35"/>
        <v>3.7333397279999994</v>
      </c>
      <c r="L388" t="s">
        <v>129</v>
      </c>
      <c r="M388" s="47" t="s">
        <v>48</v>
      </c>
      <c r="N388" s="4" t="s">
        <v>49</v>
      </c>
    </row>
    <row r="389" spans="1:14" x14ac:dyDescent="0.25">
      <c r="A389" s="4">
        <v>3</v>
      </c>
      <c r="B389" s="4">
        <v>16</v>
      </c>
      <c r="C389" s="44" t="s">
        <v>78</v>
      </c>
      <c r="D389" s="45">
        <v>23</v>
      </c>
      <c r="E389" s="45">
        <v>12</v>
      </c>
      <c r="F389" s="12" t="s">
        <v>81</v>
      </c>
      <c r="G389" s="6">
        <f t="shared" si="33"/>
        <v>4.1547562843725017E-2</v>
      </c>
      <c r="H389" s="3">
        <f t="shared" si="31"/>
        <v>0.27698375229150013</v>
      </c>
      <c r="I389" s="3">
        <f>0.108337266+(0.000046499*(D389*D389*E389))</f>
        <v>0.403512918</v>
      </c>
      <c r="J389" s="3">
        <f t="shared" si="34"/>
        <v>20</v>
      </c>
      <c r="K389" s="3">
        <f t="shared" si="35"/>
        <v>8.0702583599999986</v>
      </c>
      <c r="L389" t="s">
        <v>129</v>
      </c>
      <c r="M389" s="47" t="s">
        <v>48</v>
      </c>
      <c r="N389" s="4" t="s">
        <v>49</v>
      </c>
    </row>
    <row r="390" spans="1:14" x14ac:dyDescent="0.25">
      <c r="A390" s="4">
        <v>3</v>
      </c>
      <c r="B390" s="4">
        <v>7</v>
      </c>
      <c r="C390" s="44" t="s">
        <v>78</v>
      </c>
      <c r="D390" s="45">
        <v>24</v>
      </c>
      <c r="E390" s="45">
        <v>11</v>
      </c>
      <c r="F390" s="12" t="s">
        <v>81</v>
      </c>
      <c r="G390" s="6">
        <f t="shared" si="33"/>
        <v>4.5238934211693019E-2</v>
      </c>
      <c r="H390" s="3">
        <f t="shared" si="31"/>
        <v>0.30159289474462014</v>
      </c>
      <c r="I390" s="3">
        <f>0.108337266+(0.000046499*(D390*D390*E390))</f>
        <v>0.40295492999999999</v>
      </c>
      <c r="J390" s="3">
        <f t="shared" si="34"/>
        <v>20</v>
      </c>
      <c r="K390" s="3">
        <f t="shared" si="35"/>
        <v>8.0590985999999987</v>
      </c>
      <c r="L390" t="s">
        <v>129</v>
      </c>
      <c r="M390" s="47" t="s">
        <v>48</v>
      </c>
      <c r="N390" s="4" t="s">
        <v>49</v>
      </c>
    </row>
    <row r="391" spans="1:14" x14ac:dyDescent="0.25">
      <c r="A391" s="4">
        <v>3</v>
      </c>
      <c r="B391" s="4">
        <v>15</v>
      </c>
      <c r="C391" s="44" t="s">
        <v>77</v>
      </c>
      <c r="D391" s="45">
        <v>24</v>
      </c>
      <c r="E391" s="45">
        <v>11</v>
      </c>
      <c r="F391" s="12" t="s">
        <v>81</v>
      </c>
      <c r="G391" s="6">
        <f t="shared" si="33"/>
        <v>4.5238934211693019E-2</v>
      </c>
      <c r="H391" s="3">
        <f t="shared" si="31"/>
        <v>0.30159289474462014</v>
      </c>
      <c r="I391" s="8">
        <f>0.0050811768+0.0000286052*POWER(D391,2)*E391</f>
        <v>0.186323724</v>
      </c>
      <c r="J391" s="3">
        <f t="shared" si="34"/>
        <v>20</v>
      </c>
      <c r="K391" s="3">
        <f t="shared" si="35"/>
        <v>3.7264744799999998</v>
      </c>
      <c r="L391" t="s">
        <v>129</v>
      </c>
      <c r="M391" s="47" t="s">
        <v>48</v>
      </c>
      <c r="N391" s="4" t="s">
        <v>49</v>
      </c>
    </row>
    <row r="392" spans="1:14" x14ac:dyDescent="0.25">
      <c r="A392" s="4">
        <v>3</v>
      </c>
      <c r="B392" s="4">
        <v>3</v>
      </c>
      <c r="C392" s="44" t="s">
        <v>77</v>
      </c>
      <c r="D392" s="45">
        <v>25</v>
      </c>
      <c r="E392" s="45">
        <v>15</v>
      </c>
      <c r="F392" s="51" t="s">
        <v>82</v>
      </c>
      <c r="G392" s="6">
        <f t="shared" si="33"/>
        <v>4.9087385212340517E-2</v>
      </c>
      <c r="H392" s="3">
        <f t="shared" si="31"/>
        <v>0.3272492347489368</v>
      </c>
      <c r="I392" s="8">
        <f>0.0050811768+0.0000286052*POWER(D392,2)*E392</f>
        <v>0.27325492679999996</v>
      </c>
      <c r="J392" s="3">
        <f t="shared" si="34"/>
        <v>20</v>
      </c>
      <c r="K392" s="3">
        <f t="shared" si="35"/>
        <v>5.4650985359999993</v>
      </c>
      <c r="L392" t="s">
        <v>129</v>
      </c>
      <c r="M392" s="47" t="s">
        <v>48</v>
      </c>
      <c r="N392" s="4" t="s">
        <v>49</v>
      </c>
    </row>
    <row r="393" spans="1:14" x14ac:dyDescent="0.25">
      <c r="A393" s="4">
        <v>3</v>
      </c>
      <c r="B393" s="4">
        <v>1</v>
      </c>
      <c r="C393" s="44" t="s">
        <v>78</v>
      </c>
      <c r="D393" s="45">
        <v>30</v>
      </c>
      <c r="E393" s="45">
        <v>14</v>
      </c>
      <c r="F393" s="12" t="s">
        <v>83</v>
      </c>
      <c r="G393" s="6">
        <f t="shared" si="33"/>
        <v>7.0685834705770348E-2</v>
      </c>
      <c r="H393" s="3">
        <f t="shared" si="31"/>
        <v>0.47123889803846902</v>
      </c>
      <c r="I393" s="3">
        <f>0.108337266+(0.000046499*(D393*D393*E393))</f>
        <v>0.6942246660000001</v>
      </c>
      <c r="J393" s="3">
        <f t="shared" si="34"/>
        <v>20</v>
      </c>
      <c r="K393" s="3">
        <f t="shared" si="35"/>
        <v>13.884493320000001</v>
      </c>
      <c r="L393" t="s">
        <v>129</v>
      </c>
      <c r="M393" s="47" t="s">
        <v>48</v>
      </c>
      <c r="N393" s="4" t="s">
        <v>49</v>
      </c>
    </row>
    <row r="394" spans="1:14" x14ac:dyDescent="0.25">
      <c r="A394" s="4">
        <v>3</v>
      </c>
      <c r="B394" s="4">
        <v>4</v>
      </c>
      <c r="C394" s="44" t="s">
        <v>77</v>
      </c>
      <c r="D394" s="45">
        <v>30</v>
      </c>
      <c r="E394" s="45">
        <v>12</v>
      </c>
      <c r="F394" s="12" t="s">
        <v>83</v>
      </c>
      <c r="G394" s="6">
        <f t="shared" si="33"/>
        <v>7.0685834705770348E-2</v>
      </c>
      <c r="H394" s="3">
        <f t="shared" si="31"/>
        <v>0.47123889803846902</v>
      </c>
      <c r="I394" s="8">
        <f>0.0050811768+0.0000286052*POWER(D394,2)*E394</f>
        <v>0.31401733679999999</v>
      </c>
      <c r="J394" s="3">
        <f t="shared" si="34"/>
        <v>20</v>
      </c>
      <c r="K394" s="3">
        <f t="shared" si="35"/>
        <v>6.2803467359999994</v>
      </c>
      <c r="L394" t="s">
        <v>129</v>
      </c>
      <c r="M394" s="47" t="s">
        <v>48</v>
      </c>
      <c r="N394" s="4" t="s">
        <v>49</v>
      </c>
    </row>
    <row r="395" spans="1:14" x14ac:dyDescent="0.25">
      <c r="A395" s="4">
        <v>3</v>
      </c>
      <c r="B395" s="4">
        <v>2</v>
      </c>
      <c r="C395" s="44" t="s">
        <v>78</v>
      </c>
      <c r="D395" s="45">
        <v>30</v>
      </c>
      <c r="E395" s="45">
        <v>12</v>
      </c>
      <c r="F395" s="12" t="s">
        <v>83</v>
      </c>
      <c r="G395" s="6">
        <f t="shared" si="33"/>
        <v>7.0685834705770348E-2</v>
      </c>
      <c r="H395" s="3">
        <f t="shared" si="31"/>
        <v>0.47123889803846902</v>
      </c>
      <c r="I395" s="9">
        <f t="shared" ref="I395:I400" si="36">0.108337266+(0.000046499*(D395*D395*E395))</f>
        <v>0.61052646600000005</v>
      </c>
      <c r="J395" s="3">
        <f t="shared" si="34"/>
        <v>20</v>
      </c>
      <c r="K395" s="3">
        <f t="shared" si="35"/>
        <v>12.210529320000001</v>
      </c>
      <c r="L395" t="s">
        <v>129</v>
      </c>
      <c r="M395" s="47" t="s">
        <v>48</v>
      </c>
      <c r="N395" s="4" t="s">
        <v>49</v>
      </c>
    </row>
    <row r="396" spans="1:14" x14ac:dyDescent="0.25">
      <c r="A396" s="4">
        <v>3</v>
      </c>
      <c r="B396" s="4">
        <v>10</v>
      </c>
      <c r="C396" s="44" t="s">
        <v>78</v>
      </c>
      <c r="D396" s="45">
        <v>17</v>
      </c>
      <c r="E396" s="45">
        <v>11</v>
      </c>
      <c r="F396" s="51" t="s">
        <v>80</v>
      </c>
      <c r="G396" s="6">
        <f t="shared" si="33"/>
        <v>2.2698006922186261E-2</v>
      </c>
      <c r="H396" s="3">
        <f t="shared" si="31"/>
        <v>0.15132004614790842</v>
      </c>
      <c r="I396" s="3">
        <f t="shared" si="36"/>
        <v>0.25615758700000002</v>
      </c>
      <c r="J396" s="3">
        <f t="shared" si="34"/>
        <v>20</v>
      </c>
      <c r="K396" s="3">
        <f t="shared" si="35"/>
        <v>5.12315174</v>
      </c>
      <c r="L396" t="s">
        <v>129</v>
      </c>
      <c r="M396" s="47" t="s">
        <v>48</v>
      </c>
      <c r="N396" s="4" t="s">
        <v>49</v>
      </c>
    </row>
    <row r="397" spans="1:14" x14ac:dyDescent="0.25">
      <c r="A397" s="4">
        <v>3</v>
      </c>
      <c r="B397" s="4">
        <v>18</v>
      </c>
      <c r="C397" s="44" t="s">
        <v>78</v>
      </c>
      <c r="D397" s="45">
        <v>31</v>
      </c>
      <c r="E397" s="45">
        <v>17</v>
      </c>
      <c r="F397" s="12" t="s">
        <v>83</v>
      </c>
      <c r="G397" s="6">
        <f t="shared" si="33"/>
        <v>7.5476763502494784E-2</v>
      </c>
      <c r="H397" s="3">
        <f t="shared" si="31"/>
        <v>0.50317842334996521</v>
      </c>
      <c r="I397" s="3">
        <f t="shared" si="36"/>
        <v>0.86799142900000015</v>
      </c>
      <c r="J397" s="3">
        <f t="shared" si="34"/>
        <v>20</v>
      </c>
      <c r="K397" s="3">
        <f t="shared" si="35"/>
        <v>17.359828580000002</v>
      </c>
      <c r="L397" t="s">
        <v>129</v>
      </c>
      <c r="M397" s="47" t="s">
        <v>48</v>
      </c>
      <c r="N397" s="4" t="s">
        <v>49</v>
      </c>
    </row>
    <row r="398" spans="1:14" x14ac:dyDescent="0.25">
      <c r="A398" s="4">
        <v>3</v>
      </c>
      <c r="B398" s="4">
        <v>11</v>
      </c>
      <c r="C398" s="44" t="s">
        <v>78</v>
      </c>
      <c r="D398" s="45">
        <v>37</v>
      </c>
      <c r="E398" s="45">
        <v>11</v>
      </c>
      <c r="F398" s="12" t="s">
        <v>84</v>
      </c>
      <c r="G398" s="6">
        <f t="shared" si="33"/>
        <v>0.10752100856911066</v>
      </c>
      <c r="H398" s="3">
        <f t="shared" si="31"/>
        <v>0.71680672379407107</v>
      </c>
      <c r="I398" s="3">
        <f t="shared" si="36"/>
        <v>0.80856570700000008</v>
      </c>
      <c r="J398" s="3">
        <f t="shared" si="34"/>
        <v>20</v>
      </c>
      <c r="K398" s="3">
        <f t="shared" si="35"/>
        <v>16.17131414</v>
      </c>
      <c r="L398" t="s">
        <v>129</v>
      </c>
      <c r="M398" s="47" t="s">
        <v>48</v>
      </c>
      <c r="N398" s="4" t="s">
        <v>49</v>
      </c>
    </row>
    <row r="399" spans="1:14" x14ac:dyDescent="0.25">
      <c r="A399" s="4">
        <v>3</v>
      </c>
      <c r="B399" s="4">
        <v>12</v>
      </c>
      <c r="C399" s="44" t="s">
        <v>78</v>
      </c>
      <c r="D399" s="45">
        <v>31</v>
      </c>
      <c r="E399" s="45">
        <v>11</v>
      </c>
      <c r="F399" s="12" t="s">
        <v>83</v>
      </c>
      <c r="G399" s="6">
        <f t="shared" si="33"/>
        <v>7.5476763502494784E-2</v>
      </c>
      <c r="H399" s="3">
        <f t="shared" si="31"/>
        <v>0.50317842334996521</v>
      </c>
      <c r="I399" s="3">
        <f t="shared" si="36"/>
        <v>0.59987819500000006</v>
      </c>
      <c r="J399" s="3">
        <f t="shared" si="34"/>
        <v>20</v>
      </c>
      <c r="K399" s="3">
        <f t="shared" si="35"/>
        <v>11.997563900000001</v>
      </c>
      <c r="L399" t="s">
        <v>129</v>
      </c>
      <c r="M399" s="47" t="s">
        <v>48</v>
      </c>
      <c r="N399" s="4" t="s">
        <v>49</v>
      </c>
    </row>
    <row r="400" spans="1:14" x14ac:dyDescent="0.25">
      <c r="A400" s="4">
        <v>3</v>
      </c>
      <c r="B400" s="4">
        <v>9</v>
      </c>
      <c r="C400" s="44" t="s">
        <v>78</v>
      </c>
      <c r="D400" s="45">
        <v>19</v>
      </c>
      <c r="E400" s="45">
        <v>9</v>
      </c>
      <c r="F400" s="51" t="s">
        <v>80</v>
      </c>
      <c r="G400" s="6">
        <f t="shared" si="33"/>
        <v>2.8352873698647883E-2</v>
      </c>
      <c r="H400" s="3">
        <f t="shared" si="31"/>
        <v>0.1890191579909859</v>
      </c>
      <c r="I400" s="3">
        <f t="shared" si="36"/>
        <v>0.25941251700000001</v>
      </c>
      <c r="J400" s="3">
        <f t="shared" si="34"/>
        <v>20</v>
      </c>
      <c r="K400" s="3">
        <f t="shared" si="35"/>
        <v>5.1882503399999997</v>
      </c>
      <c r="L400" t="s">
        <v>129</v>
      </c>
      <c r="M400" s="47" t="s">
        <v>48</v>
      </c>
      <c r="N400" s="4" t="s">
        <v>49</v>
      </c>
    </row>
    <row r="401" spans="1:14" x14ac:dyDescent="0.25">
      <c r="A401" s="4">
        <v>3</v>
      </c>
      <c r="B401" s="4">
        <v>17</v>
      </c>
      <c r="C401" s="44" t="s">
        <v>77</v>
      </c>
      <c r="D401" s="45">
        <v>30</v>
      </c>
      <c r="E401" s="45">
        <v>16</v>
      </c>
      <c r="F401" s="12" t="s">
        <v>83</v>
      </c>
      <c r="G401" s="6">
        <f t="shared" si="33"/>
        <v>7.0685834705770348E-2</v>
      </c>
      <c r="H401" s="3">
        <f t="shared" si="31"/>
        <v>0.47123889803846902</v>
      </c>
      <c r="I401" s="8">
        <f>0.0050811768+0.0000286052*POWER(D401,2)*E401</f>
        <v>0.41699605679999996</v>
      </c>
      <c r="J401" s="3">
        <f t="shared" si="34"/>
        <v>20</v>
      </c>
      <c r="K401" s="3">
        <f t="shared" si="35"/>
        <v>8.3399211359999992</v>
      </c>
      <c r="L401" t="s">
        <v>129</v>
      </c>
      <c r="M401" s="47" t="s">
        <v>48</v>
      </c>
      <c r="N401" s="4" t="s">
        <v>49</v>
      </c>
    </row>
    <row r="402" spans="1:14" x14ac:dyDescent="0.25">
      <c r="A402" s="4">
        <v>3</v>
      </c>
      <c r="B402" s="4">
        <v>5</v>
      </c>
      <c r="C402" s="44" t="s">
        <v>77</v>
      </c>
      <c r="D402" s="45">
        <v>30</v>
      </c>
      <c r="E402" s="45">
        <v>18</v>
      </c>
      <c r="F402" s="12" t="s">
        <v>83</v>
      </c>
      <c r="G402" s="6">
        <f t="shared" si="33"/>
        <v>7.0685834705770348E-2</v>
      </c>
      <c r="H402" s="3">
        <f t="shared" si="31"/>
        <v>0.47123889803846902</v>
      </c>
      <c r="I402" s="8">
        <f>0.0050811768+0.0000286052*POWER(D402,2)*E402</f>
        <v>0.46848541679999994</v>
      </c>
      <c r="J402" s="3">
        <f t="shared" si="34"/>
        <v>20</v>
      </c>
      <c r="K402" s="3">
        <f t="shared" si="35"/>
        <v>9.3697083359999986</v>
      </c>
      <c r="L402" t="s">
        <v>129</v>
      </c>
      <c r="M402" s="47" t="s">
        <v>48</v>
      </c>
      <c r="N402" s="4" t="s">
        <v>49</v>
      </c>
    </row>
    <row r="403" spans="1:14" x14ac:dyDescent="0.25">
      <c r="A403" s="4">
        <v>3</v>
      </c>
      <c r="B403" s="4">
        <v>13</v>
      </c>
      <c r="C403" s="44" t="s">
        <v>78</v>
      </c>
      <c r="D403" s="45">
        <v>32</v>
      </c>
      <c r="E403" s="45">
        <v>12</v>
      </c>
      <c r="F403" s="12" t="s">
        <v>83</v>
      </c>
      <c r="G403" s="6">
        <f t="shared" si="33"/>
        <v>8.0424771931898703E-2</v>
      </c>
      <c r="H403" s="3">
        <f t="shared" si="31"/>
        <v>0.53616514621265809</v>
      </c>
      <c r="I403" s="3">
        <f t="shared" ref="I403:I408" si="37">0.108337266+(0.000046499*(D403*D403*E403))</f>
        <v>0.67971697800000008</v>
      </c>
      <c r="J403" s="3">
        <f t="shared" si="34"/>
        <v>20</v>
      </c>
      <c r="K403" s="3">
        <f t="shared" si="35"/>
        <v>13.594339560000002</v>
      </c>
      <c r="L403" t="s">
        <v>129</v>
      </c>
      <c r="M403" s="47" t="s">
        <v>48</v>
      </c>
      <c r="N403" s="4" t="s">
        <v>49</v>
      </c>
    </row>
    <row r="404" spans="1:14" x14ac:dyDescent="0.25">
      <c r="A404" s="4">
        <v>1</v>
      </c>
      <c r="B404" s="4">
        <v>9</v>
      </c>
      <c r="C404" s="44" t="s">
        <v>78</v>
      </c>
      <c r="D404" s="45">
        <v>14</v>
      </c>
      <c r="E404" s="45">
        <v>7</v>
      </c>
      <c r="F404" s="12" t="s">
        <v>79</v>
      </c>
      <c r="G404" s="6">
        <f t="shared" si="33"/>
        <v>1.5393804002589988E-2</v>
      </c>
      <c r="H404" s="3">
        <f>G404*1/0.3</f>
        <v>5.1312680008633295E-2</v>
      </c>
      <c r="I404" s="3">
        <f t="shared" si="37"/>
        <v>0.17213389400000001</v>
      </c>
      <c r="J404" s="3">
        <f t="shared" si="34"/>
        <v>20</v>
      </c>
      <c r="K404" s="3">
        <f t="shared" si="35"/>
        <v>3.4426778800000002</v>
      </c>
      <c r="L404" t="s">
        <v>129</v>
      </c>
      <c r="M404" s="41" t="s">
        <v>50</v>
      </c>
      <c r="N404" s="43" t="s">
        <v>51</v>
      </c>
    </row>
    <row r="405" spans="1:14" x14ac:dyDescent="0.25">
      <c r="A405" s="4">
        <v>1</v>
      </c>
      <c r="B405" s="4">
        <v>16</v>
      </c>
      <c r="C405" s="44" t="s">
        <v>78</v>
      </c>
      <c r="D405" s="45">
        <v>14</v>
      </c>
      <c r="E405" s="45">
        <v>7</v>
      </c>
      <c r="F405" s="12" t="s">
        <v>79</v>
      </c>
      <c r="G405" s="6">
        <f t="shared" si="33"/>
        <v>1.5393804002589988E-2</v>
      </c>
      <c r="H405" s="3">
        <f t="shared" ref="H405:H468" si="38">G405*1/0.3</f>
        <v>5.1312680008633295E-2</v>
      </c>
      <c r="I405" s="3">
        <f t="shared" si="37"/>
        <v>0.17213389400000001</v>
      </c>
      <c r="J405" s="3">
        <f t="shared" si="34"/>
        <v>20</v>
      </c>
      <c r="K405" s="3">
        <f t="shared" si="35"/>
        <v>3.4426778800000002</v>
      </c>
      <c r="L405" t="s">
        <v>129</v>
      </c>
      <c r="M405" s="41" t="s">
        <v>50</v>
      </c>
      <c r="N405" s="43" t="s">
        <v>51</v>
      </c>
    </row>
    <row r="406" spans="1:14" x14ac:dyDescent="0.25">
      <c r="A406" s="4">
        <v>1</v>
      </c>
      <c r="B406" s="4">
        <v>17</v>
      </c>
      <c r="C406" s="44" t="s">
        <v>78</v>
      </c>
      <c r="D406" s="45">
        <v>14</v>
      </c>
      <c r="E406" s="45">
        <v>7</v>
      </c>
      <c r="F406" s="12" t="s">
        <v>79</v>
      </c>
      <c r="G406" s="6">
        <f t="shared" si="33"/>
        <v>1.5393804002589988E-2</v>
      </c>
      <c r="H406" s="3">
        <f t="shared" si="38"/>
        <v>5.1312680008633295E-2</v>
      </c>
      <c r="I406" s="3">
        <f t="shared" si="37"/>
        <v>0.17213389400000001</v>
      </c>
      <c r="J406" s="3">
        <f t="shared" si="34"/>
        <v>20</v>
      </c>
      <c r="K406" s="3">
        <f t="shared" si="35"/>
        <v>3.4426778800000002</v>
      </c>
      <c r="L406" t="s">
        <v>129</v>
      </c>
      <c r="M406" s="41" t="s">
        <v>50</v>
      </c>
      <c r="N406" s="43" t="s">
        <v>51</v>
      </c>
    </row>
    <row r="407" spans="1:14" x14ac:dyDescent="0.25">
      <c r="A407" s="4">
        <v>1</v>
      </c>
      <c r="B407" s="4">
        <v>2</v>
      </c>
      <c r="C407" s="44" t="s">
        <v>78</v>
      </c>
      <c r="D407" s="45">
        <v>18</v>
      </c>
      <c r="E407" s="45">
        <v>10</v>
      </c>
      <c r="F407" s="51" t="s">
        <v>80</v>
      </c>
      <c r="G407" s="6">
        <f t="shared" si="33"/>
        <v>2.5446900494077322E-2</v>
      </c>
      <c r="H407" s="3">
        <f t="shared" si="38"/>
        <v>8.4823001646924412E-2</v>
      </c>
      <c r="I407" s="3">
        <f t="shared" si="37"/>
        <v>0.25899402599999999</v>
      </c>
      <c r="J407" s="3">
        <f t="shared" si="34"/>
        <v>20</v>
      </c>
      <c r="K407" s="3">
        <f t="shared" si="35"/>
        <v>5.1798805199999993</v>
      </c>
      <c r="L407" t="s">
        <v>129</v>
      </c>
      <c r="M407" s="41" t="s">
        <v>50</v>
      </c>
      <c r="N407" s="43" t="s">
        <v>51</v>
      </c>
    </row>
    <row r="408" spans="1:14" x14ac:dyDescent="0.25">
      <c r="A408" s="4">
        <v>1</v>
      </c>
      <c r="B408" s="4">
        <v>6</v>
      </c>
      <c r="C408" s="44" t="s">
        <v>78</v>
      </c>
      <c r="D408" s="45">
        <v>19</v>
      </c>
      <c r="E408" s="45">
        <v>9</v>
      </c>
      <c r="F408" s="51" t="s">
        <v>80</v>
      </c>
      <c r="G408" s="6">
        <f t="shared" si="33"/>
        <v>2.8352873698647883E-2</v>
      </c>
      <c r="H408" s="3">
        <f t="shared" si="38"/>
        <v>9.4509578995492949E-2</v>
      </c>
      <c r="I408" s="3">
        <f t="shared" si="37"/>
        <v>0.25941251700000001</v>
      </c>
      <c r="J408" s="3">
        <f t="shared" si="34"/>
        <v>20</v>
      </c>
      <c r="K408" s="3">
        <f t="shared" si="35"/>
        <v>5.1882503399999997</v>
      </c>
      <c r="L408" t="s">
        <v>129</v>
      </c>
      <c r="M408" s="41" t="s">
        <v>50</v>
      </c>
      <c r="N408" s="43" t="s">
        <v>51</v>
      </c>
    </row>
    <row r="409" spans="1:14" x14ac:dyDescent="0.25">
      <c r="A409" s="4">
        <v>1</v>
      </c>
      <c r="B409" s="4">
        <v>13</v>
      </c>
      <c r="C409" s="44" t="s">
        <v>77</v>
      </c>
      <c r="D409" s="45">
        <v>18</v>
      </c>
      <c r="E409" s="45">
        <v>9</v>
      </c>
      <c r="F409" s="51" t="s">
        <v>80</v>
      </c>
      <c r="G409" s="6">
        <f t="shared" si="33"/>
        <v>2.5446900494077322E-2</v>
      </c>
      <c r="H409" s="3">
        <f t="shared" si="38"/>
        <v>8.4823001646924412E-2</v>
      </c>
      <c r="I409" s="8">
        <f>0.0050811768+0.0000286052*POWER(D409,2)*E409</f>
        <v>8.8493939999999993E-2</v>
      </c>
      <c r="J409" s="3">
        <f t="shared" si="34"/>
        <v>20</v>
      </c>
      <c r="K409" s="3">
        <f t="shared" si="35"/>
        <v>1.7698787999999999</v>
      </c>
      <c r="L409" t="s">
        <v>129</v>
      </c>
      <c r="M409" s="41" t="s">
        <v>50</v>
      </c>
      <c r="N409" s="43" t="s">
        <v>51</v>
      </c>
    </row>
    <row r="410" spans="1:14" x14ac:dyDescent="0.25">
      <c r="A410" s="4">
        <v>1</v>
      </c>
      <c r="B410" s="4">
        <v>4</v>
      </c>
      <c r="C410" s="44" t="s">
        <v>78</v>
      </c>
      <c r="D410" s="45">
        <v>19</v>
      </c>
      <c r="E410" s="45">
        <v>10</v>
      </c>
      <c r="F410" s="51" t="s">
        <v>80</v>
      </c>
      <c r="G410" s="6">
        <f t="shared" si="33"/>
        <v>2.8352873698647883E-2</v>
      </c>
      <c r="H410" s="3">
        <f t="shared" si="38"/>
        <v>9.4509578995492949E-2</v>
      </c>
      <c r="I410" s="3">
        <f t="shared" ref="I410:I416" si="39">0.108337266+(0.000046499*(D410*D410*E410))</f>
        <v>0.27619865599999999</v>
      </c>
      <c r="J410" s="3">
        <f t="shared" si="34"/>
        <v>20</v>
      </c>
      <c r="K410" s="3">
        <f t="shared" si="35"/>
        <v>5.5239731199999991</v>
      </c>
      <c r="L410" t="s">
        <v>129</v>
      </c>
      <c r="M410" s="41" t="s">
        <v>50</v>
      </c>
      <c r="N410" s="43" t="s">
        <v>51</v>
      </c>
    </row>
    <row r="411" spans="1:14" x14ac:dyDescent="0.25">
      <c r="A411" s="4">
        <v>1</v>
      </c>
      <c r="B411" s="4">
        <v>7</v>
      </c>
      <c r="C411" s="44" t="s">
        <v>78</v>
      </c>
      <c r="D411" s="45">
        <v>18</v>
      </c>
      <c r="E411" s="45">
        <v>8</v>
      </c>
      <c r="F411" s="51" t="s">
        <v>80</v>
      </c>
      <c r="G411" s="6">
        <f t="shared" si="33"/>
        <v>2.5446900494077322E-2</v>
      </c>
      <c r="H411" s="3">
        <f t="shared" si="38"/>
        <v>8.4823001646924412E-2</v>
      </c>
      <c r="I411" s="3">
        <f t="shared" si="39"/>
        <v>0.22886267400000002</v>
      </c>
      <c r="J411" s="3">
        <f t="shared" si="34"/>
        <v>20</v>
      </c>
      <c r="K411" s="3">
        <f t="shared" si="35"/>
        <v>4.5772534800000004</v>
      </c>
      <c r="L411" t="s">
        <v>129</v>
      </c>
      <c r="M411" s="41" t="s">
        <v>50</v>
      </c>
      <c r="N411" s="43" t="s">
        <v>51</v>
      </c>
    </row>
    <row r="412" spans="1:14" x14ac:dyDescent="0.25">
      <c r="A412" s="4">
        <v>1</v>
      </c>
      <c r="B412" s="4">
        <v>8</v>
      </c>
      <c r="C412" s="44" t="s">
        <v>78</v>
      </c>
      <c r="D412" s="45">
        <v>17</v>
      </c>
      <c r="E412" s="45">
        <v>10</v>
      </c>
      <c r="F412" s="51" t="s">
        <v>80</v>
      </c>
      <c r="G412" s="6">
        <f t="shared" si="33"/>
        <v>2.2698006922186261E-2</v>
      </c>
      <c r="H412" s="3">
        <f t="shared" si="38"/>
        <v>7.5660023073954211E-2</v>
      </c>
      <c r="I412" s="3">
        <f t="shared" si="39"/>
        <v>0.24271937599999999</v>
      </c>
      <c r="J412" s="3">
        <f t="shared" si="34"/>
        <v>20</v>
      </c>
      <c r="K412" s="3">
        <f t="shared" si="35"/>
        <v>4.8543875199999995</v>
      </c>
      <c r="L412" t="s">
        <v>129</v>
      </c>
      <c r="M412" s="41" t="s">
        <v>50</v>
      </c>
      <c r="N412" s="43" t="s">
        <v>51</v>
      </c>
    </row>
    <row r="413" spans="1:14" x14ac:dyDescent="0.25">
      <c r="A413" s="4">
        <v>1</v>
      </c>
      <c r="B413" s="4">
        <v>14</v>
      </c>
      <c r="C413" s="44" t="s">
        <v>78</v>
      </c>
      <c r="D413" s="45">
        <v>19</v>
      </c>
      <c r="E413" s="45">
        <v>10</v>
      </c>
      <c r="F413" s="51" t="s">
        <v>80</v>
      </c>
      <c r="G413" s="6">
        <f t="shared" si="33"/>
        <v>2.8352873698647883E-2</v>
      </c>
      <c r="H413" s="3">
        <f t="shared" si="38"/>
        <v>9.4509578995492949E-2</v>
      </c>
      <c r="I413" s="3">
        <f t="shared" si="39"/>
        <v>0.27619865599999999</v>
      </c>
      <c r="J413" s="3">
        <f t="shared" si="34"/>
        <v>20</v>
      </c>
      <c r="K413" s="3">
        <f t="shared" si="35"/>
        <v>5.5239731199999991</v>
      </c>
      <c r="L413" t="s">
        <v>129</v>
      </c>
      <c r="M413" s="41" t="s">
        <v>50</v>
      </c>
      <c r="N413" s="43" t="s">
        <v>51</v>
      </c>
    </row>
    <row r="414" spans="1:14" x14ac:dyDescent="0.25">
      <c r="A414" s="4">
        <v>1</v>
      </c>
      <c r="B414" s="4">
        <v>15</v>
      </c>
      <c r="C414" s="44" t="s">
        <v>78</v>
      </c>
      <c r="D414" s="45">
        <v>17</v>
      </c>
      <c r="E414" s="45">
        <v>12</v>
      </c>
      <c r="F414" s="51" t="s">
        <v>80</v>
      </c>
      <c r="G414" s="6">
        <f t="shared" si="33"/>
        <v>2.2698006922186261E-2</v>
      </c>
      <c r="H414" s="3">
        <f t="shared" si="38"/>
        <v>7.5660023073954211E-2</v>
      </c>
      <c r="I414" s="3">
        <f t="shared" si="39"/>
        <v>0.269595798</v>
      </c>
      <c r="J414" s="3">
        <f t="shared" si="34"/>
        <v>20</v>
      </c>
      <c r="K414" s="3">
        <f t="shared" si="35"/>
        <v>5.3919159599999995</v>
      </c>
      <c r="L414" t="s">
        <v>129</v>
      </c>
      <c r="M414" s="41" t="s">
        <v>50</v>
      </c>
      <c r="N414" s="43" t="s">
        <v>51</v>
      </c>
    </row>
    <row r="415" spans="1:14" x14ac:dyDescent="0.25">
      <c r="A415" s="4">
        <v>1</v>
      </c>
      <c r="B415" s="4">
        <v>5</v>
      </c>
      <c r="C415" s="44" t="s">
        <v>78</v>
      </c>
      <c r="D415" s="45">
        <v>22</v>
      </c>
      <c r="E415" s="45">
        <v>11</v>
      </c>
      <c r="F415" s="12" t="s">
        <v>81</v>
      </c>
      <c r="G415" s="6">
        <f t="shared" si="33"/>
        <v>3.8013271108436497E-2</v>
      </c>
      <c r="H415" s="3">
        <f t="shared" si="38"/>
        <v>0.12671090369478832</v>
      </c>
      <c r="I415" s="3">
        <f t="shared" si="39"/>
        <v>0.35589794200000002</v>
      </c>
      <c r="J415" s="3">
        <f t="shared" si="34"/>
        <v>20</v>
      </c>
      <c r="K415" s="3">
        <f t="shared" si="35"/>
        <v>7.11795884</v>
      </c>
      <c r="L415" t="s">
        <v>129</v>
      </c>
      <c r="M415" s="41" t="s">
        <v>50</v>
      </c>
      <c r="N415" s="43" t="s">
        <v>51</v>
      </c>
    </row>
    <row r="416" spans="1:14" x14ac:dyDescent="0.25">
      <c r="A416" s="4">
        <v>1</v>
      </c>
      <c r="B416" s="4">
        <v>10</v>
      </c>
      <c r="C416" s="44" t="s">
        <v>78</v>
      </c>
      <c r="D416" s="45">
        <v>24</v>
      </c>
      <c r="E416" s="45">
        <v>16</v>
      </c>
      <c r="F416" s="12" t="s">
        <v>81</v>
      </c>
      <c r="G416" s="6">
        <f t="shared" si="33"/>
        <v>4.5238934211693019E-2</v>
      </c>
      <c r="H416" s="3">
        <f t="shared" si="38"/>
        <v>0.15079644737231007</v>
      </c>
      <c r="I416" s="3">
        <f t="shared" si="39"/>
        <v>0.53687205000000005</v>
      </c>
      <c r="J416" s="3">
        <f t="shared" si="34"/>
        <v>20</v>
      </c>
      <c r="K416" s="3">
        <f t="shared" si="35"/>
        <v>10.737441</v>
      </c>
      <c r="L416" t="s">
        <v>129</v>
      </c>
      <c r="M416" s="41" t="s">
        <v>50</v>
      </c>
      <c r="N416" s="43" t="s">
        <v>51</v>
      </c>
    </row>
    <row r="417" spans="1:14" x14ac:dyDescent="0.25">
      <c r="A417" s="4">
        <v>1</v>
      </c>
      <c r="B417" s="4">
        <v>1</v>
      </c>
      <c r="C417" s="44" t="s">
        <v>77</v>
      </c>
      <c r="D417" s="45">
        <v>34</v>
      </c>
      <c r="E417" s="45">
        <v>19</v>
      </c>
      <c r="F417" s="12" t="s">
        <v>83</v>
      </c>
      <c r="G417" s="6">
        <f t="shared" si="33"/>
        <v>9.0792027688745044E-2</v>
      </c>
      <c r="H417" s="3">
        <f t="shared" si="38"/>
        <v>0.30264009229581684</v>
      </c>
      <c r="I417" s="8">
        <f>0.0050811768+0.0000286052*POWER(D417,2)*E417</f>
        <v>0.63336578960000001</v>
      </c>
      <c r="J417" s="3">
        <f t="shared" si="34"/>
        <v>20</v>
      </c>
      <c r="K417" s="3">
        <f t="shared" si="35"/>
        <v>12.667315792</v>
      </c>
      <c r="L417" t="s">
        <v>129</v>
      </c>
      <c r="M417" s="41" t="s">
        <v>50</v>
      </c>
      <c r="N417" s="43" t="s">
        <v>51</v>
      </c>
    </row>
    <row r="418" spans="1:14" x14ac:dyDescent="0.25">
      <c r="A418" s="4">
        <v>1</v>
      </c>
      <c r="B418" s="4">
        <v>3</v>
      </c>
      <c r="C418" s="44" t="s">
        <v>77</v>
      </c>
      <c r="D418" s="45">
        <v>44</v>
      </c>
      <c r="E418" s="45">
        <v>22</v>
      </c>
      <c r="F418" s="12" t="s">
        <v>85</v>
      </c>
      <c r="G418" s="6">
        <f t="shared" si="33"/>
        <v>0.15205308443374599</v>
      </c>
      <c r="H418" s="3">
        <f t="shared" si="38"/>
        <v>0.5068436147791533</v>
      </c>
      <c r="I418" s="8">
        <f>0.0050811768+0.0000286052*POWER(D418,2)*E418</f>
        <v>1.2234338551999999</v>
      </c>
      <c r="J418" s="3">
        <f t="shared" si="34"/>
        <v>20</v>
      </c>
      <c r="K418" s="3">
        <f t="shared" si="35"/>
        <v>24.468677103999998</v>
      </c>
      <c r="L418" t="s">
        <v>129</v>
      </c>
      <c r="M418" s="41" t="s">
        <v>50</v>
      </c>
      <c r="N418" s="43" t="s">
        <v>51</v>
      </c>
    </row>
    <row r="419" spans="1:14" x14ac:dyDescent="0.25">
      <c r="A419" s="4">
        <v>1</v>
      </c>
      <c r="B419" s="4">
        <v>12</v>
      </c>
      <c r="C419" s="44" t="s">
        <v>77</v>
      </c>
      <c r="D419" s="45">
        <v>44</v>
      </c>
      <c r="E419" s="45">
        <v>24</v>
      </c>
      <c r="F419" s="12" t="s">
        <v>85</v>
      </c>
      <c r="G419" s="6">
        <f t="shared" si="33"/>
        <v>0.15205308443374599</v>
      </c>
      <c r="H419" s="3">
        <f t="shared" si="38"/>
        <v>0.5068436147791533</v>
      </c>
      <c r="I419" s="8">
        <f>0.0050811768+0.0000286052*POWER(D419,2)*E419</f>
        <v>1.3341931896000001</v>
      </c>
      <c r="J419" s="3">
        <f t="shared" si="34"/>
        <v>20</v>
      </c>
      <c r="K419" s="3">
        <f t="shared" si="35"/>
        <v>26.683863792</v>
      </c>
      <c r="L419" t="s">
        <v>129</v>
      </c>
      <c r="M419" s="41" t="s">
        <v>50</v>
      </c>
      <c r="N419" s="43" t="s">
        <v>51</v>
      </c>
    </row>
    <row r="420" spans="1:14" x14ac:dyDescent="0.25">
      <c r="A420" s="4">
        <v>1</v>
      </c>
      <c r="B420" s="4">
        <v>11</v>
      </c>
      <c r="C420" s="44" t="s">
        <v>77</v>
      </c>
      <c r="D420" s="45">
        <v>49</v>
      </c>
      <c r="E420" s="45">
        <v>32</v>
      </c>
      <c r="F420" s="12" t="s">
        <v>86</v>
      </c>
      <c r="G420" s="6">
        <f t="shared" si="33"/>
        <v>0.18857409903172731</v>
      </c>
      <c r="H420" s="3">
        <f t="shared" si="38"/>
        <v>0.62858033010575776</v>
      </c>
      <c r="I420" s="8">
        <f>0.0050811768+0.0000286052*POWER(D420,2)*E420</f>
        <v>2.2028759031999998</v>
      </c>
      <c r="J420" s="3">
        <f t="shared" si="34"/>
        <v>20</v>
      </c>
      <c r="K420" s="3">
        <f t="shared" si="35"/>
        <v>44.057518063999993</v>
      </c>
      <c r="L420" t="s">
        <v>129</v>
      </c>
      <c r="M420" s="41" t="s">
        <v>50</v>
      </c>
      <c r="N420" s="43" t="s">
        <v>51</v>
      </c>
    </row>
    <row r="421" spans="1:14" x14ac:dyDescent="0.25">
      <c r="A421" s="4">
        <v>2</v>
      </c>
      <c r="B421" s="4">
        <v>4</v>
      </c>
      <c r="C421" s="44" t="s">
        <v>78</v>
      </c>
      <c r="D421" s="45">
        <v>13</v>
      </c>
      <c r="E421" s="45">
        <v>6</v>
      </c>
      <c r="F421" s="12" t="s">
        <v>79</v>
      </c>
      <c r="G421" s="6">
        <f t="shared" si="33"/>
        <v>1.3273228961416878E-2</v>
      </c>
      <c r="H421" s="3">
        <f t="shared" si="38"/>
        <v>4.4244096538056263E-2</v>
      </c>
      <c r="I421" s="3">
        <f>0.108337266+(0.000046499*(D421*D421*E421))</f>
        <v>0.15548725200000002</v>
      </c>
      <c r="J421" s="3">
        <f t="shared" si="34"/>
        <v>20</v>
      </c>
      <c r="K421" s="3">
        <f t="shared" si="35"/>
        <v>3.1097450400000004</v>
      </c>
      <c r="L421" t="s">
        <v>129</v>
      </c>
      <c r="M421" s="41" t="s">
        <v>50</v>
      </c>
      <c r="N421" s="43" t="s">
        <v>51</v>
      </c>
    </row>
    <row r="422" spans="1:14" x14ac:dyDescent="0.25">
      <c r="A422" s="4">
        <v>2</v>
      </c>
      <c r="B422" s="4">
        <v>16</v>
      </c>
      <c r="C422" s="44" t="s">
        <v>78</v>
      </c>
      <c r="D422" s="45">
        <v>13</v>
      </c>
      <c r="E422" s="45">
        <v>6</v>
      </c>
      <c r="F422" s="12" t="s">
        <v>79</v>
      </c>
      <c r="G422" s="6">
        <f t="shared" si="33"/>
        <v>1.3273228961416878E-2</v>
      </c>
      <c r="H422" s="3">
        <f t="shared" si="38"/>
        <v>4.4244096538056263E-2</v>
      </c>
      <c r="I422" s="3">
        <f>0.108337266+(0.000046499*(D422*D422*E422))</f>
        <v>0.15548725200000002</v>
      </c>
      <c r="J422" s="3">
        <f t="shared" si="34"/>
        <v>20</v>
      </c>
      <c r="K422" s="3">
        <f t="shared" si="35"/>
        <v>3.1097450400000004</v>
      </c>
      <c r="L422" t="s">
        <v>129</v>
      </c>
      <c r="M422" s="41" t="s">
        <v>50</v>
      </c>
      <c r="N422" s="43" t="s">
        <v>51</v>
      </c>
    </row>
    <row r="423" spans="1:14" x14ac:dyDescent="0.25">
      <c r="A423" s="4">
        <v>2</v>
      </c>
      <c r="B423" s="4">
        <v>6</v>
      </c>
      <c r="C423" s="44" t="s">
        <v>78</v>
      </c>
      <c r="D423" s="45">
        <v>14</v>
      </c>
      <c r="E423" s="45">
        <v>10</v>
      </c>
      <c r="F423" s="12" t="s">
        <v>79</v>
      </c>
      <c r="G423" s="6">
        <f t="shared" si="33"/>
        <v>1.5393804002589988E-2</v>
      </c>
      <c r="H423" s="3">
        <f t="shared" si="38"/>
        <v>5.1312680008633295E-2</v>
      </c>
      <c r="I423" s="3">
        <f>0.108337266+(0.000046499*(D423*D423*E423))</f>
        <v>0.19947530600000002</v>
      </c>
      <c r="J423" s="3">
        <f t="shared" si="34"/>
        <v>20</v>
      </c>
      <c r="K423" s="3">
        <f t="shared" si="35"/>
        <v>3.9895061200000002</v>
      </c>
      <c r="L423" t="s">
        <v>129</v>
      </c>
      <c r="M423" s="41" t="s">
        <v>50</v>
      </c>
      <c r="N423" s="43" t="s">
        <v>51</v>
      </c>
    </row>
    <row r="424" spans="1:14" x14ac:dyDescent="0.25">
      <c r="A424" s="4">
        <v>2</v>
      </c>
      <c r="B424" s="4">
        <v>8</v>
      </c>
      <c r="C424" s="44" t="s">
        <v>78</v>
      </c>
      <c r="D424" s="45">
        <v>15</v>
      </c>
      <c r="E424" s="45">
        <v>10</v>
      </c>
      <c r="F424" s="51" t="s">
        <v>80</v>
      </c>
      <c r="G424" s="6">
        <f t="shared" si="33"/>
        <v>1.7671458676442587E-2</v>
      </c>
      <c r="H424" s="3">
        <f t="shared" si="38"/>
        <v>5.8904862254808628E-2</v>
      </c>
      <c r="I424" s="3">
        <f>0.108337266+(0.000046499*(D424*D424*E424))</f>
        <v>0.212960016</v>
      </c>
      <c r="J424" s="3">
        <f t="shared" si="34"/>
        <v>20</v>
      </c>
      <c r="K424" s="3">
        <f t="shared" si="35"/>
        <v>4.2592003199999997</v>
      </c>
      <c r="L424" t="s">
        <v>129</v>
      </c>
      <c r="M424" s="41" t="s">
        <v>50</v>
      </c>
      <c r="N424" s="43" t="s">
        <v>51</v>
      </c>
    </row>
    <row r="425" spans="1:14" x14ac:dyDescent="0.25">
      <c r="A425" s="4">
        <v>2</v>
      </c>
      <c r="B425" s="4">
        <v>9</v>
      </c>
      <c r="C425" s="44" t="s">
        <v>78</v>
      </c>
      <c r="D425" s="45">
        <v>17</v>
      </c>
      <c r="E425" s="45">
        <v>12</v>
      </c>
      <c r="F425" s="51" t="s">
        <v>80</v>
      </c>
      <c r="G425" s="6">
        <f t="shared" si="33"/>
        <v>2.2698006922186261E-2</v>
      </c>
      <c r="H425" s="3">
        <f t="shared" si="38"/>
        <v>7.5660023073954211E-2</v>
      </c>
      <c r="I425" s="3">
        <f>0.108337266+(0.000046499*(D425*D425*E425))</f>
        <v>0.269595798</v>
      </c>
      <c r="J425" s="3">
        <f t="shared" si="34"/>
        <v>20</v>
      </c>
      <c r="K425" s="3">
        <f t="shared" si="35"/>
        <v>5.3919159599999995</v>
      </c>
      <c r="L425" t="s">
        <v>129</v>
      </c>
      <c r="M425" s="41" t="s">
        <v>50</v>
      </c>
      <c r="N425" s="43" t="s">
        <v>51</v>
      </c>
    </row>
    <row r="426" spans="1:14" x14ac:dyDescent="0.25">
      <c r="A426" s="4">
        <v>2</v>
      </c>
      <c r="B426" s="4">
        <v>3</v>
      </c>
      <c r="C426" s="44" t="s">
        <v>77</v>
      </c>
      <c r="D426" s="45">
        <v>23</v>
      </c>
      <c r="E426" s="45">
        <v>12</v>
      </c>
      <c r="F426" s="12" t="s">
        <v>81</v>
      </c>
      <c r="G426" s="6">
        <f t="shared" si="33"/>
        <v>4.1547562843725017E-2</v>
      </c>
      <c r="H426" s="3">
        <f t="shared" si="38"/>
        <v>0.13849187614575006</v>
      </c>
      <c r="I426" s="8">
        <f>0.0050811768+0.0000286052*POWER(D426,2)*E426</f>
        <v>0.18666698639999998</v>
      </c>
      <c r="J426" s="3">
        <f t="shared" si="34"/>
        <v>20</v>
      </c>
      <c r="K426" s="3">
        <f t="shared" si="35"/>
        <v>3.7333397279999994</v>
      </c>
      <c r="L426" t="s">
        <v>129</v>
      </c>
      <c r="M426" s="41" t="s">
        <v>50</v>
      </c>
      <c r="N426" s="43" t="s">
        <v>51</v>
      </c>
    </row>
    <row r="427" spans="1:14" x14ac:dyDescent="0.25">
      <c r="A427" s="4">
        <v>2</v>
      </c>
      <c r="B427" s="4">
        <v>12</v>
      </c>
      <c r="C427" s="44" t="s">
        <v>74</v>
      </c>
      <c r="D427" s="45">
        <v>23</v>
      </c>
      <c r="E427" s="45">
        <v>11</v>
      </c>
      <c r="F427" s="12" t="s">
        <v>81</v>
      </c>
      <c r="G427" s="6">
        <f t="shared" si="33"/>
        <v>4.1547562843725017E-2</v>
      </c>
      <c r="H427" s="3">
        <f t="shared" si="38"/>
        <v>0.13849187614575006</v>
      </c>
      <c r="I427" s="3">
        <f>0.108337266+(0.000046499*(D427*D427*E427))</f>
        <v>0.378914947</v>
      </c>
      <c r="J427" s="3">
        <f t="shared" si="34"/>
        <v>20</v>
      </c>
      <c r="K427" s="3">
        <f t="shared" si="35"/>
        <v>7.5782989399999998</v>
      </c>
      <c r="L427" t="s">
        <v>129</v>
      </c>
      <c r="M427" s="41" t="s">
        <v>50</v>
      </c>
      <c r="N427" s="43" t="s">
        <v>51</v>
      </c>
    </row>
    <row r="428" spans="1:14" x14ac:dyDescent="0.25">
      <c r="A428" s="4">
        <v>2</v>
      </c>
      <c r="B428" s="4">
        <v>15</v>
      </c>
      <c r="C428" s="44" t="s">
        <v>77</v>
      </c>
      <c r="D428" s="45">
        <v>23</v>
      </c>
      <c r="E428" s="45">
        <v>13</v>
      </c>
      <c r="F428" s="12" t="s">
        <v>81</v>
      </c>
      <c r="G428" s="6">
        <f t="shared" si="33"/>
        <v>4.1547562843725017E-2</v>
      </c>
      <c r="H428" s="3">
        <f t="shared" si="38"/>
        <v>0.13849187614575006</v>
      </c>
      <c r="I428" s="8">
        <f t="shared" ref="I428:I434" si="40">0.0050811768+0.0000286052*POWER(D428,2)*E428</f>
        <v>0.20179913719999998</v>
      </c>
      <c r="J428" s="3">
        <f t="shared" si="34"/>
        <v>20</v>
      </c>
      <c r="K428" s="3">
        <f t="shared" si="35"/>
        <v>4.0359827439999991</v>
      </c>
      <c r="L428" t="s">
        <v>129</v>
      </c>
      <c r="M428" s="41" t="s">
        <v>50</v>
      </c>
      <c r="N428" s="43" t="s">
        <v>51</v>
      </c>
    </row>
    <row r="429" spans="1:14" x14ac:dyDescent="0.25">
      <c r="A429" s="4">
        <v>2</v>
      </c>
      <c r="B429" s="4">
        <v>7</v>
      </c>
      <c r="C429" s="44" t="s">
        <v>77</v>
      </c>
      <c r="D429" s="45">
        <v>28</v>
      </c>
      <c r="E429" s="45">
        <v>14</v>
      </c>
      <c r="F429" s="51" t="s">
        <v>82</v>
      </c>
      <c r="G429" s="6">
        <f t="shared" si="33"/>
        <v>6.1575216010359951E-2</v>
      </c>
      <c r="H429" s="3">
        <f t="shared" si="38"/>
        <v>0.20525072003453318</v>
      </c>
      <c r="I429" s="8">
        <f t="shared" si="40"/>
        <v>0.31905185199999997</v>
      </c>
      <c r="J429" s="3">
        <f t="shared" si="34"/>
        <v>20</v>
      </c>
      <c r="K429" s="3">
        <f t="shared" si="35"/>
        <v>6.3810370399999989</v>
      </c>
      <c r="L429" t="s">
        <v>129</v>
      </c>
      <c r="M429" s="41" t="s">
        <v>50</v>
      </c>
      <c r="N429" s="43" t="s">
        <v>51</v>
      </c>
    </row>
    <row r="430" spans="1:14" x14ac:dyDescent="0.25">
      <c r="A430" s="4">
        <v>2</v>
      </c>
      <c r="B430" s="4">
        <v>1</v>
      </c>
      <c r="C430" s="44" t="s">
        <v>77</v>
      </c>
      <c r="D430" s="45">
        <v>35</v>
      </c>
      <c r="E430" s="49">
        <v>19</v>
      </c>
      <c r="F430" s="12" t="s">
        <v>84</v>
      </c>
      <c r="G430" s="6">
        <f t="shared" si="33"/>
        <v>9.6211275016187398E-2</v>
      </c>
      <c r="H430" s="3">
        <f t="shared" si="38"/>
        <v>0.32070425005395803</v>
      </c>
      <c r="I430" s="8">
        <f t="shared" si="40"/>
        <v>0.67086720679999989</v>
      </c>
      <c r="J430" s="3">
        <f t="shared" si="34"/>
        <v>20</v>
      </c>
      <c r="K430" s="3">
        <f t="shared" si="35"/>
        <v>13.417344135999997</v>
      </c>
      <c r="L430" t="s">
        <v>129</v>
      </c>
      <c r="M430" s="41" t="s">
        <v>50</v>
      </c>
      <c r="N430" s="43" t="s">
        <v>51</v>
      </c>
    </row>
    <row r="431" spans="1:14" x14ac:dyDescent="0.25">
      <c r="A431" s="4">
        <v>2</v>
      </c>
      <c r="B431" s="4">
        <v>13</v>
      </c>
      <c r="C431" s="44" t="s">
        <v>77</v>
      </c>
      <c r="D431" s="45">
        <v>35</v>
      </c>
      <c r="E431" s="45">
        <v>18</v>
      </c>
      <c r="F431" s="12" t="s">
        <v>84</v>
      </c>
      <c r="G431" s="6">
        <f t="shared" si="33"/>
        <v>9.6211275016187398E-2</v>
      </c>
      <c r="H431" s="3">
        <f t="shared" si="38"/>
        <v>0.32070425005395803</v>
      </c>
      <c r="I431" s="8">
        <f t="shared" si="40"/>
        <v>0.63582583679999993</v>
      </c>
      <c r="J431" s="3">
        <f t="shared" si="34"/>
        <v>20</v>
      </c>
      <c r="K431" s="3">
        <f t="shared" si="35"/>
        <v>12.716516735999997</v>
      </c>
      <c r="L431" t="s">
        <v>129</v>
      </c>
      <c r="M431" s="41" t="s">
        <v>50</v>
      </c>
      <c r="N431" s="43" t="s">
        <v>51</v>
      </c>
    </row>
    <row r="432" spans="1:14" x14ac:dyDescent="0.25">
      <c r="A432" s="4">
        <v>2</v>
      </c>
      <c r="B432" s="4">
        <v>2</v>
      </c>
      <c r="C432" s="44" t="s">
        <v>77</v>
      </c>
      <c r="D432" s="45">
        <v>40</v>
      </c>
      <c r="E432" s="45">
        <v>20</v>
      </c>
      <c r="F432" s="12" t="s">
        <v>85</v>
      </c>
      <c r="G432" s="6">
        <f t="shared" si="33"/>
        <v>0.12566370614359174</v>
      </c>
      <c r="H432" s="3">
        <f t="shared" si="38"/>
        <v>0.41887902047863912</v>
      </c>
      <c r="I432" s="8">
        <f t="shared" si="40"/>
        <v>0.92044757679999989</v>
      </c>
      <c r="J432" s="3">
        <f t="shared" si="34"/>
        <v>20</v>
      </c>
      <c r="K432" s="3">
        <f t="shared" si="35"/>
        <v>18.408951535999996</v>
      </c>
      <c r="L432" t="s">
        <v>129</v>
      </c>
      <c r="M432" s="41" t="s">
        <v>50</v>
      </c>
      <c r="N432" s="43" t="s">
        <v>51</v>
      </c>
    </row>
    <row r="433" spans="1:14" x14ac:dyDescent="0.25">
      <c r="A433" s="4">
        <v>2</v>
      </c>
      <c r="B433" s="4">
        <v>11</v>
      </c>
      <c r="C433" s="44" t="s">
        <v>77</v>
      </c>
      <c r="D433" s="45">
        <v>40</v>
      </c>
      <c r="E433" s="45">
        <v>19</v>
      </c>
      <c r="F433" s="12" t="s">
        <v>85</v>
      </c>
      <c r="G433" s="6">
        <f t="shared" si="33"/>
        <v>0.12566370614359174</v>
      </c>
      <c r="H433" s="3">
        <f t="shared" si="38"/>
        <v>0.41887902047863912</v>
      </c>
      <c r="I433" s="8">
        <f t="shared" si="40"/>
        <v>0.87467925679999992</v>
      </c>
      <c r="J433" s="3">
        <f t="shared" si="34"/>
        <v>20</v>
      </c>
      <c r="K433" s="3">
        <f t="shared" si="35"/>
        <v>17.493585135999997</v>
      </c>
      <c r="L433" t="s">
        <v>129</v>
      </c>
      <c r="M433" s="41" t="s">
        <v>50</v>
      </c>
      <c r="N433" s="43" t="s">
        <v>51</v>
      </c>
    </row>
    <row r="434" spans="1:14" x14ac:dyDescent="0.25">
      <c r="A434" s="4">
        <v>2</v>
      </c>
      <c r="B434" s="4">
        <v>14</v>
      </c>
      <c r="C434" s="44" t="s">
        <v>77</v>
      </c>
      <c r="D434" s="45">
        <v>40</v>
      </c>
      <c r="E434" s="45">
        <v>20</v>
      </c>
      <c r="F434" s="12" t="s">
        <v>85</v>
      </c>
      <c r="G434" s="6">
        <f t="shared" si="33"/>
        <v>0.12566370614359174</v>
      </c>
      <c r="H434" s="3">
        <f t="shared" si="38"/>
        <v>0.41887902047863912</v>
      </c>
      <c r="I434" s="8">
        <f t="shared" si="40"/>
        <v>0.92044757679999989</v>
      </c>
      <c r="J434" s="3">
        <f t="shared" si="34"/>
        <v>20</v>
      </c>
      <c r="K434" s="3">
        <f t="shared" si="35"/>
        <v>18.408951535999996</v>
      </c>
      <c r="L434" t="s">
        <v>129</v>
      </c>
      <c r="M434" s="41" t="s">
        <v>50</v>
      </c>
      <c r="N434" s="43" t="s">
        <v>51</v>
      </c>
    </row>
    <row r="435" spans="1:14" x14ac:dyDescent="0.25">
      <c r="A435" s="4">
        <v>2</v>
      </c>
      <c r="B435" s="4">
        <v>5</v>
      </c>
      <c r="C435" s="44" t="s">
        <v>74</v>
      </c>
      <c r="D435" s="45">
        <v>41</v>
      </c>
      <c r="E435" s="45">
        <v>20</v>
      </c>
      <c r="F435" s="12" t="s">
        <v>85</v>
      </c>
      <c r="G435" s="6">
        <f t="shared" si="33"/>
        <v>0.13202543126711103</v>
      </c>
      <c r="H435" s="3">
        <f t="shared" si="38"/>
        <v>0.44008477089037012</v>
      </c>
      <c r="I435" s="3">
        <f>0.108337266+(0.000046499*(D435*D435*E435))</f>
        <v>1.6716336460000001</v>
      </c>
      <c r="J435" s="3">
        <f t="shared" si="34"/>
        <v>20</v>
      </c>
      <c r="K435" s="3">
        <f t="shared" si="35"/>
        <v>33.432672920000002</v>
      </c>
      <c r="L435" t="s">
        <v>129</v>
      </c>
      <c r="M435" s="41" t="s">
        <v>50</v>
      </c>
      <c r="N435" s="43" t="s">
        <v>51</v>
      </c>
    </row>
    <row r="436" spans="1:14" x14ac:dyDescent="0.25">
      <c r="A436" s="4">
        <v>2</v>
      </c>
      <c r="B436" s="4">
        <v>10</v>
      </c>
      <c r="C436" s="44" t="s">
        <v>77</v>
      </c>
      <c r="D436" s="45">
        <v>41</v>
      </c>
      <c r="E436" s="45">
        <v>21</v>
      </c>
      <c r="F436" s="12" t="s">
        <v>85</v>
      </c>
      <c r="G436" s="6">
        <f t="shared" si="33"/>
        <v>0.13202543126711103</v>
      </c>
      <c r="H436" s="3">
        <f t="shared" si="38"/>
        <v>0.44008477089037012</v>
      </c>
      <c r="I436" s="8">
        <f>0.0050811768+0.0000286052*POWER(D436,2)*E436</f>
        <v>1.014873342</v>
      </c>
      <c r="J436" s="3">
        <f t="shared" si="34"/>
        <v>20</v>
      </c>
      <c r="K436" s="3">
        <f t="shared" si="35"/>
        <v>20.297466839999998</v>
      </c>
      <c r="L436" t="s">
        <v>129</v>
      </c>
      <c r="M436" s="41" t="s">
        <v>50</v>
      </c>
      <c r="N436" s="43" t="s">
        <v>51</v>
      </c>
    </row>
    <row r="437" spans="1:14" x14ac:dyDescent="0.25">
      <c r="A437" s="4">
        <v>2</v>
      </c>
      <c r="B437" s="4">
        <v>17</v>
      </c>
      <c r="C437" s="44" t="s">
        <v>74</v>
      </c>
      <c r="D437" s="45">
        <v>40</v>
      </c>
      <c r="E437" s="45">
        <v>20</v>
      </c>
      <c r="F437" s="12" t="s">
        <v>85</v>
      </c>
      <c r="G437" s="6">
        <f t="shared" si="33"/>
        <v>0.12566370614359174</v>
      </c>
      <c r="H437" s="3">
        <f t="shared" si="38"/>
        <v>0.41887902047863912</v>
      </c>
      <c r="I437" s="3">
        <f>0.108337266+(0.000046499*(D437*D437*E437))</f>
        <v>1.5963052660000001</v>
      </c>
      <c r="J437" s="3">
        <f t="shared" si="34"/>
        <v>20</v>
      </c>
      <c r="K437" s="3">
        <f t="shared" si="35"/>
        <v>31.926105320000001</v>
      </c>
      <c r="L437" t="s">
        <v>129</v>
      </c>
      <c r="M437" s="41" t="s">
        <v>50</v>
      </c>
      <c r="N437" s="43" t="s">
        <v>51</v>
      </c>
    </row>
    <row r="438" spans="1:14" x14ac:dyDescent="0.25">
      <c r="A438" s="4">
        <v>3</v>
      </c>
      <c r="B438" s="4">
        <v>12</v>
      </c>
      <c r="C438" s="44" t="s">
        <v>78</v>
      </c>
      <c r="D438" s="45">
        <v>11</v>
      </c>
      <c r="E438" s="45">
        <v>8</v>
      </c>
      <c r="F438" s="12" t="s">
        <v>79</v>
      </c>
      <c r="G438" s="6">
        <f t="shared" si="33"/>
        <v>9.5033177771091243E-3</v>
      </c>
      <c r="H438" s="3">
        <f t="shared" si="38"/>
        <v>3.1677725923697081E-2</v>
      </c>
      <c r="I438" s="3">
        <f>0.108337266+(0.000046499*(D438*D438*E438))</f>
        <v>0.15334829799999999</v>
      </c>
      <c r="J438" s="3">
        <f t="shared" si="34"/>
        <v>20</v>
      </c>
      <c r="K438" s="3">
        <f t="shared" si="35"/>
        <v>3.0669659599999997</v>
      </c>
      <c r="L438" t="s">
        <v>129</v>
      </c>
      <c r="M438" s="41" t="s">
        <v>50</v>
      </c>
      <c r="N438" s="43" t="s">
        <v>51</v>
      </c>
    </row>
    <row r="439" spans="1:14" x14ac:dyDescent="0.25">
      <c r="A439" s="4">
        <v>3</v>
      </c>
      <c r="B439" s="4">
        <v>21</v>
      </c>
      <c r="C439" s="44" t="s">
        <v>78</v>
      </c>
      <c r="D439" s="45">
        <v>11</v>
      </c>
      <c r="E439" s="45">
        <v>8</v>
      </c>
      <c r="F439" s="12" t="s">
        <v>79</v>
      </c>
      <c r="G439" s="6">
        <f t="shared" si="33"/>
        <v>9.5033177771091243E-3</v>
      </c>
      <c r="H439" s="3">
        <f t="shared" si="38"/>
        <v>3.1677725923697081E-2</v>
      </c>
      <c r="I439" s="3">
        <f>0.108337266+(0.000046499*(D439*D439*E439))</f>
        <v>0.15334829799999999</v>
      </c>
      <c r="J439" s="3">
        <f t="shared" si="34"/>
        <v>20</v>
      </c>
      <c r="K439" s="3">
        <f t="shared" si="35"/>
        <v>3.0669659599999997</v>
      </c>
      <c r="L439" t="s">
        <v>129</v>
      </c>
      <c r="M439" s="41" t="s">
        <v>50</v>
      </c>
      <c r="N439" s="43" t="s">
        <v>51</v>
      </c>
    </row>
    <row r="440" spans="1:14" x14ac:dyDescent="0.25">
      <c r="A440" s="4">
        <v>3</v>
      </c>
      <c r="B440" s="4">
        <v>7</v>
      </c>
      <c r="C440" s="44" t="s">
        <v>77</v>
      </c>
      <c r="D440" s="45">
        <v>13</v>
      </c>
      <c r="E440" s="45">
        <v>25</v>
      </c>
      <c r="F440" s="12" t="s">
        <v>79</v>
      </c>
      <c r="G440" s="6">
        <f t="shared" si="33"/>
        <v>1.3273228961416878E-2</v>
      </c>
      <c r="H440" s="3">
        <f t="shared" si="38"/>
        <v>4.4244096538056263E-2</v>
      </c>
      <c r="I440" s="8">
        <f>0.0050811768+0.0000286052*POWER(D440,2)*E440</f>
        <v>0.12593814679999998</v>
      </c>
      <c r="J440" s="3">
        <f t="shared" si="34"/>
        <v>20</v>
      </c>
      <c r="K440" s="3">
        <f t="shared" si="35"/>
        <v>2.5187629359999995</v>
      </c>
      <c r="L440" t="s">
        <v>129</v>
      </c>
      <c r="M440" s="41" t="s">
        <v>50</v>
      </c>
      <c r="N440" s="43" t="s">
        <v>51</v>
      </c>
    </row>
    <row r="441" spans="1:14" x14ac:dyDescent="0.25">
      <c r="A441" s="4">
        <v>3</v>
      </c>
      <c r="B441" s="4">
        <v>11</v>
      </c>
      <c r="C441" s="44" t="s">
        <v>78</v>
      </c>
      <c r="D441" s="45">
        <v>13</v>
      </c>
      <c r="E441" s="45">
        <v>9</v>
      </c>
      <c r="F441" s="12" t="s">
        <v>79</v>
      </c>
      <c r="G441" s="6">
        <f t="shared" si="33"/>
        <v>1.3273228961416878E-2</v>
      </c>
      <c r="H441" s="3">
        <f t="shared" si="38"/>
        <v>4.4244096538056263E-2</v>
      </c>
      <c r="I441" s="3">
        <f t="shared" ref="I441:I446" si="41">0.108337266+(0.000046499*(D441*D441*E441))</f>
        <v>0.17906224500000001</v>
      </c>
      <c r="J441" s="3">
        <f t="shared" si="34"/>
        <v>20</v>
      </c>
      <c r="K441" s="3">
        <f t="shared" si="35"/>
        <v>3.5812449000000002</v>
      </c>
      <c r="L441" t="s">
        <v>129</v>
      </c>
      <c r="M441" s="41" t="s">
        <v>50</v>
      </c>
      <c r="N441" s="43" t="s">
        <v>51</v>
      </c>
    </row>
    <row r="442" spans="1:14" x14ac:dyDescent="0.25">
      <c r="A442" s="4">
        <v>3</v>
      </c>
      <c r="B442" s="4">
        <v>20</v>
      </c>
      <c r="C442" s="44" t="s">
        <v>78</v>
      </c>
      <c r="D442" s="45">
        <v>13</v>
      </c>
      <c r="E442" s="45">
        <v>9</v>
      </c>
      <c r="F442" s="12" t="s">
        <v>79</v>
      </c>
      <c r="G442" s="6">
        <f t="shared" si="33"/>
        <v>1.3273228961416878E-2</v>
      </c>
      <c r="H442" s="3">
        <f t="shared" si="38"/>
        <v>4.4244096538056263E-2</v>
      </c>
      <c r="I442" s="3">
        <f t="shared" si="41"/>
        <v>0.17906224500000001</v>
      </c>
      <c r="J442" s="3">
        <f t="shared" si="34"/>
        <v>20</v>
      </c>
      <c r="K442" s="3">
        <f t="shared" si="35"/>
        <v>3.5812449000000002</v>
      </c>
      <c r="L442" t="s">
        <v>129</v>
      </c>
      <c r="M442" s="41" t="s">
        <v>50</v>
      </c>
      <c r="N442" s="43" t="s">
        <v>51</v>
      </c>
    </row>
    <row r="443" spans="1:14" x14ac:dyDescent="0.25">
      <c r="A443" s="4">
        <v>3</v>
      </c>
      <c r="B443" s="4">
        <v>3</v>
      </c>
      <c r="C443" s="44" t="s">
        <v>78</v>
      </c>
      <c r="D443" s="45">
        <v>15</v>
      </c>
      <c r="E443" s="45">
        <v>12</v>
      </c>
      <c r="F443" s="51" t="s">
        <v>80</v>
      </c>
      <c r="G443" s="6">
        <f t="shared" si="33"/>
        <v>1.7671458676442587E-2</v>
      </c>
      <c r="H443" s="3">
        <f t="shared" si="38"/>
        <v>5.8904862254808628E-2</v>
      </c>
      <c r="I443" s="3">
        <f t="shared" si="41"/>
        <v>0.23388456600000002</v>
      </c>
      <c r="J443" s="3">
        <f t="shared" si="34"/>
        <v>20</v>
      </c>
      <c r="K443" s="3">
        <f t="shared" si="35"/>
        <v>4.6776913200000001</v>
      </c>
      <c r="L443" t="s">
        <v>129</v>
      </c>
      <c r="M443" s="41" t="s">
        <v>50</v>
      </c>
      <c r="N443" s="43" t="s">
        <v>51</v>
      </c>
    </row>
    <row r="444" spans="1:14" x14ac:dyDescent="0.25">
      <c r="A444" s="4">
        <v>3</v>
      </c>
      <c r="B444" s="4">
        <v>13</v>
      </c>
      <c r="C444" s="44" t="s">
        <v>78</v>
      </c>
      <c r="D444" s="45">
        <v>15</v>
      </c>
      <c r="E444" s="45">
        <v>17</v>
      </c>
      <c r="F444" s="51" t="s">
        <v>80</v>
      </c>
      <c r="G444" s="6">
        <f t="shared" si="33"/>
        <v>1.7671458676442587E-2</v>
      </c>
      <c r="H444" s="3">
        <f t="shared" si="38"/>
        <v>5.8904862254808628E-2</v>
      </c>
      <c r="I444" s="3">
        <f t="shared" si="41"/>
        <v>0.28619594100000001</v>
      </c>
      <c r="J444" s="3">
        <f t="shared" si="34"/>
        <v>20</v>
      </c>
      <c r="K444" s="3">
        <f t="shared" si="35"/>
        <v>5.7239188199999997</v>
      </c>
      <c r="L444" t="s">
        <v>129</v>
      </c>
      <c r="M444" s="41" t="s">
        <v>50</v>
      </c>
      <c r="N444" s="43" t="s">
        <v>51</v>
      </c>
    </row>
    <row r="445" spans="1:14" x14ac:dyDescent="0.25">
      <c r="A445" s="4">
        <v>3</v>
      </c>
      <c r="B445" s="4">
        <v>4</v>
      </c>
      <c r="C445" s="44" t="s">
        <v>78</v>
      </c>
      <c r="D445" s="45">
        <v>17</v>
      </c>
      <c r="E445" s="45">
        <v>11</v>
      </c>
      <c r="F445" s="51" t="s">
        <v>80</v>
      </c>
      <c r="G445" s="6">
        <f t="shared" si="33"/>
        <v>2.2698006922186261E-2</v>
      </c>
      <c r="H445" s="3">
        <f t="shared" si="38"/>
        <v>7.5660023073954211E-2</v>
      </c>
      <c r="I445" s="3">
        <f t="shared" si="41"/>
        <v>0.25615758700000002</v>
      </c>
      <c r="J445" s="3">
        <f t="shared" si="34"/>
        <v>20</v>
      </c>
      <c r="K445" s="3">
        <f t="shared" si="35"/>
        <v>5.12315174</v>
      </c>
      <c r="L445" t="s">
        <v>129</v>
      </c>
      <c r="M445" s="41" t="s">
        <v>50</v>
      </c>
      <c r="N445" s="43" t="s">
        <v>51</v>
      </c>
    </row>
    <row r="446" spans="1:14" x14ac:dyDescent="0.25">
      <c r="A446" s="4">
        <v>3</v>
      </c>
      <c r="B446" s="4">
        <v>1</v>
      </c>
      <c r="C446" s="44" t="s">
        <v>74</v>
      </c>
      <c r="D446" s="45">
        <v>19</v>
      </c>
      <c r="E446" s="45">
        <v>14</v>
      </c>
      <c r="F446" s="51" t="s">
        <v>80</v>
      </c>
      <c r="G446" s="6">
        <f t="shared" si="33"/>
        <v>2.8352873698647883E-2</v>
      </c>
      <c r="H446" s="3">
        <f t="shared" si="38"/>
        <v>9.4509578995492949E-2</v>
      </c>
      <c r="I446" s="3">
        <f t="shared" si="41"/>
        <v>0.34334321200000001</v>
      </c>
      <c r="J446" s="3">
        <f t="shared" si="34"/>
        <v>20</v>
      </c>
      <c r="K446" s="3">
        <f t="shared" si="35"/>
        <v>6.86686424</v>
      </c>
      <c r="L446" t="s">
        <v>129</v>
      </c>
      <c r="M446" s="41" t="s">
        <v>50</v>
      </c>
      <c r="N446" s="43" t="s">
        <v>51</v>
      </c>
    </row>
    <row r="447" spans="1:14" x14ac:dyDescent="0.25">
      <c r="A447" s="4">
        <v>3</v>
      </c>
      <c r="B447" s="4">
        <v>9</v>
      </c>
      <c r="C447" s="44" t="s">
        <v>77</v>
      </c>
      <c r="D447" s="45">
        <v>19</v>
      </c>
      <c r="E447" s="45">
        <v>10</v>
      </c>
      <c r="F447" s="51" t="s">
        <v>80</v>
      </c>
      <c r="G447" s="6">
        <f t="shared" si="33"/>
        <v>2.8352873698647883E-2</v>
      </c>
      <c r="H447" s="3">
        <f t="shared" si="38"/>
        <v>9.4509578995492949E-2</v>
      </c>
      <c r="I447" s="8">
        <f>0.0050811768+0.0000286052*POWER(D447,2)*E447</f>
        <v>0.10834594880000001</v>
      </c>
      <c r="J447" s="3">
        <f t="shared" si="34"/>
        <v>20</v>
      </c>
      <c r="K447" s="3">
        <f t="shared" si="35"/>
        <v>2.1669189759999998</v>
      </c>
      <c r="L447" t="s">
        <v>129</v>
      </c>
      <c r="M447" s="41" t="s">
        <v>50</v>
      </c>
      <c r="N447" s="43" t="s">
        <v>51</v>
      </c>
    </row>
    <row r="448" spans="1:14" x14ac:dyDescent="0.25">
      <c r="A448" s="4">
        <v>3</v>
      </c>
      <c r="B448" s="4">
        <v>18</v>
      </c>
      <c r="C448" s="44" t="s">
        <v>77</v>
      </c>
      <c r="D448" s="45">
        <v>19</v>
      </c>
      <c r="E448" s="45">
        <v>10</v>
      </c>
      <c r="F448" s="51" t="s">
        <v>80</v>
      </c>
      <c r="G448" s="6">
        <f t="shared" si="33"/>
        <v>2.8352873698647883E-2</v>
      </c>
      <c r="H448" s="3">
        <f t="shared" si="38"/>
        <v>9.4509578995492949E-2</v>
      </c>
      <c r="I448" s="8">
        <f>0.0050811768+0.0000286052*POWER(D448,2)*E448</f>
        <v>0.10834594880000001</v>
      </c>
      <c r="J448" s="3">
        <f t="shared" si="34"/>
        <v>20</v>
      </c>
      <c r="K448" s="3">
        <f t="shared" si="35"/>
        <v>2.1669189759999998</v>
      </c>
      <c r="L448" t="s">
        <v>129</v>
      </c>
      <c r="M448" s="41" t="s">
        <v>50</v>
      </c>
      <c r="N448" s="43" t="s">
        <v>51</v>
      </c>
    </row>
    <row r="449" spans="1:14" x14ac:dyDescent="0.25">
      <c r="A449" s="4">
        <v>3</v>
      </c>
      <c r="B449" s="4">
        <v>6</v>
      </c>
      <c r="C449" s="44" t="s">
        <v>77</v>
      </c>
      <c r="D449" s="45">
        <v>20</v>
      </c>
      <c r="E449" s="45">
        <v>17</v>
      </c>
      <c r="F449" s="12" t="s">
        <v>81</v>
      </c>
      <c r="G449" s="6">
        <f t="shared" si="33"/>
        <v>3.1415926535897934E-2</v>
      </c>
      <c r="H449" s="3">
        <f t="shared" si="38"/>
        <v>0.10471975511965978</v>
      </c>
      <c r="I449" s="8">
        <f>0.0050811768+0.0000286052*POWER(D449,2)*E449</f>
        <v>0.19959653679999997</v>
      </c>
      <c r="J449" s="3">
        <f t="shared" si="34"/>
        <v>20</v>
      </c>
      <c r="K449" s="3">
        <f t="shared" si="35"/>
        <v>3.9919307359999991</v>
      </c>
      <c r="L449" t="s">
        <v>129</v>
      </c>
      <c r="M449" s="41" t="s">
        <v>50</v>
      </c>
      <c r="N449" s="43" t="s">
        <v>51</v>
      </c>
    </row>
    <row r="450" spans="1:14" x14ac:dyDescent="0.25">
      <c r="A450" s="4">
        <v>3</v>
      </c>
      <c r="B450" s="4">
        <v>15</v>
      </c>
      <c r="C450" s="44" t="s">
        <v>77</v>
      </c>
      <c r="D450" s="45">
        <v>20</v>
      </c>
      <c r="E450" s="45">
        <v>17</v>
      </c>
      <c r="F450" s="12" t="s">
        <v>81</v>
      </c>
      <c r="G450" s="6">
        <f t="shared" ref="G450:G513" si="42">PI()/4*POWER((D450/100),2)</f>
        <v>3.1415926535897934E-2</v>
      </c>
      <c r="H450" s="3">
        <f t="shared" si="38"/>
        <v>0.10471975511965978</v>
      </c>
      <c r="I450" s="8">
        <f>0.0050811768+0.0000286052*POWER(D450,2)*E450</f>
        <v>0.19959653679999997</v>
      </c>
      <c r="J450" s="3">
        <f t="shared" si="34"/>
        <v>20</v>
      </c>
      <c r="K450" s="3">
        <f t="shared" si="35"/>
        <v>3.9919307359999991</v>
      </c>
      <c r="L450" t="s">
        <v>129</v>
      </c>
      <c r="M450" s="41" t="s">
        <v>50</v>
      </c>
      <c r="N450" s="43" t="s">
        <v>51</v>
      </c>
    </row>
    <row r="451" spans="1:14" x14ac:dyDescent="0.25">
      <c r="A451" s="4">
        <v>3</v>
      </c>
      <c r="B451" s="4">
        <v>2</v>
      </c>
      <c r="C451" s="44" t="s">
        <v>74</v>
      </c>
      <c r="D451" s="45">
        <v>24</v>
      </c>
      <c r="E451" s="45">
        <v>16</v>
      </c>
      <c r="F451" s="12" t="s">
        <v>81</v>
      </c>
      <c r="G451" s="6">
        <f t="shared" si="42"/>
        <v>4.5238934211693019E-2</v>
      </c>
      <c r="H451" s="3">
        <f t="shared" si="38"/>
        <v>0.15079644737231007</v>
      </c>
      <c r="I451" s="3">
        <f>0.108337266+(0.000046499*(D451*D451*E451))</f>
        <v>0.53687205000000005</v>
      </c>
      <c r="J451" s="3">
        <f t="shared" ref="J451:J514" si="43">1*1/$Q$2</f>
        <v>20</v>
      </c>
      <c r="K451" s="3">
        <f t="shared" ref="K451:K514" si="44">I451/$Q$2</f>
        <v>10.737441</v>
      </c>
      <c r="L451" t="s">
        <v>129</v>
      </c>
      <c r="M451" s="41" t="s">
        <v>50</v>
      </c>
      <c r="N451" s="43" t="s">
        <v>51</v>
      </c>
    </row>
    <row r="452" spans="1:14" x14ac:dyDescent="0.25">
      <c r="A452" s="4">
        <v>3</v>
      </c>
      <c r="B452" s="4">
        <v>5</v>
      </c>
      <c r="C452" s="44" t="s">
        <v>77</v>
      </c>
      <c r="D452" s="45">
        <v>24</v>
      </c>
      <c r="E452" s="45">
        <v>16</v>
      </c>
      <c r="F452" s="12" t="s">
        <v>81</v>
      </c>
      <c r="G452" s="6">
        <f t="shared" si="42"/>
        <v>4.5238934211693019E-2</v>
      </c>
      <c r="H452" s="3">
        <f t="shared" si="38"/>
        <v>0.15079644737231007</v>
      </c>
      <c r="I452" s="8">
        <f>0.0050811768+0.0000286052*POWER(D452,2)*E452</f>
        <v>0.26870669999999997</v>
      </c>
      <c r="J452" s="3">
        <f t="shared" si="43"/>
        <v>20</v>
      </c>
      <c r="K452" s="3">
        <f t="shared" si="44"/>
        <v>5.3741339999999989</v>
      </c>
      <c r="L452" t="s">
        <v>129</v>
      </c>
      <c r="M452" s="41" t="s">
        <v>50</v>
      </c>
      <c r="N452" s="43" t="s">
        <v>51</v>
      </c>
    </row>
    <row r="453" spans="1:14" x14ac:dyDescent="0.25">
      <c r="A453" s="4">
        <v>3</v>
      </c>
      <c r="B453" s="4">
        <v>14</v>
      </c>
      <c r="C453" s="44" t="s">
        <v>77</v>
      </c>
      <c r="D453" s="45">
        <v>24</v>
      </c>
      <c r="E453" s="45">
        <v>16</v>
      </c>
      <c r="F453" s="12" t="s">
        <v>81</v>
      </c>
      <c r="G453" s="6">
        <f t="shared" si="42"/>
        <v>4.5238934211693019E-2</v>
      </c>
      <c r="H453" s="3">
        <f t="shared" si="38"/>
        <v>0.15079644737231007</v>
      </c>
      <c r="I453" s="8">
        <f>0.0050811768+0.0000286052*POWER(D453,2)*E453</f>
        <v>0.26870669999999997</v>
      </c>
      <c r="J453" s="3">
        <f t="shared" si="43"/>
        <v>20</v>
      </c>
      <c r="K453" s="3">
        <f t="shared" si="44"/>
        <v>5.3741339999999989</v>
      </c>
      <c r="L453" t="s">
        <v>129</v>
      </c>
      <c r="M453" s="41" t="s">
        <v>50</v>
      </c>
      <c r="N453" s="43" t="s">
        <v>51</v>
      </c>
    </row>
    <row r="454" spans="1:14" x14ac:dyDescent="0.25">
      <c r="A454" s="4">
        <v>3</v>
      </c>
      <c r="B454" s="4">
        <v>8</v>
      </c>
      <c r="C454" s="44" t="s">
        <v>77</v>
      </c>
      <c r="D454" s="45">
        <v>25</v>
      </c>
      <c r="E454" s="45">
        <v>18</v>
      </c>
      <c r="F454" s="51" t="s">
        <v>82</v>
      </c>
      <c r="G454" s="6">
        <f t="shared" si="42"/>
        <v>4.9087385212340517E-2</v>
      </c>
      <c r="H454" s="3">
        <f t="shared" si="38"/>
        <v>0.1636246173744684</v>
      </c>
      <c r="I454" s="8">
        <f>0.0050811768+0.0000286052*POWER(D454,2)*E454</f>
        <v>0.32688967679999992</v>
      </c>
      <c r="J454" s="3">
        <f t="shared" si="43"/>
        <v>20</v>
      </c>
      <c r="K454" s="3">
        <f t="shared" si="44"/>
        <v>6.5377935359999979</v>
      </c>
      <c r="L454" t="s">
        <v>129</v>
      </c>
      <c r="M454" s="41" t="s">
        <v>50</v>
      </c>
      <c r="N454" s="43" t="s">
        <v>51</v>
      </c>
    </row>
    <row r="455" spans="1:14" x14ac:dyDescent="0.25">
      <c r="A455" s="4">
        <v>3</v>
      </c>
      <c r="B455" s="4">
        <v>17</v>
      </c>
      <c r="C455" s="44" t="s">
        <v>77</v>
      </c>
      <c r="D455" s="45">
        <v>25</v>
      </c>
      <c r="E455" s="45">
        <v>18</v>
      </c>
      <c r="F455" s="51" t="s">
        <v>82</v>
      </c>
      <c r="G455" s="6">
        <f t="shared" si="42"/>
        <v>4.9087385212340517E-2</v>
      </c>
      <c r="H455" s="3">
        <f t="shared" si="38"/>
        <v>0.1636246173744684</v>
      </c>
      <c r="I455" s="8">
        <f>0.0050811768+0.0000286052*POWER(D455,2)*E455</f>
        <v>0.32688967679999992</v>
      </c>
      <c r="J455" s="3">
        <f t="shared" si="43"/>
        <v>20</v>
      </c>
      <c r="K455" s="3">
        <f t="shared" si="44"/>
        <v>6.5377935359999979</v>
      </c>
      <c r="L455" t="s">
        <v>129</v>
      </c>
      <c r="M455" s="41" t="s">
        <v>50</v>
      </c>
      <c r="N455" s="43" t="s">
        <v>51</v>
      </c>
    </row>
    <row r="456" spans="1:14" x14ac:dyDescent="0.25">
      <c r="A456" s="4">
        <v>3</v>
      </c>
      <c r="B456" s="4">
        <v>10</v>
      </c>
      <c r="C456" s="44" t="s">
        <v>77</v>
      </c>
      <c r="D456" s="45">
        <v>26</v>
      </c>
      <c r="E456" s="45">
        <v>20</v>
      </c>
      <c r="F456" s="51" t="s">
        <v>82</v>
      </c>
      <c r="G456" s="6">
        <f t="shared" si="42"/>
        <v>5.3092915845667513E-2</v>
      </c>
      <c r="H456" s="3">
        <f t="shared" si="38"/>
        <v>0.17697638615222505</v>
      </c>
      <c r="I456" s="50">
        <f>0.0050811768+0.0000286052*POWER(D456,2)*E456</f>
        <v>0.39182348079999996</v>
      </c>
      <c r="J456" s="3">
        <f t="shared" si="43"/>
        <v>20</v>
      </c>
      <c r="K456" s="3">
        <f t="shared" si="44"/>
        <v>7.8364696159999987</v>
      </c>
      <c r="L456" t="s">
        <v>129</v>
      </c>
      <c r="M456" s="41" t="s">
        <v>50</v>
      </c>
      <c r="N456" s="43" t="s">
        <v>51</v>
      </c>
    </row>
    <row r="457" spans="1:14" x14ac:dyDescent="0.25">
      <c r="A457" s="4">
        <v>3</v>
      </c>
      <c r="B457" s="4">
        <v>22</v>
      </c>
      <c r="C457" s="44" t="s">
        <v>78</v>
      </c>
      <c r="D457" s="45">
        <v>35</v>
      </c>
      <c r="E457" s="45">
        <v>17</v>
      </c>
      <c r="F457" s="12" t="s">
        <v>84</v>
      </c>
      <c r="G457" s="6">
        <f t="shared" si="42"/>
        <v>9.6211275016187398E-2</v>
      </c>
      <c r="H457" s="3">
        <f t="shared" si="38"/>
        <v>0.32070425005395803</v>
      </c>
      <c r="I457" s="3">
        <f>0.108337266+(0.000046499*(D457*D457*E457))</f>
        <v>1.0766789409999999</v>
      </c>
      <c r="J457" s="3">
        <f t="shared" si="43"/>
        <v>20</v>
      </c>
      <c r="K457" s="3">
        <f t="shared" si="44"/>
        <v>21.533578819999999</v>
      </c>
      <c r="L457" t="s">
        <v>129</v>
      </c>
      <c r="M457" s="41" t="s">
        <v>50</v>
      </c>
      <c r="N457" s="43" t="s">
        <v>51</v>
      </c>
    </row>
    <row r="458" spans="1:14" x14ac:dyDescent="0.25">
      <c r="A458" s="4">
        <v>3</v>
      </c>
      <c r="B458" s="4">
        <v>19</v>
      </c>
      <c r="C458" s="44" t="s">
        <v>77</v>
      </c>
      <c r="D458" s="45">
        <v>38</v>
      </c>
      <c r="E458" s="45">
        <v>20</v>
      </c>
      <c r="F458" s="12" t="s">
        <v>84</v>
      </c>
      <c r="G458" s="6">
        <f t="shared" si="42"/>
        <v>0.11341149479459153</v>
      </c>
      <c r="H458" s="3">
        <f t="shared" si="38"/>
        <v>0.3780383159819718</v>
      </c>
      <c r="I458" s="50">
        <f>0.0050811768+0.0000286052*POWER(D458,2)*E458</f>
        <v>0.83119935280000001</v>
      </c>
      <c r="J458" s="3">
        <f t="shared" si="43"/>
        <v>20</v>
      </c>
      <c r="K458" s="3">
        <f t="shared" si="44"/>
        <v>16.623987056000001</v>
      </c>
      <c r="L458" t="s">
        <v>129</v>
      </c>
      <c r="M458" s="41" t="s">
        <v>50</v>
      </c>
      <c r="N458" s="43" t="s">
        <v>51</v>
      </c>
    </row>
    <row r="459" spans="1:14" x14ac:dyDescent="0.25">
      <c r="A459" s="4">
        <v>3</v>
      </c>
      <c r="B459" s="4">
        <v>16</v>
      </c>
      <c r="C459" s="44" t="s">
        <v>77</v>
      </c>
      <c r="D459" s="45">
        <v>43</v>
      </c>
      <c r="E459" s="45">
        <v>25</v>
      </c>
      <c r="F459" s="12" t="s">
        <v>85</v>
      </c>
      <c r="G459" s="6">
        <f t="shared" si="42"/>
        <v>0.14522012041218818</v>
      </c>
      <c r="H459" s="3">
        <f t="shared" si="38"/>
        <v>0.48406706804062727</v>
      </c>
      <c r="I459" s="8">
        <f>0.0050811768+0.0000286052*POWER(D459,2)*E459</f>
        <v>1.3273565467999999</v>
      </c>
      <c r="J459" s="3">
        <f t="shared" si="43"/>
        <v>20</v>
      </c>
      <c r="K459" s="3">
        <f t="shared" si="44"/>
        <v>26.547130935999999</v>
      </c>
      <c r="L459" t="s">
        <v>129</v>
      </c>
      <c r="M459" s="41" t="s">
        <v>50</v>
      </c>
      <c r="N459" s="43" t="s">
        <v>51</v>
      </c>
    </row>
    <row r="460" spans="1:14" x14ac:dyDescent="0.25">
      <c r="A460" s="4">
        <v>4</v>
      </c>
      <c r="B460" s="4">
        <v>9</v>
      </c>
      <c r="C460" s="44" t="s">
        <v>78</v>
      </c>
      <c r="D460" s="45">
        <v>14</v>
      </c>
      <c r="E460" s="45">
        <v>7</v>
      </c>
      <c r="F460" s="12" t="s">
        <v>79</v>
      </c>
      <c r="G460" s="6">
        <f t="shared" si="42"/>
        <v>1.5393804002589988E-2</v>
      </c>
      <c r="H460" s="3">
        <f t="shared" si="38"/>
        <v>5.1312680008633295E-2</v>
      </c>
      <c r="I460" s="9">
        <f t="shared" ref="I460:I470" si="45">0.108337266+(0.000046499*(D460*D460*E460))</f>
        <v>0.17213389400000001</v>
      </c>
      <c r="J460" s="3">
        <f t="shared" si="43"/>
        <v>20</v>
      </c>
      <c r="K460" s="3">
        <f t="shared" si="44"/>
        <v>3.4426778800000002</v>
      </c>
      <c r="L460" t="s">
        <v>129</v>
      </c>
      <c r="M460" s="41" t="s">
        <v>50</v>
      </c>
      <c r="N460" s="43" t="s">
        <v>51</v>
      </c>
    </row>
    <row r="461" spans="1:14" x14ac:dyDescent="0.25">
      <c r="A461" s="4">
        <v>4</v>
      </c>
      <c r="B461" s="4">
        <v>16</v>
      </c>
      <c r="C461" s="44" t="s">
        <v>78</v>
      </c>
      <c r="D461" s="45">
        <v>14</v>
      </c>
      <c r="E461" s="45">
        <v>7</v>
      </c>
      <c r="F461" s="12" t="s">
        <v>79</v>
      </c>
      <c r="G461" s="6">
        <f t="shared" si="42"/>
        <v>1.5393804002589988E-2</v>
      </c>
      <c r="H461" s="3">
        <f t="shared" si="38"/>
        <v>5.1312680008633295E-2</v>
      </c>
      <c r="I461" s="9">
        <f t="shared" si="45"/>
        <v>0.17213389400000001</v>
      </c>
      <c r="J461" s="3">
        <f t="shared" si="43"/>
        <v>20</v>
      </c>
      <c r="K461" s="3">
        <f t="shared" si="44"/>
        <v>3.4426778800000002</v>
      </c>
      <c r="L461" t="s">
        <v>129</v>
      </c>
      <c r="M461" s="41" t="s">
        <v>50</v>
      </c>
      <c r="N461" s="43" t="s">
        <v>51</v>
      </c>
    </row>
    <row r="462" spans="1:14" x14ac:dyDescent="0.25">
      <c r="A462" s="4">
        <v>4</v>
      </c>
      <c r="B462" s="4">
        <v>17</v>
      </c>
      <c r="C462" s="44" t="s">
        <v>78</v>
      </c>
      <c r="D462" s="45">
        <v>14</v>
      </c>
      <c r="E462" s="45">
        <v>7</v>
      </c>
      <c r="F462" s="12" t="s">
        <v>79</v>
      </c>
      <c r="G462" s="6">
        <f t="shared" si="42"/>
        <v>1.5393804002589988E-2</v>
      </c>
      <c r="H462" s="3">
        <f t="shared" si="38"/>
        <v>5.1312680008633295E-2</v>
      </c>
      <c r="I462" s="9">
        <f t="shared" si="45"/>
        <v>0.17213389400000001</v>
      </c>
      <c r="J462" s="3">
        <f t="shared" si="43"/>
        <v>20</v>
      </c>
      <c r="K462" s="3">
        <f t="shared" si="44"/>
        <v>3.4426778800000002</v>
      </c>
      <c r="L462" t="s">
        <v>129</v>
      </c>
      <c r="M462" s="41" t="s">
        <v>50</v>
      </c>
      <c r="N462" s="43" t="s">
        <v>51</v>
      </c>
    </row>
    <row r="463" spans="1:14" x14ac:dyDescent="0.25">
      <c r="A463" s="4">
        <v>4</v>
      </c>
      <c r="B463" s="4">
        <v>2</v>
      </c>
      <c r="C463" s="44" t="s">
        <v>78</v>
      </c>
      <c r="D463" s="45">
        <v>16</v>
      </c>
      <c r="E463" s="45">
        <v>6</v>
      </c>
      <c r="F463" s="51" t="s">
        <v>80</v>
      </c>
      <c r="G463" s="6">
        <f t="shared" si="42"/>
        <v>2.0106192982974676E-2</v>
      </c>
      <c r="H463" s="3">
        <f t="shared" si="38"/>
        <v>6.7020643276582262E-2</v>
      </c>
      <c r="I463" s="3">
        <f t="shared" si="45"/>
        <v>0.17975973000000001</v>
      </c>
      <c r="J463" s="3">
        <f t="shared" si="43"/>
        <v>20</v>
      </c>
      <c r="K463" s="3">
        <f t="shared" si="44"/>
        <v>3.5951946000000001</v>
      </c>
      <c r="L463" t="s">
        <v>129</v>
      </c>
      <c r="M463" s="41" t="s">
        <v>50</v>
      </c>
      <c r="N463" s="43" t="s">
        <v>51</v>
      </c>
    </row>
    <row r="464" spans="1:14" x14ac:dyDescent="0.25">
      <c r="A464" s="4">
        <v>4</v>
      </c>
      <c r="B464" s="4">
        <v>4</v>
      </c>
      <c r="C464" s="44" t="s">
        <v>78</v>
      </c>
      <c r="D464" s="45">
        <v>17</v>
      </c>
      <c r="E464" s="45">
        <v>6</v>
      </c>
      <c r="F464" s="51" t="s">
        <v>80</v>
      </c>
      <c r="G464" s="6">
        <f t="shared" si="42"/>
        <v>2.2698006922186261E-2</v>
      </c>
      <c r="H464" s="3">
        <f t="shared" si="38"/>
        <v>7.5660023073954211E-2</v>
      </c>
      <c r="I464" s="3">
        <f t="shared" si="45"/>
        <v>0.18896653200000002</v>
      </c>
      <c r="J464" s="3">
        <f t="shared" si="43"/>
        <v>20</v>
      </c>
      <c r="K464" s="3">
        <f t="shared" si="44"/>
        <v>3.7793306400000004</v>
      </c>
      <c r="L464" t="s">
        <v>129</v>
      </c>
      <c r="M464" s="41" t="s">
        <v>50</v>
      </c>
      <c r="N464" s="43" t="s">
        <v>51</v>
      </c>
    </row>
    <row r="465" spans="1:14" x14ac:dyDescent="0.25">
      <c r="A465" s="4">
        <v>4</v>
      </c>
      <c r="B465" s="4">
        <v>8</v>
      </c>
      <c r="C465" s="44" t="s">
        <v>78</v>
      </c>
      <c r="D465" s="45">
        <v>17</v>
      </c>
      <c r="E465" s="45">
        <v>6</v>
      </c>
      <c r="F465" s="51" t="s">
        <v>80</v>
      </c>
      <c r="G465" s="6">
        <f t="shared" si="42"/>
        <v>2.2698006922186261E-2</v>
      </c>
      <c r="H465" s="3">
        <f t="shared" si="38"/>
        <v>7.5660023073954211E-2</v>
      </c>
      <c r="I465" s="3">
        <f t="shared" si="45"/>
        <v>0.18896653200000002</v>
      </c>
      <c r="J465" s="3">
        <f t="shared" si="43"/>
        <v>20</v>
      </c>
      <c r="K465" s="3">
        <f t="shared" si="44"/>
        <v>3.7793306400000004</v>
      </c>
      <c r="L465" t="s">
        <v>129</v>
      </c>
      <c r="M465" s="41" t="s">
        <v>50</v>
      </c>
      <c r="N465" s="43" t="s">
        <v>51</v>
      </c>
    </row>
    <row r="466" spans="1:14" x14ac:dyDescent="0.25">
      <c r="A466" s="4">
        <v>4</v>
      </c>
      <c r="B466" s="4">
        <v>14</v>
      </c>
      <c r="C466" s="44" t="s">
        <v>78</v>
      </c>
      <c r="D466" s="45">
        <v>17</v>
      </c>
      <c r="E466" s="45">
        <v>8</v>
      </c>
      <c r="F466" s="51" t="s">
        <v>80</v>
      </c>
      <c r="G466" s="6">
        <f t="shared" si="42"/>
        <v>2.2698006922186261E-2</v>
      </c>
      <c r="H466" s="3">
        <f t="shared" si="38"/>
        <v>7.5660023073954211E-2</v>
      </c>
      <c r="I466" s="3">
        <f t="shared" si="45"/>
        <v>0.215842954</v>
      </c>
      <c r="J466" s="3">
        <f t="shared" si="43"/>
        <v>20</v>
      </c>
      <c r="K466" s="3">
        <f t="shared" si="44"/>
        <v>4.3168590799999995</v>
      </c>
      <c r="L466" t="s">
        <v>129</v>
      </c>
      <c r="M466" s="41" t="s">
        <v>50</v>
      </c>
      <c r="N466" s="43" t="s">
        <v>51</v>
      </c>
    </row>
    <row r="467" spans="1:14" x14ac:dyDescent="0.25">
      <c r="A467" s="4">
        <v>4</v>
      </c>
      <c r="B467" s="4">
        <v>15</v>
      </c>
      <c r="C467" s="44" t="s">
        <v>78</v>
      </c>
      <c r="D467" s="45">
        <v>17</v>
      </c>
      <c r="E467" s="45">
        <v>6</v>
      </c>
      <c r="F467" s="51" t="s">
        <v>80</v>
      </c>
      <c r="G467" s="6">
        <f t="shared" si="42"/>
        <v>2.2698006922186261E-2</v>
      </c>
      <c r="H467" s="3">
        <f t="shared" si="38"/>
        <v>7.5660023073954211E-2</v>
      </c>
      <c r="I467" s="3">
        <f t="shared" si="45"/>
        <v>0.18896653200000002</v>
      </c>
      <c r="J467" s="3">
        <f t="shared" si="43"/>
        <v>20</v>
      </c>
      <c r="K467" s="3">
        <f t="shared" si="44"/>
        <v>3.7793306400000004</v>
      </c>
      <c r="L467" t="s">
        <v>129</v>
      </c>
      <c r="M467" s="41" t="s">
        <v>50</v>
      </c>
      <c r="N467" s="43" t="s">
        <v>51</v>
      </c>
    </row>
    <row r="468" spans="1:14" x14ac:dyDescent="0.25">
      <c r="A468" s="4">
        <v>4</v>
      </c>
      <c r="B468" s="4">
        <v>7</v>
      </c>
      <c r="C468" s="44" t="s">
        <v>78</v>
      </c>
      <c r="D468" s="45">
        <v>18</v>
      </c>
      <c r="E468" s="45">
        <v>8</v>
      </c>
      <c r="F468" s="51" t="s">
        <v>80</v>
      </c>
      <c r="G468" s="6">
        <f t="shared" si="42"/>
        <v>2.5446900494077322E-2</v>
      </c>
      <c r="H468" s="3">
        <f t="shared" si="38"/>
        <v>8.4823001646924412E-2</v>
      </c>
      <c r="I468" s="3">
        <f t="shared" si="45"/>
        <v>0.22886267400000002</v>
      </c>
      <c r="J468" s="3">
        <f t="shared" si="43"/>
        <v>20</v>
      </c>
      <c r="K468" s="3">
        <f t="shared" si="44"/>
        <v>4.5772534800000004</v>
      </c>
      <c r="L468" t="s">
        <v>129</v>
      </c>
      <c r="M468" s="41" t="s">
        <v>50</v>
      </c>
      <c r="N468" s="43" t="s">
        <v>51</v>
      </c>
    </row>
    <row r="469" spans="1:14" x14ac:dyDescent="0.25">
      <c r="A469" s="4">
        <v>4</v>
      </c>
      <c r="B469" s="4">
        <v>6</v>
      </c>
      <c r="C469" s="44" t="s">
        <v>78</v>
      </c>
      <c r="D469" s="45">
        <v>20</v>
      </c>
      <c r="E469" s="45">
        <v>7</v>
      </c>
      <c r="F469" s="12" t="s">
        <v>81</v>
      </c>
      <c r="G469" s="6">
        <f t="shared" si="42"/>
        <v>3.1415926535897934E-2</v>
      </c>
      <c r="H469" s="3">
        <f t="shared" ref="H469:H514" si="46">G469*1/0.3</f>
        <v>0.10471975511965978</v>
      </c>
      <c r="I469" s="3">
        <f t="shared" si="45"/>
        <v>0.238534466</v>
      </c>
      <c r="J469" s="3">
        <f t="shared" si="43"/>
        <v>20</v>
      </c>
      <c r="K469" s="3">
        <f t="shared" si="44"/>
        <v>4.7706893199999998</v>
      </c>
      <c r="L469" t="s">
        <v>129</v>
      </c>
      <c r="M469" s="41" t="s">
        <v>50</v>
      </c>
      <c r="N469" s="43" t="s">
        <v>51</v>
      </c>
    </row>
    <row r="470" spans="1:14" x14ac:dyDescent="0.25">
      <c r="A470" s="4">
        <v>4</v>
      </c>
      <c r="B470" s="4">
        <v>5</v>
      </c>
      <c r="C470" s="44" t="s">
        <v>78</v>
      </c>
      <c r="D470" s="45">
        <v>22</v>
      </c>
      <c r="E470" s="45">
        <v>11</v>
      </c>
      <c r="F470" s="12" t="s">
        <v>81</v>
      </c>
      <c r="G470" s="6">
        <f t="shared" si="42"/>
        <v>3.8013271108436497E-2</v>
      </c>
      <c r="H470" s="3">
        <f t="shared" si="46"/>
        <v>0.12671090369478832</v>
      </c>
      <c r="I470" s="3">
        <f t="shared" si="45"/>
        <v>0.35589794200000002</v>
      </c>
      <c r="J470" s="3">
        <f t="shared" si="43"/>
        <v>20</v>
      </c>
      <c r="K470" s="3">
        <f t="shared" si="44"/>
        <v>7.11795884</v>
      </c>
      <c r="L470" t="s">
        <v>129</v>
      </c>
      <c r="M470" s="41" t="s">
        <v>50</v>
      </c>
      <c r="N470" s="43" t="s">
        <v>51</v>
      </c>
    </row>
    <row r="471" spans="1:14" x14ac:dyDescent="0.25">
      <c r="A471" s="4">
        <v>4</v>
      </c>
      <c r="B471" s="4">
        <v>13</v>
      </c>
      <c r="C471" s="44" t="s">
        <v>77</v>
      </c>
      <c r="D471" s="45">
        <v>24</v>
      </c>
      <c r="E471" s="45">
        <v>12</v>
      </c>
      <c r="F471" s="12" t="s">
        <v>81</v>
      </c>
      <c r="G471" s="6">
        <f t="shared" si="42"/>
        <v>4.5238934211693019E-2</v>
      </c>
      <c r="H471" s="3">
        <f t="shared" si="46"/>
        <v>0.15079644737231007</v>
      </c>
      <c r="I471" s="8">
        <f>0.0050811768+0.0000286052*POWER(D471,2)*E471</f>
        <v>0.2028003192</v>
      </c>
      <c r="J471" s="3">
        <f t="shared" si="43"/>
        <v>20</v>
      </c>
      <c r="K471" s="3">
        <f t="shared" si="44"/>
        <v>4.0560063839999998</v>
      </c>
      <c r="L471" t="s">
        <v>129</v>
      </c>
      <c r="M471" s="41" t="s">
        <v>50</v>
      </c>
      <c r="N471" s="43" t="s">
        <v>51</v>
      </c>
    </row>
    <row r="472" spans="1:14" x14ac:dyDescent="0.25">
      <c r="A472" s="4">
        <v>4</v>
      </c>
      <c r="B472" s="4">
        <v>10</v>
      </c>
      <c r="C472" s="44" t="s">
        <v>78</v>
      </c>
      <c r="D472" s="45">
        <v>29</v>
      </c>
      <c r="E472" s="45">
        <v>14</v>
      </c>
      <c r="F472" s="51" t="s">
        <v>82</v>
      </c>
      <c r="G472" s="6">
        <f t="shared" si="42"/>
        <v>6.6051985541725394E-2</v>
      </c>
      <c r="H472" s="3">
        <f t="shared" si="46"/>
        <v>0.22017328513908466</v>
      </c>
      <c r="I472" s="3">
        <f>0.108337266+(0.000046499*(D472*D472*E472))</f>
        <v>0.65581649200000003</v>
      </c>
      <c r="J472" s="3">
        <f t="shared" si="43"/>
        <v>20</v>
      </c>
      <c r="K472" s="3">
        <f t="shared" si="44"/>
        <v>13.116329840000001</v>
      </c>
      <c r="L472" t="s">
        <v>129</v>
      </c>
      <c r="M472" s="41" t="s">
        <v>50</v>
      </c>
      <c r="N472" s="43" t="s">
        <v>51</v>
      </c>
    </row>
    <row r="473" spans="1:14" x14ac:dyDescent="0.25">
      <c r="A473" s="4">
        <v>4</v>
      </c>
      <c r="B473" s="4">
        <v>1</v>
      </c>
      <c r="C473" s="44" t="s">
        <v>77</v>
      </c>
      <c r="D473" s="45">
        <v>32</v>
      </c>
      <c r="E473" s="45">
        <v>17</v>
      </c>
      <c r="F473" s="12" t="s">
        <v>83</v>
      </c>
      <c r="G473" s="6">
        <f t="shared" si="42"/>
        <v>8.0424771931898703E-2</v>
      </c>
      <c r="H473" s="3">
        <f t="shared" si="46"/>
        <v>0.26808257310632905</v>
      </c>
      <c r="I473" s="8">
        <f>0.0050811768+0.0000286052*POWER(D473,2)*E473</f>
        <v>0.50304049839999998</v>
      </c>
      <c r="J473" s="3">
        <f t="shared" si="43"/>
        <v>20</v>
      </c>
      <c r="K473" s="3">
        <f t="shared" si="44"/>
        <v>10.060809967999999</v>
      </c>
      <c r="L473" t="s">
        <v>129</v>
      </c>
      <c r="M473" s="41" t="s">
        <v>50</v>
      </c>
      <c r="N473" s="43" t="s">
        <v>51</v>
      </c>
    </row>
    <row r="474" spans="1:14" x14ac:dyDescent="0.25">
      <c r="A474" s="4">
        <v>4</v>
      </c>
      <c r="B474" s="4">
        <v>12</v>
      </c>
      <c r="C474" s="44" t="s">
        <v>77</v>
      </c>
      <c r="D474" s="45">
        <v>43</v>
      </c>
      <c r="E474" s="45">
        <v>21</v>
      </c>
      <c r="F474" s="12" t="s">
        <v>85</v>
      </c>
      <c r="G474" s="6">
        <f t="shared" si="42"/>
        <v>0.14522012041218818</v>
      </c>
      <c r="H474" s="3">
        <f t="shared" si="46"/>
        <v>0.48406706804062727</v>
      </c>
      <c r="I474" s="8">
        <f>0.0050811768+0.0000286052*POWER(D474,2)*E474</f>
        <v>1.1157924876</v>
      </c>
      <c r="J474" s="3">
        <f t="shared" si="43"/>
        <v>20</v>
      </c>
      <c r="K474" s="3">
        <f t="shared" si="44"/>
        <v>22.315849751999998</v>
      </c>
      <c r="L474" t="s">
        <v>129</v>
      </c>
      <c r="M474" s="41" t="s">
        <v>50</v>
      </c>
      <c r="N474" s="43" t="s">
        <v>51</v>
      </c>
    </row>
    <row r="475" spans="1:14" x14ac:dyDescent="0.25">
      <c r="A475" s="4">
        <v>4</v>
      </c>
      <c r="B475" s="4">
        <v>3</v>
      </c>
      <c r="C475" s="44" t="s">
        <v>77</v>
      </c>
      <c r="D475" s="45">
        <v>45</v>
      </c>
      <c r="E475" s="45">
        <v>20</v>
      </c>
      <c r="F475" s="12" t="s">
        <v>86</v>
      </c>
      <c r="G475" s="6">
        <f t="shared" si="42"/>
        <v>0.15904312808798329</v>
      </c>
      <c r="H475" s="3">
        <f t="shared" si="46"/>
        <v>0.5301437602932777</v>
      </c>
      <c r="I475" s="8">
        <f>0.0050811768+0.0000286052*POWER(D475,2)*E475</f>
        <v>1.1635917767999999</v>
      </c>
      <c r="J475" s="3">
        <f t="shared" si="43"/>
        <v>20</v>
      </c>
      <c r="K475" s="3">
        <f t="shared" si="44"/>
        <v>23.271835535999998</v>
      </c>
      <c r="L475" t="s">
        <v>129</v>
      </c>
      <c r="M475" s="41" t="s">
        <v>50</v>
      </c>
      <c r="N475" s="43" t="s">
        <v>51</v>
      </c>
    </row>
    <row r="476" spans="1:14" x14ac:dyDescent="0.25">
      <c r="A476" s="4">
        <v>4</v>
      </c>
      <c r="B476" s="4">
        <v>11</v>
      </c>
      <c r="C476" s="44" t="s">
        <v>77</v>
      </c>
      <c r="D476" s="45">
        <v>45</v>
      </c>
      <c r="E476" s="45">
        <v>32</v>
      </c>
      <c r="F476" s="12" t="s">
        <v>86</v>
      </c>
      <c r="G476" s="6">
        <f t="shared" si="42"/>
        <v>0.15904312808798329</v>
      </c>
      <c r="H476" s="3">
        <f t="shared" si="46"/>
        <v>0.5301437602932777</v>
      </c>
      <c r="I476" s="8">
        <f>0.0050811768+0.0000286052*POWER(D476,2)*E476</f>
        <v>1.8586981368</v>
      </c>
      <c r="J476" s="3">
        <f t="shared" si="43"/>
        <v>20</v>
      </c>
      <c r="K476" s="3">
        <f t="shared" si="44"/>
        <v>37.173962736</v>
      </c>
      <c r="L476" t="s">
        <v>129</v>
      </c>
      <c r="M476" s="41" t="s">
        <v>50</v>
      </c>
      <c r="N476" s="43" t="s">
        <v>51</v>
      </c>
    </row>
    <row r="477" spans="1:14" x14ac:dyDescent="0.25">
      <c r="A477" s="4">
        <v>5</v>
      </c>
      <c r="B477" s="4">
        <v>4</v>
      </c>
      <c r="C477" s="44" t="s">
        <v>78</v>
      </c>
      <c r="D477" s="45">
        <v>13</v>
      </c>
      <c r="E477" s="45">
        <v>6</v>
      </c>
      <c r="F477" s="12" t="s">
        <v>79</v>
      </c>
      <c r="G477" s="6">
        <f t="shared" si="42"/>
        <v>1.3273228961416878E-2</v>
      </c>
      <c r="H477" s="3">
        <f t="shared" si="46"/>
        <v>4.4244096538056263E-2</v>
      </c>
      <c r="I477" s="3">
        <f t="shared" ref="I477:I482" si="47">0.108337266+(0.000046499*(D477*D477*E477))</f>
        <v>0.15548725200000002</v>
      </c>
      <c r="J477" s="3">
        <f t="shared" si="43"/>
        <v>20</v>
      </c>
      <c r="K477" s="3">
        <f t="shared" si="44"/>
        <v>3.1097450400000004</v>
      </c>
      <c r="L477" t="s">
        <v>129</v>
      </c>
      <c r="M477" s="41" t="s">
        <v>50</v>
      </c>
      <c r="N477" s="43" t="s">
        <v>51</v>
      </c>
    </row>
    <row r="478" spans="1:14" x14ac:dyDescent="0.25">
      <c r="A478" s="4">
        <v>5</v>
      </c>
      <c r="B478" s="4">
        <v>16</v>
      </c>
      <c r="C478" s="44" t="s">
        <v>78</v>
      </c>
      <c r="D478" s="45">
        <v>13</v>
      </c>
      <c r="E478" s="45">
        <v>6</v>
      </c>
      <c r="F478" s="12" t="s">
        <v>79</v>
      </c>
      <c r="G478" s="6">
        <f t="shared" si="42"/>
        <v>1.3273228961416878E-2</v>
      </c>
      <c r="H478" s="3">
        <f t="shared" si="46"/>
        <v>4.4244096538056263E-2</v>
      </c>
      <c r="I478" s="3">
        <f t="shared" si="47"/>
        <v>0.15548725200000002</v>
      </c>
      <c r="J478" s="3">
        <f t="shared" si="43"/>
        <v>20</v>
      </c>
      <c r="K478" s="3">
        <f t="shared" si="44"/>
        <v>3.1097450400000004</v>
      </c>
      <c r="L478" t="s">
        <v>129</v>
      </c>
      <c r="M478" s="41" t="s">
        <v>50</v>
      </c>
      <c r="N478" s="43" t="s">
        <v>51</v>
      </c>
    </row>
    <row r="479" spans="1:14" x14ac:dyDescent="0.25">
      <c r="A479" s="4">
        <v>5</v>
      </c>
      <c r="B479" s="4">
        <v>6</v>
      </c>
      <c r="C479" s="44" t="s">
        <v>78</v>
      </c>
      <c r="D479" s="45">
        <v>14</v>
      </c>
      <c r="E479" s="45">
        <v>10</v>
      </c>
      <c r="F479" s="12" t="s">
        <v>79</v>
      </c>
      <c r="G479" s="6">
        <f t="shared" si="42"/>
        <v>1.5393804002589988E-2</v>
      </c>
      <c r="H479" s="3">
        <f t="shared" si="46"/>
        <v>5.1312680008633295E-2</v>
      </c>
      <c r="I479" s="3">
        <f t="shared" si="47"/>
        <v>0.19947530600000002</v>
      </c>
      <c r="J479" s="3">
        <f t="shared" si="43"/>
        <v>20</v>
      </c>
      <c r="K479" s="3">
        <f t="shared" si="44"/>
        <v>3.9895061200000002</v>
      </c>
      <c r="L479" t="s">
        <v>129</v>
      </c>
      <c r="M479" s="41" t="s">
        <v>50</v>
      </c>
      <c r="N479" s="43" t="s">
        <v>51</v>
      </c>
    </row>
    <row r="480" spans="1:14" x14ac:dyDescent="0.25">
      <c r="A480" s="4">
        <v>5</v>
      </c>
      <c r="B480" s="4">
        <v>8</v>
      </c>
      <c r="C480" s="44" t="s">
        <v>78</v>
      </c>
      <c r="D480" s="45">
        <v>15</v>
      </c>
      <c r="E480" s="45">
        <v>10</v>
      </c>
      <c r="F480" s="51" t="s">
        <v>80</v>
      </c>
      <c r="G480" s="6">
        <f t="shared" si="42"/>
        <v>1.7671458676442587E-2</v>
      </c>
      <c r="H480" s="3">
        <f t="shared" si="46"/>
        <v>5.8904862254808628E-2</v>
      </c>
      <c r="I480" s="3">
        <f t="shared" si="47"/>
        <v>0.212960016</v>
      </c>
      <c r="J480" s="3">
        <f t="shared" si="43"/>
        <v>20</v>
      </c>
      <c r="K480" s="3">
        <f t="shared" si="44"/>
        <v>4.2592003199999997</v>
      </c>
      <c r="L480" t="s">
        <v>129</v>
      </c>
      <c r="M480" s="41" t="s">
        <v>50</v>
      </c>
      <c r="N480" s="43" t="s">
        <v>51</v>
      </c>
    </row>
    <row r="481" spans="1:14" x14ac:dyDescent="0.25">
      <c r="A481" s="4">
        <v>5</v>
      </c>
      <c r="B481" s="4">
        <v>9</v>
      </c>
      <c r="C481" s="44" t="s">
        <v>78</v>
      </c>
      <c r="D481" s="45">
        <v>17</v>
      </c>
      <c r="E481" s="45">
        <v>10</v>
      </c>
      <c r="F481" s="51" t="s">
        <v>80</v>
      </c>
      <c r="G481" s="6">
        <f t="shared" si="42"/>
        <v>2.2698006922186261E-2</v>
      </c>
      <c r="H481" s="3">
        <f t="shared" si="46"/>
        <v>7.5660023073954211E-2</v>
      </c>
      <c r="I481" s="3">
        <f t="shared" si="47"/>
        <v>0.24271937599999999</v>
      </c>
      <c r="J481" s="3">
        <f t="shared" si="43"/>
        <v>20</v>
      </c>
      <c r="K481" s="3">
        <f t="shared" si="44"/>
        <v>4.8543875199999995</v>
      </c>
      <c r="L481" t="s">
        <v>129</v>
      </c>
      <c r="M481" s="41" t="s">
        <v>50</v>
      </c>
      <c r="N481" s="43" t="s">
        <v>51</v>
      </c>
    </row>
    <row r="482" spans="1:14" x14ac:dyDescent="0.25">
      <c r="A482" s="4">
        <v>5</v>
      </c>
      <c r="B482" s="4">
        <v>18</v>
      </c>
      <c r="C482" s="44" t="s">
        <v>74</v>
      </c>
      <c r="D482" s="45">
        <v>19</v>
      </c>
      <c r="E482" s="45">
        <v>10</v>
      </c>
      <c r="F482" s="51" t="s">
        <v>80</v>
      </c>
      <c r="G482" s="6">
        <f t="shared" si="42"/>
        <v>2.8352873698647883E-2</v>
      </c>
      <c r="H482" s="3">
        <f t="shared" si="46"/>
        <v>9.4509578995492949E-2</v>
      </c>
      <c r="I482" s="3">
        <f t="shared" si="47"/>
        <v>0.27619865599999999</v>
      </c>
      <c r="J482" s="3">
        <f t="shared" si="43"/>
        <v>20</v>
      </c>
      <c r="K482" s="3">
        <f t="shared" si="44"/>
        <v>5.5239731199999991</v>
      </c>
      <c r="L482" t="s">
        <v>129</v>
      </c>
      <c r="M482" s="41" t="s">
        <v>50</v>
      </c>
      <c r="N482" s="43" t="s">
        <v>51</v>
      </c>
    </row>
    <row r="483" spans="1:14" x14ac:dyDescent="0.25">
      <c r="A483" s="4">
        <v>5</v>
      </c>
      <c r="B483" s="4">
        <v>3</v>
      </c>
      <c r="C483" s="44" t="s">
        <v>77</v>
      </c>
      <c r="D483" s="45">
        <v>23</v>
      </c>
      <c r="E483" s="45">
        <v>13</v>
      </c>
      <c r="F483" s="12" t="s">
        <v>81</v>
      </c>
      <c r="G483" s="6">
        <f t="shared" si="42"/>
        <v>4.1547562843725017E-2</v>
      </c>
      <c r="H483" s="3">
        <f t="shared" si="46"/>
        <v>0.13849187614575006</v>
      </c>
      <c r="I483" s="8">
        <f>0.0050811768+0.0000286052*POWER(D483,2)*E483</f>
        <v>0.20179913719999998</v>
      </c>
      <c r="J483" s="3">
        <f t="shared" si="43"/>
        <v>20</v>
      </c>
      <c r="K483" s="3">
        <f t="shared" si="44"/>
        <v>4.0359827439999991</v>
      </c>
      <c r="L483" t="s">
        <v>129</v>
      </c>
      <c r="M483" s="41" t="s">
        <v>50</v>
      </c>
      <c r="N483" s="43" t="s">
        <v>51</v>
      </c>
    </row>
    <row r="484" spans="1:14" x14ac:dyDescent="0.25">
      <c r="A484" s="4">
        <v>5</v>
      </c>
      <c r="B484" s="4">
        <v>12</v>
      </c>
      <c r="C484" s="44" t="s">
        <v>74</v>
      </c>
      <c r="D484" s="45">
        <v>23</v>
      </c>
      <c r="E484" s="45">
        <v>16</v>
      </c>
      <c r="F484" s="12" t="s">
        <v>81</v>
      </c>
      <c r="G484" s="6">
        <f t="shared" si="42"/>
        <v>4.1547562843725017E-2</v>
      </c>
      <c r="H484" s="3">
        <f t="shared" si="46"/>
        <v>0.13849187614575006</v>
      </c>
      <c r="I484" s="3">
        <f>0.108337266+(0.000046499*(D484*D484*E484))</f>
        <v>0.50190480200000009</v>
      </c>
      <c r="J484" s="3">
        <f t="shared" si="43"/>
        <v>20</v>
      </c>
      <c r="K484" s="3">
        <f t="shared" si="44"/>
        <v>10.038096040000001</v>
      </c>
      <c r="L484" t="s">
        <v>129</v>
      </c>
      <c r="M484" s="41" t="s">
        <v>50</v>
      </c>
      <c r="N484" s="43" t="s">
        <v>51</v>
      </c>
    </row>
    <row r="485" spans="1:14" x14ac:dyDescent="0.25">
      <c r="A485" s="4">
        <v>5</v>
      </c>
      <c r="B485" s="4">
        <v>15</v>
      </c>
      <c r="C485" s="44" t="s">
        <v>77</v>
      </c>
      <c r="D485" s="45">
        <v>23</v>
      </c>
      <c r="E485" s="45">
        <v>14</v>
      </c>
      <c r="F485" s="12" t="s">
        <v>81</v>
      </c>
      <c r="G485" s="6">
        <f t="shared" si="42"/>
        <v>4.1547562843725017E-2</v>
      </c>
      <c r="H485" s="3">
        <f t="shared" si="46"/>
        <v>0.13849187614575006</v>
      </c>
      <c r="I485" s="8">
        <f t="shared" ref="I485:I491" si="48">0.0050811768+0.0000286052*POWER(D485,2)*E485</f>
        <v>0.216931288</v>
      </c>
      <c r="J485" s="3">
        <f t="shared" si="43"/>
        <v>20</v>
      </c>
      <c r="K485" s="3">
        <f t="shared" si="44"/>
        <v>4.3386257599999993</v>
      </c>
      <c r="L485" t="s">
        <v>129</v>
      </c>
      <c r="M485" s="41" t="s">
        <v>50</v>
      </c>
      <c r="N485" s="43" t="s">
        <v>51</v>
      </c>
    </row>
    <row r="486" spans="1:14" x14ac:dyDescent="0.25">
      <c r="A486" s="4">
        <v>5</v>
      </c>
      <c r="B486" s="4">
        <v>7</v>
      </c>
      <c r="C486" s="44" t="s">
        <v>77</v>
      </c>
      <c r="D486" s="45">
        <v>28</v>
      </c>
      <c r="E486" s="45">
        <v>14</v>
      </c>
      <c r="F486" s="51" t="s">
        <v>82</v>
      </c>
      <c r="G486" s="6">
        <f t="shared" si="42"/>
        <v>6.1575216010359951E-2</v>
      </c>
      <c r="H486" s="3">
        <f t="shared" si="46"/>
        <v>0.20525072003453318</v>
      </c>
      <c r="I486" s="8">
        <f t="shared" si="48"/>
        <v>0.31905185199999997</v>
      </c>
      <c r="J486" s="3">
        <f t="shared" si="43"/>
        <v>20</v>
      </c>
      <c r="K486" s="3">
        <f t="shared" si="44"/>
        <v>6.3810370399999989</v>
      </c>
      <c r="L486" t="s">
        <v>129</v>
      </c>
      <c r="M486" s="41" t="s">
        <v>50</v>
      </c>
      <c r="N486" s="43" t="s">
        <v>51</v>
      </c>
    </row>
    <row r="487" spans="1:14" x14ac:dyDescent="0.25">
      <c r="A487" s="4">
        <v>5</v>
      </c>
      <c r="B487" s="4">
        <v>1</v>
      </c>
      <c r="C487" s="44" t="s">
        <v>77</v>
      </c>
      <c r="D487" s="45">
        <v>35</v>
      </c>
      <c r="E487" s="45">
        <v>16</v>
      </c>
      <c r="F487" s="12" t="s">
        <v>84</v>
      </c>
      <c r="G487" s="6">
        <f t="shared" si="42"/>
        <v>9.6211275016187398E-2</v>
      </c>
      <c r="H487" s="3">
        <f t="shared" si="46"/>
        <v>0.32070425005395803</v>
      </c>
      <c r="I487" s="8">
        <f t="shared" si="48"/>
        <v>0.5657430967999999</v>
      </c>
      <c r="J487" s="3">
        <f t="shared" si="43"/>
        <v>20</v>
      </c>
      <c r="K487" s="3">
        <f t="shared" si="44"/>
        <v>11.314861935999998</v>
      </c>
      <c r="L487" t="s">
        <v>129</v>
      </c>
      <c r="M487" s="41" t="s">
        <v>50</v>
      </c>
      <c r="N487" s="43" t="s">
        <v>51</v>
      </c>
    </row>
    <row r="488" spans="1:14" x14ac:dyDescent="0.25">
      <c r="A488" s="4">
        <v>5</v>
      </c>
      <c r="B488" s="4">
        <v>13</v>
      </c>
      <c r="C488" s="44" t="s">
        <v>77</v>
      </c>
      <c r="D488" s="45">
        <v>35</v>
      </c>
      <c r="E488" s="45">
        <v>17</v>
      </c>
      <c r="F488" s="12" t="s">
        <v>84</v>
      </c>
      <c r="G488" s="6">
        <f t="shared" si="42"/>
        <v>9.6211275016187398E-2</v>
      </c>
      <c r="H488" s="3">
        <f t="shared" si="46"/>
        <v>0.32070425005395803</v>
      </c>
      <c r="I488" s="8">
        <f t="shared" si="48"/>
        <v>0.60078446679999986</v>
      </c>
      <c r="J488" s="3">
        <f t="shared" si="43"/>
        <v>20</v>
      </c>
      <c r="K488" s="3">
        <f t="shared" si="44"/>
        <v>12.015689335999996</v>
      </c>
      <c r="L488" t="s">
        <v>129</v>
      </c>
      <c r="M488" s="41" t="s">
        <v>50</v>
      </c>
      <c r="N488" s="43" t="s">
        <v>51</v>
      </c>
    </row>
    <row r="489" spans="1:14" x14ac:dyDescent="0.25">
      <c r="A489" s="4">
        <v>5</v>
      </c>
      <c r="B489" s="4">
        <v>2</v>
      </c>
      <c r="C489" s="44" t="s">
        <v>77</v>
      </c>
      <c r="D489" s="45">
        <v>40</v>
      </c>
      <c r="E489" s="45">
        <v>20</v>
      </c>
      <c r="F489" s="12" t="s">
        <v>85</v>
      </c>
      <c r="G489" s="6">
        <f t="shared" si="42"/>
        <v>0.12566370614359174</v>
      </c>
      <c r="H489" s="3">
        <f t="shared" si="46"/>
        <v>0.41887902047863912</v>
      </c>
      <c r="I489" s="8">
        <f t="shared" si="48"/>
        <v>0.92044757679999989</v>
      </c>
      <c r="J489" s="3">
        <f t="shared" si="43"/>
        <v>20</v>
      </c>
      <c r="K489" s="3">
        <f t="shared" si="44"/>
        <v>18.408951535999996</v>
      </c>
      <c r="L489" t="s">
        <v>129</v>
      </c>
      <c r="M489" s="41" t="s">
        <v>50</v>
      </c>
      <c r="N489" s="43" t="s">
        <v>51</v>
      </c>
    </row>
    <row r="490" spans="1:14" x14ac:dyDescent="0.25">
      <c r="A490" s="4">
        <v>5</v>
      </c>
      <c r="B490" s="4">
        <v>11</v>
      </c>
      <c r="C490" s="44" t="s">
        <v>77</v>
      </c>
      <c r="D490" s="45">
        <v>40</v>
      </c>
      <c r="E490" s="45">
        <v>21</v>
      </c>
      <c r="F490" s="12" t="s">
        <v>85</v>
      </c>
      <c r="G490" s="6">
        <f t="shared" si="42"/>
        <v>0.12566370614359174</v>
      </c>
      <c r="H490" s="3">
        <f t="shared" si="46"/>
        <v>0.41887902047863912</v>
      </c>
      <c r="I490" s="8">
        <f t="shared" si="48"/>
        <v>0.96621589679999986</v>
      </c>
      <c r="J490" s="3">
        <f t="shared" si="43"/>
        <v>20</v>
      </c>
      <c r="K490" s="3">
        <f t="shared" si="44"/>
        <v>19.324317935999996</v>
      </c>
      <c r="L490" t="s">
        <v>129</v>
      </c>
      <c r="M490" s="41" t="s">
        <v>50</v>
      </c>
      <c r="N490" s="43" t="s">
        <v>51</v>
      </c>
    </row>
    <row r="491" spans="1:14" x14ac:dyDescent="0.25">
      <c r="A491" s="4">
        <v>5</v>
      </c>
      <c r="B491" s="4">
        <v>14</v>
      </c>
      <c r="C491" s="44" t="s">
        <v>77</v>
      </c>
      <c r="D491" s="45">
        <v>40</v>
      </c>
      <c r="E491" s="45">
        <v>19</v>
      </c>
      <c r="F491" s="12" t="s">
        <v>85</v>
      </c>
      <c r="G491" s="6">
        <f t="shared" si="42"/>
        <v>0.12566370614359174</v>
      </c>
      <c r="H491" s="3">
        <f t="shared" si="46"/>
        <v>0.41887902047863912</v>
      </c>
      <c r="I491" s="8">
        <f t="shared" si="48"/>
        <v>0.87467925679999992</v>
      </c>
      <c r="J491" s="3">
        <f t="shared" si="43"/>
        <v>20</v>
      </c>
      <c r="K491" s="3">
        <f t="shared" si="44"/>
        <v>17.493585135999997</v>
      </c>
      <c r="L491" t="s">
        <v>129</v>
      </c>
      <c r="M491" s="41" t="s">
        <v>50</v>
      </c>
      <c r="N491" s="43" t="s">
        <v>51</v>
      </c>
    </row>
    <row r="492" spans="1:14" x14ac:dyDescent="0.25">
      <c r="A492" s="4">
        <v>5</v>
      </c>
      <c r="B492" s="4">
        <v>5</v>
      </c>
      <c r="C492" s="44" t="s">
        <v>74</v>
      </c>
      <c r="D492" s="45">
        <v>41</v>
      </c>
      <c r="E492" s="45">
        <v>22</v>
      </c>
      <c r="F492" s="12" t="s">
        <v>85</v>
      </c>
      <c r="G492" s="6">
        <f t="shared" si="42"/>
        <v>0.13202543126711103</v>
      </c>
      <c r="H492" s="3">
        <f t="shared" si="46"/>
        <v>0.44008477089037012</v>
      </c>
      <c r="I492" s="3">
        <f>0.108337266+(0.000046499*(D492*D492*E492))</f>
        <v>1.827963284</v>
      </c>
      <c r="J492" s="3">
        <f t="shared" si="43"/>
        <v>20</v>
      </c>
      <c r="K492" s="3">
        <f t="shared" si="44"/>
        <v>36.559265679999996</v>
      </c>
      <c r="L492" t="s">
        <v>129</v>
      </c>
      <c r="M492" s="41" t="s">
        <v>50</v>
      </c>
      <c r="N492" s="43" t="s">
        <v>51</v>
      </c>
    </row>
    <row r="493" spans="1:14" x14ac:dyDescent="0.25">
      <c r="A493" s="4">
        <v>5</v>
      </c>
      <c r="B493" s="4">
        <v>10</v>
      </c>
      <c r="C493" s="44" t="s">
        <v>77</v>
      </c>
      <c r="D493" s="45">
        <v>41</v>
      </c>
      <c r="E493" s="45">
        <v>22</v>
      </c>
      <c r="F493" s="12" t="s">
        <v>85</v>
      </c>
      <c r="G493" s="6">
        <f t="shared" si="42"/>
        <v>0.13202543126711103</v>
      </c>
      <c r="H493" s="3">
        <f t="shared" si="46"/>
        <v>0.44008477089037012</v>
      </c>
      <c r="I493" s="8">
        <f>0.0050811768+0.0000286052*POWER(D493,2)*E493</f>
        <v>1.0629586832</v>
      </c>
      <c r="J493" s="3">
        <f t="shared" si="43"/>
        <v>20</v>
      </c>
      <c r="K493" s="3">
        <f t="shared" si="44"/>
        <v>21.259173663999999</v>
      </c>
      <c r="L493" t="s">
        <v>129</v>
      </c>
      <c r="M493" s="41" t="s">
        <v>50</v>
      </c>
      <c r="N493" s="43" t="s">
        <v>51</v>
      </c>
    </row>
    <row r="494" spans="1:14" x14ac:dyDescent="0.25">
      <c r="A494" s="4">
        <v>5</v>
      </c>
      <c r="B494" s="4">
        <v>17</v>
      </c>
      <c r="C494" s="44" t="s">
        <v>74</v>
      </c>
      <c r="D494" s="45">
        <v>40</v>
      </c>
      <c r="E494" s="45">
        <v>19</v>
      </c>
      <c r="F494" s="12" t="s">
        <v>85</v>
      </c>
      <c r="G494" s="6">
        <f t="shared" si="42"/>
        <v>0.12566370614359174</v>
      </c>
      <c r="H494" s="3">
        <f t="shared" si="46"/>
        <v>0.41887902047863912</v>
      </c>
      <c r="I494" s="3">
        <f>0.108337266+(0.000046499*(D494*D494*E494))</f>
        <v>1.5219068660000001</v>
      </c>
      <c r="J494" s="3">
        <f t="shared" si="43"/>
        <v>20</v>
      </c>
      <c r="K494" s="3">
        <f t="shared" si="44"/>
        <v>30.438137320000003</v>
      </c>
      <c r="L494" t="s">
        <v>129</v>
      </c>
      <c r="M494" s="41" t="s">
        <v>50</v>
      </c>
      <c r="N494" s="43" t="s">
        <v>51</v>
      </c>
    </row>
    <row r="495" spans="1:14" x14ac:dyDescent="0.25">
      <c r="A495" s="4">
        <v>6</v>
      </c>
      <c r="B495" s="4">
        <v>12</v>
      </c>
      <c r="C495" s="44" t="s">
        <v>78</v>
      </c>
      <c r="D495" s="45">
        <v>11</v>
      </c>
      <c r="E495" s="45">
        <v>8</v>
      </c>
      <c r="F495" s="12" t="s">
        <v>79</v>
      </c>
      <c r="G495" s="6">
        <f t="shared" si="42"/>
        <v>9.5033177771091243E-3</v>
      </c>
      <c r="H495" s="3">
        <f t="shared" si="46"/>
        <v>3.1677725923697081E-2</v>
      </c>
      <c r="I495" s="3">
        <f>0.108337266+(0.000046499*(D495*D495*E495))</f>
        <v>0.15334829799999999</v>
      </c>
      <c r="J495" s="3">
        <f t="shared" si="43"/>
        <v>20</v>
      </c>
      <c r="K495" s="3">
        <f t="shared" si="44"/>
        <v>3.0669659599999997</v>
      </c>
      <c r="L495" t="s">
        <v>129</v>
      </c>
      <c r="M495" s="41" t="s">
        <v>50</v>
      </c>
      <c r="N495" s="43" t="s">
        <v>51</v>
      </c>
    </row>
    <row r="496" spans="1:14" x14ac:dyDescent="0.25">
      <c r="A496" s="4">
        <v>6</v>
      </c>
      <c r="B496" s="4">
        <v>7</v>
      </c>
      <c r="C496" s="44" t="s">
        <v>77</v>
      </c>
      <c r="D496" s="45">
        <v>13</v>
      </c>
      <c r="E496" s="45">
        <v>25</v>
      </c>
      <c r="F496" s="12" t="s">
        <v>79</v>
      </c>
      <c r="G496" s="6">
        <f t="shared" si="42"/>
        <v>1.3273228961416878E-2</v>
      </c>
      <c r="H496" s="3">
        <f t="shared" si="46"/>
        <v>4.4244096538056263E-2</v>
      </c>
      <c r="I496" s="8">
        <f>0.0050811768+0.0000286052*POWER(D496,2)*E496</f>
        <v>0.12593814679999998</v>
      </c>
      <c r="J496" s="3">
        <f t="shared" si="43"/>
        <v>20</v>
      </c>
      <c r="K496" s="3">
        <f t="shared" si="44"/>
        <v>2.5187629359999995</v>
      </c>
      <c r="L496" t="s">
        <v>129</v>
      </c>
      <c r="M496" s="41" t="s">
        <v>50</v>
      </c>
      <c r="N496" s="43" t="s">
        <v>51</v>
      </c>
    </row>
    <row r="497" spans="1:14" x14ac:dyDescent="0.25">
      <c r="A497" s="4">
        <v>6</v>
      </c>
      <c r="B497" s="4">
        <v>11</v>
      </c>
      <c r="C497" s="44" t="s">
        <v>78</v>
      </c>
      <c r="D497" s="45">
        <v>13</v>
      </c>
      <c r="E497" s="45">
        <v>9</v>
      </c>
      <c r="F497" s="12" t="s">
        <v>79</v>
      </c>
      <c r="G497" s="6">
        <f t="shared" si="42"/>
        <v>1.3273228961416878E-2</v>
      </c>
      <c r="H497" s="3">
        <f t="shared" si="46"/>
        <v>4.4244096538056263E-2</v>
      </c>
      <c r="I497" s="3">
        <f t="shared" ref="I497:I502" si="49">0.108337266+(0.000046499*(D497*D497*E497))</f>
        <v>0.17906224500000001</v>
      </c>
      <c r="J497" s="3">
        <f t="shared" si="43"/>
        <v>20</v>
      </c>
      <c r="K497" s="3">
        <f t="shared" si="44"/>
        <v>3.5812449000000002</v>
      </c>
      <c r="L497" t="s">
        <v>129</v>
      </c>
      <c r="M497" s="41" t="s">
        <v>50</v>
      </c>
      <c r="N497" s="43" t="s">
        <v>51</v>
      </c>
    </row>
    <row r="498" spans="1:14" x14ac:dyDescent="0.25">
      <c r="A498" s="4">
        <v>6</v>
      </c>
      <c r="B498" s="4">
        <v>20</v>
      </c>
      <c r="C498" s="44" t="s">
        <v>78</v>
      </c>
      <c r="D498" s="45">
        <v>13</v>
      </c>
      <c r="E498" s="45">
        <v>9</v>
      </c>
      <c r="F498" s="12" t="s">
        <v>79</v>
      </c>
      <c r="G498" s="6">
        <f t="shared" si="42"/>
        <v>1.3273228961416878E-2</v>
      </c>
      <c r="H498" s="3">
        <f t="shared" si="46"/>
        <v>4.4244096538056263E-2</v>
      </c>
      <c r="I498" s="3">
        <f t="shared" si="49"/>
        <v>0.17906224500000001</v>
      </c>
      <c r="J498" s="3">
        <f t="shared" si="43"/>
        <v>20</v>
      </c>
      <c r="K498" s="3">
        <f t="shared" si="44"/>
        <v>3.5812449000000002</v>
      </c>
      <c r="L498" t="s">
        <v>129</v>
      </c>
      <c r="M498" s="41" t="s">
        <v>50</v>
      </c>
      <c r="N498" s="43" t="s">
        <v>51</v>
      </c>
    </row>
    <row r="499" spans="1:14" x14ac:dyDescent="0.25">
      <c r="A499" s="4">
        <v>6</v>
      </c>
      <c r="B499" s="4">
        <v>3</v>
      </c>
      <c r="C499" s="44" t="s">
        <v>78</v>
      </c>
      <c r="D499" s="45">
        <v>15</v>
      </c>
      <c r="E499" s="45">
        <v>12</v>
      </c>
      <c r="F499" s="51" t="s">
        <v>80</v>
      </c>
      <c r="G499" s="6">
        <f t="shared" si="42"/>
        <v>1.7671458676442587E-2</v>
      </c>
      <c r="H499" s="3">
        <f t="shared" si="46"/>
        <v>5.8904862254808628E-2</v>
      </c>
      <c r="I499" s="3">
        <f t="shared" si="49"/>
        <v>0.23388456600000002</v>
      </c>
      <c r="J499" s="3">
        <f t="shared" si="43"/>
        <v>20</v>
      </c>
      <c r="K499" s="3">
        <f t="shared" si="44"/>
        <v>4.6776913200000001</v>
      </c>
      <c r="L499" t="s">
        <v>129</v>
      </c>
      <c r="M499" s="41" t="s">
        <v>50</v>
      </c>
      <c r="N499" s="43" t="s">
        <v>51</v>
      </c>
    </row>
    <row r="500" spans="1:14" x14ac:dyDescent="0.25">
      <c r="A500" s="4">
        <v>6</v>
      </c>
      <c r="B500" s="4">
        <v>13</v>
      </c>
      <c r="C500" s="44" t="s">
        <v>78</v>
      </c>
      <c r="D500" s="45">
        <v>15</v>
      </c>
      <c r="E500" s="45">
        <v>17</v>
      </c>
      <c r="F500" s="51" t="s">
        <v>80</v>
      </c>
      <c r="G500" s="6">
        <f t="shared" si="42"/>
        <v>1.7671458676442587E-2</v>
      </c>
      <c r="H500" s="3">
        <f t="shared" si="46"/>
        <v>5.8904862254808628E-2</v>
      </c>
      <c r="I500" s="3">
        <f t="shared" si="49"/>
        <v>0.28619594100000001</v>
      </c>
      <c r="J500" s="3">
        <f t="shared" si="43"/>
        <v>20</v>
      </c>
      <c r="K500" s="3">
        <f t="shared" si="44"/>
        <v>5.7239188199999997</v>
      </c>
      <c r="L500" t="s">
        <v>129</v>
      </c>
      <c r="M500" s="41" t="s">
        <v>50</v>
      </c>
      <c r="N500" s="43" t="s">
        <v>51</v>
      </c>
    </row>
    <row r="501" spans="1:14" x14ac:dyDescent="0.25">
      <c r="A501" s="4">
        <v>6</v>
      </c>
      <c r="B501" s="4">
        <v>4</v>
      </c>
      <c r="C501" s="44" t="s">
        <v>78</v>
      </c>
      <c r="D501" s="45">
        <v>17</v>
      </c>
      <c r="E501" s="45">
        <v>11</v>
      </c>
      <c r="F501" s="51" t="s">
        <v>80</v>
      </c>
      <c r="G501" s="6">
        <f t="shared" si="42"/>
        <v>2.2698006922186261E-2</v>
      </c>
      <c r="H501" s="3">
        <f t="shared" si="46"/>
        <v>7.5660023073954211E-2</v>
      </c>
      <c r="I501" s="3">
        <f t="shared" si="49"/>
        <v>0.25615758700000002</v>
      </c>
      <c r="J501" s="3">
        <f t="shared" si="43"/>
        <v>20</v>
      </c>
      <c r="K501" s="3">
        <f t="shared" si="44"/>
        <v>5.12315174</v>
      </c>
      <c r="L501" t="s">
        <v>129</v>
      </c>
      <c r="M501" s="41" t="s">
        <v>50</v>
      </c>
      <c r="N501" s="43" t="s">
        <v>51</v>
      </c>
    </row>
    <row r="502" spans="1:14" x14ac:dyDescent="0.25">
      <c r="A502" s="4">
        <v>6</v>
      </c>
      <c r="B502" s="4">
        <v>1</v>
      </c>
      <c r="C502" s="44" t="s">
        <v>74</v>
      </c>
      <c r="D502" s="45">
        <v>19</v>
      </c>
      <c r="E502" s="45">
        <v>14</v>
      </c>
      <c r="F502" s="51" t="s">
        <v>80</v>
      </c>
      <c r="G502" s="6">
        <f t="shared" si="42"/>
        <v>2.8352873698647883E-2</v>
      </c>
      <c r="H502" s="3">
        <f t="shared" si="46"/>
        <v>9.4509578995492949E-2</v>
      </c>
      <c r="I502" s="3">
        <f t="shared" si="49"/>
        <v>0.34334321200000001</v>
      </c>
      <c r="J502" s="3">
        <f t="shared" si="43"/>
        <v>20</v>
      </c>
      <c r="K502" s="3">
        <f t="shared" si="44"/>
        <v>6.86686424</v>
      </c>
      <c r="L502" t="s">
        <v>129</v>
      </c>
      <c r="M502" s="41" t="s">
        <v>50</v>
      </c>
      <c r="N502" s="43" t="s">
        <v>51</v>
      </c>
    </row>
    <row r="503" spans="1:14" x14ac:dyDescent="0.25">
      <c r="A503" s="4">
        <v>6</v>
      </c>
      <c r="B503" s="4">
        <v>9</v>
      </c>
      <c r="C503" s="44" t="s">
        <v>77</v>
      </c>
      <c r="D503" s="45">
        <v>19</v>
      </c>
      <c r="E503" s="45">
        <v>10</v>
      </c>
      <c r="F503" s="51" t="s">
        <v>80</v>
      </c>
      <c r="G503" s="6">
        <f t="shared" si="42"/>
        <v>2.8352873698647883E-2</v>
      </c>
      <c r="H503" s="3">
        <f t="shared" si="46"/>
        <v>9.4509578995492949E-2</v>
      </c>
      <c r="I503" s="8">
        <f>0.0050811768+0.0000286052*POWER(D503,2)*E503</f>
        <v>0.10834594880000001</v>
      </c>
      <c r="J503" s="3">
        <f t="shared" si="43"/>
        <v>20</v>
      </c>
      <c r="K503" s="3">
        <f t="shared" si="44"/>
        <v>2.1669189759999998</v>
      </c>
      <c r="L503" t="s">
        <v>129</v>
      </c>
      <c r="M503" s="41" t="s">
        <v>50</v>
      </c>
      <c r="N503" s="43" t="s">
        <v>51</v>
      </c>
    </row>
    <row r="504" spans="1:14" x14ac:dyDescent="0.25">
      <c r="A504" s="4">
        <v>6</v>
      </c>
      <c r="B504" s="4">
        <v>18</v>
      </c>
      <c r="C504" s="44" t="s">
        <v>77</v>
      </c>
      <c r="D504" s="45">
        <v>19</v>
      </c>
      <c r="E504" s="45">
        <v>10</v>
      </c>
      <c r="F504" s="51" t="s">
        <v>80</v>
      </c>
      <c r="G504" s="6">
        <f t="shared" si="42"/>
        <v>2.8352873698647883E-2</v>
      </c>
      <c r="H504" s="3">
        <f t="shared" si="46"/>
        <v>9.4509578995492949E-2</v>
      </c>
      <c r="I504" s="8">
        <f>0.0050811768+0.0000286052*POWER(D504,2)*E504</f>
        <v>0.10834594880000001</v>
      </c>
      <c r="J504" s="3">
        <f t="shared" si="43"/>
        <v>20</v>
      </c>
      <c r="K504" s="3">
        <f t="shared" si="44"/>
        <v>2.1669189759999998</v>
      </c>
      <c r="L504" t="s">
        <v>129</v>
      </c>
      <c r="M504" s="41" t="s">
        <v>50</v>
      </c>
      <c r="N504" s="43" t="s">
        <v>51</v>
      </c>
    </row>
    <row r="505" spans="1:14" x14ac:dyDescent="0.25">
      <c r="A505" s="4">
        <v>6</v>
      </c>
      <c r="B505" s="4">
        <v>6</v>
      </c>
      <c r="C505" s="44" t="s">
        <v>77</v>
      </c>
      <c r="D505" s="45">
        <v>20</v>
      </c>
      <c r="E505" s="45">
        <v>17</v>
      </c>
      <c r="F505" s="12" t="s">
        <v>81</v>
      </c>
      <c r="G505" s="6">
        <f t="shared" si="42"/>
        <v>3.1415926535897934E-2</v>
      </c>
      <c r="H505" s="3">
        <f t="shared" si="46"/>
        <v>0.10471975511965978</v>
      </c>
      <c r="I505" s="8">
        <f>0.0050811768+0.0000286052*POWER(D505,2)*E505</f>
        <v>0.19959653679999997</v>
      </c>
      <c r="J505" s="3">
        <f t="shared" si="43"/>
        <v>20</v>
      </c>
      <c r="K505" s="3">
        <f t="shared" si="44"/>
        <v>3.9919307359999991</v>
      </c>
      <c r="L505" t="s">
        <v>129</v>
      </c>
      <c r="M505" s="41" t="s">
        <v>50</v>
      </c>
      <c r="N505" s="43" t="s">
        <v>51</v>
      </c>
    </row>
    <row r="506" spans="1:14" x14ac:dyDescent="0.25">
      <c r="A506" s="4">
        <v>6</v>
      </c>
      <c r="B506" s="4">
        <v>15</v>
      </c>
      <c r="C506" s="44" t="s">
        <v>77</v>
      </c>
      <c r="D506" s="45">
        <v>20</v>
      </c>
      <c r="E506" s="45">
        <v>17</v>
      </c>
      <c r="F506" s="12" t="s">
        <v>81</v>
      </c>
      <c r="G506" s="6">
        <f t="shared" si="42"/>
        <v>3.1415926535897934E-2</v>
      </c>
      <c r="H506" s="3">
        <f t="shared" si="46"/>
        <v>0.10471975511965978</v>
      </c>
      <c r="I506" s="8">
        <f>0.0050811768+0.0000286052*POWER(D506,2)*E506</f>
        <v>0.19959653679999997</v>
      </c>
      <c r="J506" s="3">
        <f t="shared" si="43"/>
        <v>20</v>
      </c>
      <c r="K506" s="3">
        <f t="shared" si="44"/>
        <v>3.9919307359999991</v>
      </c>
      <c r="L506" t="s">
        <v>129</v>
      </c>
      <c r="M506" s="41" t="s">
        <v>50</v>
      </c>
      <c r="N506" s="43" t="s">
        <v>51</v>
      </c>
    </row>
    <row r="507" spans="1:14" x14ac:dyDescent="0.25">
      <c r="A507" s="4">
        <v>6</v>
      </c>
      <c r="B507" s="4">
        <v>2</v>
      </c>
      <c r="C507" s="44" t="s">
        <v>74</v>
      </c>
      <c r="D507" s="45">
        <v>24</v>
      </c>
      <c r="E507" s="45">
        <v>16</v>
      </c>
      <c r="F507" s="12" t="s">
        <v>81</v>
      </c>
      <c r="G507" s="6">
        <f t="shared" si="42"/>
        <v>4.5238934211693019E-2</v>
      </c>
      <c r="H507" s="3">
        <f t="shared" si="46"/>
        <v>0.15079644737231007</v>
      </c>
      <c r="I507" s="3">
        <f>0.108337266+(0.000046499*(D507*D507*E507))</f>
        <v>0.53687205000000005</v>
      </c>
      <c r="J507" s="3">
        <f t="shared" si="43"/>
        <v>20</v>
      </c>
      <c r="K507" s="3">
        <f t="shared" si="44"/>
        <v>10.737441</v>
      </c>
      <c r="L507" t="s">
        <v>129</v>
      </c>
      <c r="M507" s="41" t="s">
        <v>50</v>
      </c>
      <c r="N507" s="43" t="s">
        <v>51</v>
      </c>
    </row>
    <row r="508" spans="1:14" x14ac:dyDescent="0.25">
      <c r="A508" s="4">
        <v>6</v>
      </c>
      <c r="B508" s="4">
        <v>5</v>
      </c>
      <c r="C508" s="44" t="s">
        <v>77</v>
      </c>
      <c r="D508" s="45">
        <v>24</v>
      </c>
      <c r="E508" s="45">
        <v>16</v>
      </c>
      <c r="F508" s="12" t="s">
        <v>81</v>
      </c>
      <c r="G508" s="6">
        <f t="shared" si="42"/>
        <v>4.5238934211693019E-2</v>
      </c>
      <c r="H508" s="3">
        <f t="shared" si="46"/>
        <v>0.15079644737231007</v>
      </c>
      <c r="I508" s="8">
        <f t="shared" ref="I508:I534" si="50">0.0050811768+0.0000286052*POWER(D508,2)*E508</f>
        <v>0.26870669999999997</v>
      </c>
      <c r="J508" s="3">
        <f t="shared" si="43"/>
        <v>20</v>
      </c>
      <c r="K508" s="3">
        <f t="shared" si="44"/>
        <v>5.3741339999999989</v>
      </c>
      <c r="L508" t="s">
        <v>129</v>
      </c>
      <c r="M508" s="41" t="s">
        <v>50</v>
      </c>
      <c r="N508" s="43" t="s">
        <v>51</v>
      </c>
    </row>
    <row r="509" spans="1:14" x14ac:dyDescent="0.25">
      <c r="A509" s="4">
        <v>6</v>
      </c>
      <c r="B509" s="4">
        <v>14</v>
      </c>
      <c r="C509" s="44" t="s">
        <v>77</v>
      </c>
      <c r="D509" s="45">
        <v>24</v>
      </c>
      <c r="E509" s="45">
        <v>16</v>
      </c>
      <c r="F509" s="12" t="s">
        <v>81</v>
      </c>
      <c r="G509" s="6">
        <f t="shared" si="42"/>
        <v>4.5238934211693019E-2</v>
      </c>
      <c r="H509" s="3">
        <f t="shared" si="46"/>
        <v>0.15079644737231007</v>
      </c>
      <c r="I509" s="8">
        <f t="shared" si="50"/>
        <v>0.26870669999999997</v>
      </c>
      <c r="J509" s="3">
        <f t="shared" si="43"/>
        <v>20</v>
      </c>
      <c r="K509" s="3">
        <f t="shared" si="44"/>
        <v>5.3741339999999989</v>
      </c>
      <c r="L509" t="s">
        <v>129</v>
      </c>
      <c r="M509" s="41" t="s">
        <v>50</v>
      </c>
      <c r="N509" s="43" t="s">
        <v>51</v>
      </c>
    </row>
    <row r="510" spans="1:14" x14ac:dyDescent="0.25">
      <c r="A510" s="4">
        <v>6</v>
      </c>
      <c r="B510" s="4">
        <v>8</v>
      </c>
      <c r="C510" s="44" t="s">
        <v>77</v>
      </c>
      <c r="D510" s="45">
        <v>25</v>
      </c>
      <c r="E510" s="45">
        <v>18</v>
      </c>
      <c r="F510" s="51" t="s">
        <v>82</v>
      </c>
      <c r="G510" s="6">
        <f t="shared" si="42"/>
        <v>4.9087385212340517E-2</v>
      </c>
      <c r="H510" s="3">
        <f t="shared" si="46"/>
        <v>0.1636246173744684</v>
      </c>
      <c r="I510" s="8">
        <f t="shared" si="50"/>
        <v>0.32688967679999992</v>
      </c>
      <c r="J510" s="3">
        <f t="shared" si="43"/>
        <v>20</v>
      </c>
      <c r="K510" s="3">
        <f t="shared" si="44"/>
        <v>6.5377935359999979</v>
      </c>
      <c r="L510" t="s">
        <v>129</v>
      </c>
      <c r="M510" s="41" t="s">
        <v>50</v>
      </c>
      <c r="N510" s="43" t="s">
        <v>51</v>
      </c>
    </row>
    <row r="511" spans="1:14" x14ac:dyDescent="0.25">
      <c r="A511" s="4">
        <v>6</v>
      </c>
      <c r="B511" s="4">
        <v>17</v>
      </c>
      <c r="C511" s="44" t="s">
        <v>77</v>
      </c>
      <c r="D511" s="45">
        <v>25</v>
      </c>
      <c r="E511" s="45">
        <v>18</v>
      </c>
      <c r="F511" s="51" t="s">
        <v>82</v>
      </c>
      <c r="G511" s="6">
        <f t="shared" si="42"/>
        <v>4.9087385212340517E-2</v>
      </c>
      <c r="H511" s="3">
        <f t="shared" si="46"/>
        <v>0.1636246173744684</v>
      </c>
      <c r="I511" s="8">
        <f t="shared" si="50"/>
        <v>0.32688967679999992</v>
      </c>
      <c r="J511" s="3">
        <f t="shared" si="43"/>
        <v>20</v>
      </c>
      <c r="K511" s="3">
        <f t="shared" si="44"/>
        <v>6.5377935359999979</v>
      </c>
      <c r="L511" t="s">
        <v>129</v>
      </c>
      <c r="M511" s="41" t="s">
        <v>50</v>
      </c>
      <c r="N511" s="43" t="s">
        <v>51</v>
      </c>
    </row>
    <row r="512" spans="1:14" x14ac:dyDescent="0.25">
      <c r="A512" s="4">
        <v>6</v>
      </c>
      <c r="B512" s="4">
        <v>10</v>
      </c>
      <c r="C512" s="44" t="s">
        <v>77</v>
      </c>
      <c r="D512" s="45">
        <v>26</v>
      </c>
      <c r="E512" s="45">
        <v>20</v>
      </c>
      <c r="F512" s="51" t="s">
        <v>82</v>
      </c>
      <c r="G512" s="6">
        <f t="shared" si="42"/>
        <v>5.3092915845667513E-2</v>
      </c>
      <c r="H512" s="3">
        <f t="shared" si="46"/>
        <v>0.17697638615222505</v>
      </c>
      <c r="I512" s="8">
        <f t="shared" si="50"/>
        <v>0.39182348079999996</v>
      </c>
      <c r="J512" s="3">
        <f t="shared" si="43"/>
        <v>20</v>
      </c>
      <c r="K512" s="3">
        <f t="shared" si="44"/>
        <v>7.8364696159999987</v>
      </c>
      <c r="L512" t="s">
        <v>129</v>
      </c>
      <c r="M512" s="41" t="s">
        <v>50</v>
      </c>
      <c r="N512" s="43" t="s">
        <v>51</v>
      </c>
    </row>
    <row r="513" spans="1:14" x14ac:dyDescent="0.25">
      <c r="A513" s="4">
        <v>6</v>
      </c>
      <c r="B513" s="4">
        <v>19</v>
      </c>
      <c r="C513" s="44" t="s">
        <v>77</v>
      </c>
      <c r="D513" s="45">
        <v>38</v>
      </c>
      <c r="E513" s="45">
        <v>20</v>
      </c>
      <c r="F513" s="12" t="s">
        <v>84</v>
      </c>
      <c r="G513" s="6">
        <f t="shared" si="42"/>
        <v>0.11341149479459153</v>
      </c>
      <c r="H513" s="3">
        <f t="shared" si="46"/>
        <v>0.3780383159819718</v>
      </c>
      <c r="I513" s="8">
        <f t="shared" si="50"/>
        <v>0.83119935280000001</v>
      </c>
      <c r="J513" s="3">
        <f t="shared" si="43"/>
        <v>20</v>
      </c>
      <c r="K513" s="3">
        <f t="shared" si="44"/>
        <v>16.623987056000001</v>
      </c>
      <c r="L513" t="s">
        <v>129</v>
      </c>
      <c r="M513" s="41" t="s">
        <v>50</v>
      </c>
      <c r="N513" s="43" t="s">
        <v>51</v>
      </c>
    </row>
    <row r="514" spans="1:14" x14ac:dyDescent="0.25">
      <c r="A514" s="4">
        <v>6</v>
      </c>
      <c r="B514" s="4">
        <v>16</v>
      </c>
      <c r="C514" s="44" t="s">
        <v>77</v>
      </c>
      <c r="D514" s="45">
        <v>43</v>
      </c>
      <c r="E514" s="45">
        <v>25</v>
      </c>
      <c r="F514" s="12" t="s">
        <v>85</v>
      </c>
      <c r="G514" s="6">
        <f t="shared" ref="G514:G577" si="51">PI()/4*POWER((D514/100),2)</f>
        <v>0.14522012041218818</v>
      </c>
      <c r="H514" s="3">
        <f t="shared" si="46"/>
        <v>0.48406706804062727</v>
      </c>
      <c r="I514" s="8">
        <f t="shared" si="50"/>
        <v>1.3273565467999999</v>
      </c>
      <c r="J514" s="3">
        <f t="shared" si="43"/>
        <v>20</v>
      </c>
      <c r="K514" s="3">
        <f t="shared" si="44"/>
        <v>26.547130935999999</v>
      </c>
      <c r="L514" t="s">
        <v>129</v>
      </c>
      <c r="M514" s="41" t="s">
        <v>50</v>
      </c>
      <c r="N514" s="43" t="s">
        <v>51</v>
      </c>
    </row>
    <row r="515" spans="1:14" x14ac:dyDescent="0.25">
      <c r="A515" s="4">
        <v>1</v>
      </c>
      <c r="B515" s="4">
        <v>4</v>
      </c>
      <c r="C515" s="44" t="s">
        <v>77</v>
      </c>
      <c r="D515" s="42">
        <v>10</v>
      </c>
      <c r="E515" s="42">
        <v>6</v>
      </c>
      <c r="F515" s="12" t="s">
        <v>79</v>
      </c>
      <c r="G515" s="6">
        <f t="shared" si="51"/>
        <v>7.8539816339744835E-3</v>
      </c>
      <c r="H515" s="3">
        <f>G515*1/0.3</f>
        <v>2.6179938779914945E-2</v>
      </c>
      <c r="I515" s="8">
        <f t="shared" si="50"/>
        <v>2.2244296799999997E-2</v>
      </c>
      <c r="J515" s="3">
        <f t="shared" ref="J515:J578" si="52">1*1/$Q$2</f>
        <v>20</v>
      </c>
      <c r="K515" s="3">
        <f t="shared" ref="K515:K578" si="53">I515/$Q$2</f>
        <v>0.44488593599999993</v>
      </c>
      <c r="L515" t="s">
        <v>129</v>
      </c>
      <c r="M515" s="41" t="s">
        <v>52</v>
      </c>
      <c r="N515" s="43" t="s">
        <v>53</v>
      </c>
    </row>
    <row r="516" spans="1:14" x14ac:dyDescent="0.25">
      <c r="A516" s="4">
        <v>1</v>
      </c>
      <c r="B516" s="4">
        <v>11</v>
      </c>
      <c r="C516" s="44" t="s">
        <v>77</v>
      </c>
      <c r="D516" s="42">
        <v>10</v>
      </c>
      <c r="E516" s="42">
        <v>16</v>
      </c>
      <c r="F516" s="12" t="s">
        <v>79</v>
      </c>
      <c r="G516" s="6">
        <f t="shared" si="51"/>
        <v>7.8539816339744835E-3</v>
      </c>
      <c r="H516" s="3">
        <f t="shared" ref="H516:H579" si="54">G516*1/0.3</f>
        <v>2.6179938779914945E-2</v>
      </c>
      <c r="I516" s="8">
        <f t="shared" si="50"/>
        <v>5.0849496799999991E-2</v>
      </c>
      <c r="J516" s="3">
        <f t="shared" si="52"/>
        <v>20</v>
      </c>
      <c r="K516" s="3">
        <f t="shared" si="53"/>
        <v>1.0169899359999997</v>
      </c>
      <c r="L516" t="s">
        <v>129</v>
      </c>
      <c r="M516" s="41" t="s">
        <v>52</v>
      </c>
      <c r="N516" s="43" t="s">
        <v>53</v>
      </c>
    </row>
    <row r="517" spans="1:14" x14ac:dyDescent="0.25">
      <c r="A517" s="4">
        <v>1</v>
      </c>
      <c r="B517" s="4">
        <v>18</v>
      </c>
      <c r="C517" s="44" t="s">
        <v>77</v>
      </c>
      <c r="D517" s="42">
        <v>10</v>
      </c>
      <c r="E517" s="42">
        <v>16</v>
      </c>
      <c r="F517" s="12" t="s">
        <v>79</v>
      </c>
      <c r="G517" s="6">
        <f t="shared" si="51"/>
        <v>7.8539816339744835E-3</v>
      </c>
      <c r="H517" s="3">
        <f t="shared" si="54"/>
        <v>2.6179938779914945E-2</v>
      </c>
      <c r="I517" s="8">
        <f t="shared" si="50"/>
        <v>5.0849496799999991E-2</v>
      </c>
      <c r="J517" s="3">
        <f t="shared" si="52"/>
        <v>20</v>
      </c>
      <c r="K517" s="3">
        <f t="shared" si="53"/>
        <v>1.0169899359999997</v>
      </c>
      <c r="L517" t="s">
        <v>129</v>
      </c>
      <c r="M517" s="41" t="s">
        <v>52</v>
      </c>
      <c r="N517" s="43" t="s">
        <v>53</v>
      </c>
    </row>
    <row r="518" spans="1:14" x14ac:dyDescent="0.25">
      <c r="A518" s="4">
        <v>1</v>
      </c>
      <c r="B518" s="4">
        <v>1</v>
      </c>
      <c r="C518" s="44" t="s">
        <v>77</v>
      </c>
      <c r="D518" s="42">
        <v>13</v>
      </c>
      <c r="E518" s="42">
        <v>8</v>
      </c>
      <c r="F518" s="12" t="s">
        <v>79</v>
      </c>
      <c r="G518" s="6">
        <f t="shared" si="51"/>
        <v>1.3273228961416878E-2</v>
      </c>
      <c r="H518" s="3">
        <f t="shared" si="54"/>
        <v>4.4244096538056263E-2</v>
      </c>
      <c r="I518" s="8">
        <f t="shared" si="50"/>
        <v>4.3755407199999999E-2</v>
      </c>
      <c r="J518" s="3">
        <f t="shared" si="52"/>
        <v>20</v>
      </c>
      <c r="K518" s="3">
        <f t="shared" si="53"/>
        <v>0.87510814399999992</v>
      </c>
      <c r="L518" t="s">
        <v>129</v>
      </c>
      <c r="M518" s="41" t="s">
        <v>52</v>
      </c>
      <c r="N518" s="43" t="s">
        <v>53</v>
      </c>
    </row>
    <row r="519" spans="1:14" x14ac:dyDescent="0.25">
      <c r="A519" s="4">
        <v>1</v>
      </c>
      <c r="B519" s="4">
        <v>5</v>
      </c>
      <c r="C519" s="44" t="s">
        <v>77</v>
      </c>
      <c r="D519" s="42">
        <v>14</v>
      </c>
      <c r="E519" s="42">
        <v>14</v>
      </c>
      <c r="F519" s="12" t="s">
        <v>79</v>
      </c>
      <c r="G519" s="6">
        <f t="shared" si="51"/>
        <v>1.5393804002589988E-2</v>
      </c>
      <c r="H519" s="3">
        <f t="shared" si="54"/>
        <v>5.1312680008633295E-2</v>
      </c>
      <c r="I519" s="8">
        <f t="shared" si="50"/>
        <v>8.3573845600000002E-2</v>
      </c>
      <c r="J519" s="3">
        <f t="shared" si="52"/>
        <v>20</v>
      </c>
      <c r="K519" s="3">
        <f t="shared" si="53"/>
        <v>1.6714769119999999</v>
      </c>
      <c r="L519" t="s">
        <v>129</v>
      </c>
      <c r="M519" s="41" t="s">
        <v>52</v>
      </c>
      <c r="N519" s="43" t="s">
        <v>53</v>
      </c>
    </row>
    <row r="520" spans="1:14" x14ac:dyDescent="0.25">
      <c r="A520" s="4">
        <v>1</v>
      </c>
      <c r="B520" s="4">
        <v>7</v>
      </c>
      <c r="C520" s="44" t="s">
        <v>77</v>
      </c>
      <c r="D520" s="42">
        <v>14</v>
      </c>
      <c r="E520" s="42">
        <v>10</v>
      </c>
      <c r="F520" s="12" t="s">
        <v>79</v>
      </c>
      <c r="G520" s="6">
        <f t="shared" si="51"/>
        <v>1.5393804002589988E-2</v>
      </c>
      <c r="H520" s="3">
        <f t="shared" si="54"/>
        <v>5.1312680008633295E-2</v>
      </c>
      <c r="I520" s="8">
        <f t="shared" si="50"/>
        <v>6.114736879999999E-2</v>
      </c>
      <c r="J520" s="3">
        <f t="shared" si="52"/>
        <v>20</v>
      </c>
      <c r="K520" s="3">
        <f t="shared" si="53"/>
        <v>1.2229473759999998</v>
      </c>
      <c r="L520" t="s">
        <v>129</v>
      </c>
      <c r="M520" s="41" t="s">
        <v>52</v>
      </c>
      <c r="N520" s="43" t="s">
        <v>53</v>
      </c>
    </row>
    <row r="521" spans="1:14" x14ac:dyDescent="0.25">
      <c r="A521" s="4">
        <v>1</v>
      </c>
      <c r="B521" s="4">
        <v>6</v>
      </c>
      <c r="C521" s="44" t="s">
        <v>77</v>
      </c>
      <c r="D521" s="42">
        <v>15</v>
      </c>
      <c r="E521" s="42">
        <v>12</v>
      </c>
      <c r="F521" s="51" t="s">
        <v>80</v>
      </c>
      <c r="G521" s="6">
        <f t="shared" si="51"/>
        <v>1.7671458676442587E-2</v>
      </c>
      <c r="H521" s="3">
        <f t="shared" si="54"/>
        <v>5.8904862254808628E-2</v>
      </c>
      <c r="I521" s="8">
        <f t="shared" si="50"/>
        <v>8.2315216800000007E-2</v>
      </c>
      <c r="J521" s="3">
        <f t="shared" si="52"/>
        <v>20</v>
      </c>
      <c r="K521" s="3">
        <f t="shared" si="53"/>
        <v>1.646304336</v>
      </c>
      <c r="L521" t="s">
        <v>129</v>
      </c>
      <c r="M521" s="41" t="s">
        <v>52</v>
      </c>
      <c r="N521" s="43" t="s">
        <v>53</v>
      </c>
    </row>
    <row r="522" spans="1:14" x14ac:dyDescent="0.25">
      <c r="A522" s="4">
        <v>1</v>
      </c>
      <c r="B522" s="4">
        <v>8</v>
      </c>
      <c r="C522" s="44" t="s">
        <v>77</v>
      </c>
      <c r="D522" s="42">
        <v>15</v>
      </c>
      <c r="E522" s="42">
        <v>13</v>
      </c>
      <c r="F522" s="51" t="s">
        <v>80</v>
      </c>
      <c r="G522" s="6">
        <f t="shared" si="51"/>
        <v>1.7671458676442587E-2</v>
      </c>
      <c r="H522" s="3">
        <f t="shared" si="54"/>
        <v>5.8904862254808628E-2</v>
      </c>
      <c r="I522" s="8">
        <f t="shared" si="50"/>
        <v>8.8751386799999998E-2</v>
      </c>
      <c r="J522" s="3">
        <f t="shared" si="52"/>
        <v>20</v>
      </c>
      <c r="K522" s="3">
        <f t="shared" si="53"/>
        <v>1.775027736</v>
      </c>
      <c r="L522" t="s">
        <v>129</v>
      </c>
      <c r="M522" s="41" t="s">
        <v>52</v>
      </c>
      <c r="N522" s="43" t="s">
        <v>53</v>
      </c>
    </row>
    <row r="523" spans="1:14" x14ac:dyDescent="0.25">
      <c r="A523" s="4">
        <v>1</v>
      </c>
      <c r="B523" s="4">
        <v>12</v>
      </c>
      <c r="C523" s="44" t="s">
        <v>77</v>
      </c>
      <c r="D523" s="42">
        <v>16</v>
      </c>
      <c r="E523" s="42">
        <v>10</v>
      </c>
      <c r="F523" s="51" t="s">
        <v>80</v>
      </c>
      <c r="G523" s="6">
        <f t="shared" si="51"/>
        <v>2.0106192982974676E-2</v>
      </c>
      <c r="H523" s="3">
        <f t="shared" si="54"/>
        <v>6.7020643276582262E-2</v>
      </c>
      <c r="I523" s="8">
        <f t="shared" si="50"/>
        <v>7.8310488799999994E-2</v>
      </c>
      <c r="J523" s="3">
        <f t="shared" si="52"/>
        <v>20</v>
      </c>
      <c r="K523" s="3">
        <f t="shared" si="53"/>
        <v>1.5662097759999998</v>
      </c>
      <c r="L523" t="s">
        <v>129</v>
      </c>
      <c r="M523" s="41" t="s">
        <v>52</v>
      </c>
      <c r="N523" s="43" t="s">
        <v>53</v>
      </c>
    </row>
    <row r="524" spans="1:14" x14ac:dyDescent="0.25">
      <c r="A524" s="4">
        <v>1</v>
      </c>
      <c r="B524" s="4">
        <v>19</v>
      </c>
      <c r="C524" s="44" t="s">
        <v>77</v>
      </c>
      <c r="D524" s="42">
        <v>16</v>
      </c>
      <c r="E524" s="42">
        <v>10</v>
      </c>
      <c r="F524" s="51" t="s">
        <v>80</v>
      </c>
      <c r="G524" s="6">
        <f t="shared" si="51"/>
        <v>2.0106192982974676E-2</v>
      </c>
      <c r="H524" s="3">
        <f t="shared" si="54"/>
        <v>6.7020643276582262E-2</v>
      </c>
      <c r="I524" s="8">
        <f t="shared" si="50"/>
        <v>7.8310488799999994E-2</v>
      </c>
      <c r="J524" s="3">
        <f t="shared" si="52"/>
        <v>20</v>
      </c>
      <c r="K524" s="3">
        <f t="shared" si="53"/>
        <v>1.5662097759999998</v>
      </c>
      <c r="L524" t="s">
        <v>129</v>
      </c>
      <c r="M524" s="41" t="s">
        <v>52</v>
      </c>
      <c r="N524" s="43" t="s">
        <v>53</v>
      </c>
    </row>
    <row r="525" spans="1:14" x14ac:dyDescent="0.25">
      <c r="A525" s="4">
        <v>1</v>
      </c>
      <c r="B525" s="4">
        <v>3</v>
      </c>
      <c r="C525" s="44" t="s">
        <v>77</v>
      </c>
      <c r="D525" s="42">
        <v>17</v>
      </c>
      <c r="E525" s="42">
        <v>9</v>
      </c>
      <c r="F525" s="51" t="s">
        <v>80</v>
      </c>
      <c r="G525" s="6">
        <f t="shared" si="51"/>
        <v>2.2698006922186261E-2</v>
      </c>
      <c r="H525" s="3">
        <f t="shared" si="54"/>
        <v>7.5660023073954211E-2</v>
      </c>
      <c r="I525" s="8">
        <f t="shared" si="50"/>
        <v>7.9483302000000006E-2</v>
      </c>
      <c r="J525" s="3">
        <f t="shared" si="52"/>
        <v>20</v>
      </c>
      <c r="K525" s="3">
        <f t="shared" si="53"/>
        <v>1.58966604</v>
      </c>
      <c r="L525" t="s">
        <v>129</v>
      </c>
      <c r="M525" s="41" t="s">
        <v>52</v>
      </c>
      <c r="N525" s="43" t="s">
        <v>53</v>
      </c>
    </row>
    <row r="526" spans="1:14" x14ac:dyDescent="0.25">
      <c r="A526" s="4">
        <v>1</v>
      </c>
      <c r="B526" s="4">
        <v>15</v>
      </c>
      <c r="C526" s="44" t="s">
        <v>77</v>
      </c>
      <c r="D526" s="42">
        <v>18</v>
      </c>
      <c r="E526" s="42">
        <v>11</v>
      </c>
      <c r="F526" s="51" t="s">
        <v>80</v>
      </c>
      <c r="G526" s="6">
        <f t="shared" si="51"/>
        <v>2.5446900494077322E-2</v>
      </c>
      <c r="H526" s="3">
        <f t="shared" si="54"/>
        <v>8.4823001646924412E-2</v>
      </c>
      <c r="I526" s="8">
        <f t="shared" si="50"/>
        <v>0.10703010960000001</v>
      </c>
      <c r="J526" s="3">
        <f t="shared" si="52"/>
        <v>20</v>
      </c>
      <c r="K526" s="3">
        <f t="shared" si="53"/>
        <v>2.1406021919999998</v>
      </c>
      <c r="L526" t="s">
        <v>129</v>
      </c>
      <c r="M526" s="41" t="s">
        <v>52</v>
      </c>
      <c r="N526" s="43" t="s">
        <v>53</v>
      </c>
    </row>
    <row r="527" spans="1:14" x14ac:dyDescent="0.25">
      <c r="A527" s="4">
        <v>1</v>
      </c>
      <c r="B527" s="4">
        <v>2</v>
      </c>
      <c r="C527" s="44" t="s">
        <v>77</v>
      </c>
      <c r="D527" s="42">
        <v>20</v>
      </c>
      <c r="E527" s="42">
        <v>14</v>
      </c>
      <c r="F527" s="12" t="s">
        <v>81</v>
      </c>
      <c r="G527" s="6">
        <f t="shared" si="51"/>
        <v>3.1415926535897934E-2</v>
      </c>
      <c r="H527" s="3">
        <f t="shared" si="54"/>
        <v>0.10471975511965978</v>
      </c>
      <c r="I527" s="8">
        <f t="shared" si="50"/>
        <v>0.16527029679999999</v>
      </c>
      <c r="J527" s="3">
        <f t="shared" si="52"/>
        <v>20</v>
      </c>
      <c r="K527" s="3">
        <f t="shared" si="53"/>
        <v>3.3054059359999997</v>
      </c>
      <c r="L527" t="s">
        <v>129</v>
      </c>
      <c r="M527" s="41" t="s">
        <v>52</v>
      </c>
      <c r="N527" s="43" t="s">
        <v>53</v>
      </c>
    </row>
    <row r="528" spans="1:14" x14ac:dyDescent="0.25">
      <c r="A528" s="4">
        <v>1</v>
      </c>
      <c r="B528" s="4">
        <v>9</v>
      </c>
      <c r="C528" s="44" t="s">
        <v>77</v>
      </c>
      <c r="D528" s="42">
        <v>20</v>
      </c>
      <c r="E528" s="42">
        <v>16</v>
      </c>
      <c r="F528" s="12" t="s">
        <v>81</v>
      </c>
      <c r="G528" s="6">
        <f t="shared" si="51"/>
        <v>3.1415926535897934E-2</v>
      </c>
      <c r="H528" s="3">
        <f t="shared" si="54"/>
        <v>0.10471975511965978</v>
      </c>
      <c r="I528" s="8">
        <f t="shared" si="50"/>
        <v>0.18815445679999998</v>
      </c>
      <c r="J528" s="3">
        <f t="shared" si="52"/>
        <v>20</v>
      </c>
      <c r="K528" s="3">
        <f t="shared" si="53"/>
        <v>3.7630891359999996</v>
      </c>
      <c r="L528" t="s">
        <v>129</v>
      </c>
      <c r="M528" s="41" t="s">
        <v>52</v>
      </c>
      <c r="N528" s="43" t="s">
        <v>53</v>
      </c>
    </row>
    <row r="529" spans="1:14" x14ac:dyDescent="0.25">
      <c r="A529" s="4">
        <v>1</v>
      </c>
      <c r="B529" s="4">
        <v>13</v>
      </c>
      <c r="C529" s="44" t="s">
        <v>77</v>
      </c>
      <c r="D529" s="42">
        <v>25</v>
      </c>
      <c r="E529" s="42">
        <v>18</v>
      </c>
      <c r="F529" s="51" t="s">
        <v>82</v>
      </c>
      <c r="G529" s="6">
        <f t="shared" si="51"/>
        <v>4.9087385212340517E-2</v>
      </c>
      <c r="H529" s="3">
        <f t="shared" si="54"/>
        <v>0.1636246173744684</v>
      </c>
      <c r="I529" s="8">
        <f t="shared" si="50"/>
        <v>0.32688967679999992</v>
      </c>
      <c r="J529" s="3">
        <f t="shared" si="52"/>
        <v>20</v>
      </c>
      <c r="K529" s="3">
        <f t="shared" si="53"/>
        <v>6.5377935359999979</v>
      </c>
      <c r="L529" t="s">
        <v>129</v>
      </c>
      <c r="M529" s="41" t="s">
        <v>52</v>
      </c>
      <c r="N529" s="43" t="s">
        <v>53</v>
      </c>
    </row>
    <row r="530" spans="1:14" x14ac:dyDescent="0.25">
      <c r="A530" s="4">
        <v>1</v>
      </c>
      <c r="B530" s="4">
        <v>20</v>
      </c>
      <c r="C530" s="44" t="s">
        <v>77</v>
      </c>
      <c r="D530" s="42">
        <v>25</v>
      </c>
      <c r="E530" s="42">
        <v>18</v>
      </c>
      <c r="F530" s="51" t="s">
        <v>82</v>
      </c>
      <c r="G530" s="6">
        <f t="shared" si="51"/>
        <v>4.9087385212340517E-2</v>
      </c>
      <c r="H530" s="3">
        <f t="shared" si="54"/>
        <v>0.1636246173744684</v>
      </c>
      <c r="I530" s="8">
        <f t="shared" si="50"/>
        <v>0.32688967679999992</v>
      </c>
      <c r="J530" s="3">
        <f t="shared" si="52"/>
        <v>20</v>
      </c>
      <c r="K530" s="3">
        <f t="shared" si="53"/>
        <v>6.5377935359999979</v>
      </c>
      <c r="L530" t="s">
        <v>129</v>
      </c>
      <c r="M530" s="41" t="s">
        <v>52</v>
      </c>
      <c r="N530" s="43" t="s">
        <v>53</v>
      </c>
    </row>
    <row r="531" spans="1:14" x14ac:dyDescent="0.25">
      <c r="A531" s="4">
        <v>1</v>
      </c>
      <c r="B531" s="4">
        <v>14</v>
      </c>
      <c r="C531" s="44" t="s">
        <v>77</v>
      </c>
      <c r="D531" s="42">
        <v>36</v>
      </c>
      <c r="E531" s="42">
        <v>19</v>
      </c>
      <c r="F531" s="12" t="s">
        <v>84</v>
      </c>
      <c r="G531" s="6">
        <f t="shared" si="51"/>
        <v>0.10178760197630929</v>
      </c>
      <c r="H531" s="3">
        <f t="shared" si="54"/>
        <v>0.33929200658769765</v>
      </c>
      <c r="I531" s="8">
        <f t="shared" si="50"/>
        <v>0.70945562159999997</v>
      </c>
      <c r="J531" s="3">
        <f t="shared" si="52"/>
        <v>20</v>
      </c>
      <c r="K531" s="3">
        <f t="shared" si="53"/>
        <v>14.189112431999998</v>
      </c>
      <c r="L531" t="s">
        <v>129</v>
      </c>
      <c r="M531" s="41" t="s">
        <v>52</v>
      </c>
      <c r="N531" s="43" t="s">
        <v>53</v>
      </c>
    </row>
    <row r="532" spans="1:14" x14ac:dyDescent="0.25">
      <c r="A532" s="4">
        <v>1</v>
      </c>
      <c r="B532" s="4">
        <v>16</v>
      </c>
      <c r="C532" s="44" t="s">
        <v>77</v>
      </c>
      <c r="D532" s="42">
        <v>36</v>
      </c>
      <c r="E532" s="42">
        <v>20</v>
      </c>
      <c r="F532" s="12" t="s">
        <v>84</v>
      </c>
      <c r="G532" s="6">
        <f t="shared" si="51"/>
        <v>0.10178760197630929</v>
      </c>
      <c r="H532" s="3">
        <f t="shared" si="54"/>
        <v>0.33929200658769765</v>
      </c>
      <c r="I532" s="8">
        <f t="shared" si="50"/>
        <v>0.74652796079999995</v>
      </c>
      <c r="J532" s="3">
        <f t="shared" si="52"/>
        <v>20</v>
      </c>
      <c r="K532" s="3">
        <f t="shared" si="53"/>
        <v>14.930559215999999</v>
      </c>
      <c r="L532" t="s">
        <v>129</v>
      </c>
      <c r="M532" s="41" t="s">
        <v>52</v>
      </c>
      <c r="N532" s="43" t="s">
        <v>53</v>
      </c>
    </row>
    <row r="533" spans="1:14" x14ac:dyDescent="0.25">
      <c r="A533" s="4">
        <v>1</v>
      </c>
      <c r="B533" s="4">
        <v>10</v>
      </c>
      <c r="C533" s="44" t="s">
        <v>77</v>
      </c>
      <c r="D533" s="42">
        <v>42</v>
      </c>
      <c r="E533" s="42">
        <v>39</v>
      </c>
      <c r="F533" s="12" t="s">
        <v>85</v>
      </c>
      <c r="G533" s="6">
        <f t="shared" si="51"/>
        <v>0.13854423602330987</v>
      </c>
      <c r="H533" s="3">
        <f t="shared" si="54"/>
        <v>0.46181412007769956</v>
      </c>
      <c r="I533" s="8">
        <f t="shared" si="50"/>
        <v>1.973004516</v>
      </c>
      <c r="J533" s="3">
        <f t="shared" si="52"/>
        <v>20</v>
      </c>
      <c r="K533" s="3">
        <f t="shared" si="53"/>
        <v>39.460090319999999</v>
      </c>
      <c r="L533" t="s">
        <v>129</v>
      </c>
      <c r="M533" s="41" t="s">
        <v>52</v>
      </c>
      <c r="N533" s="43" t="s">
        <v>53</v>
      </c>
    </row>
    <row r="534" spans="1:14" x14ac:dyDescent="0.25">
      <c r="A534" s="4">
        <v>1</v>
      </c>
      <c r="B534" s="4">
        <v>17</v>
      </c>
      <c r="C534" s="44" t="s">
        <v>77</v>
      </c>
      <c r="D534" s="42">
        <v>42</v>
      </c>
      <c r="E534" s="42">
        <v>39</v>
      </c>
      <c r="F534" s="12" t="s">
        <v>85</v>
      </c>
      <c r="G534" s="6">
        <f t="shared" si="51"/>
        <v>0.13854423602330987</v>
      </c>
      <c r="H534" s="3">
        <f t="shared" si="54"/>
        <v>0.46181412007769956</v>
      </c>
      <c r="I534" s="8">
        <f t="shared" si="50"/>
        <v>1.973004516</v>
      </c>
      <c r="J534" s="3">
        <f t="shared" si="52"/>
        <v>20</v>
      </c>
      <c r="K534" s="3">
        <f t="shared" si="53"/>
        <v>39.460090319999999</v>
      </c>
      <c r="L534" t="s">
        <v>129</v>
      </c>
      <c r="M534" s="41" t="s">
        <v>52</v>
      </c>
      <c r="N534" s="43" t="s">
        <v>53</v>
      </c>
    </row>
    <row r="535" spans="1:14" x14ac:dyDescent="0.25">
      <c r="A535" s="4">
        <v>2</v>
      </c>
      <c r="B535" s="4">
        <v>3</v>
      </c>
      <c r="C535" s="44" t="s">
        <v>78</v>
      </c>
      <c r="D535" s="45">
        <v>10</v>
      </c>
      <c r="E535" s="45">
        <v>4</v>
      </c>
      <c r="F535" s="12" t="s">
        <v>79</v>
      </c>
      <c r="G535" s="6">
        <f t="shared" si="51"/>
        <v>7.8539816339744835E-3</v>
      </c>
      <c r="H535" s="3">
        <f t="shared" si="54"/>
        <v>2.6179938779914945E-2</v>
      </c>
      <c r="I535" s="3">
        <f>0.108337266+(0.000046499*(D535*D535*E535))</f>
        <v>0.12693686600000001</v>
      </c>
      <c r="J535" s="3">
        <f t="shared" si="52"/>
        <v>20</v>
      </c>
      <c r="K535" s="3">
        <f t="shared" si="53"/>
        <v>2.5387373200000001</v>
      </c>
      <c r="L535" t="s">
        <v>129</v>
      </c>
      <c r="M535" s="41" t="s">
        <v>52</v>
      </c>
      <c r="N535" s="43" t="s">
        <v>53</v>
      </c>
    </row>
    <row r="536" spans="1:14" x14ac:dyDescent="0.25">
      <c r="A536" s="4">
        <v>2</v>
      </c>
      <c r="B536" s="4">
        <v>2</v>
      </c>
      <c r="C536" s="44" t="s">
        <v>78</v>
      </c>
      <c r="D536" s="45">
        <v>11</v>
      </c>
      <c r="E536" s="45">
        <v>6</v>
      </c>
      <c r="F536" s="12" t="s">
        <v>79</v>
      </c>
      <c r="G536" s="6">
        <f t="shared" si="51"/>
        <v>9.5033177771091243E-3</v>
      </c>
      <c r="H536" s="3">
        <f t="shared" si="54"/>
        <v>3.1677725923697081E-2</v>
      </c>
      <c r="I536" s="3">
        <f>0.108337266+(0.000046499*(D536*D536*E536))</f>
        <v>0.14209554000000002</v>
      </c>
      <c r="J536" s="3">
        <f t="shared" si="52"/>
        <v>20</v>
      </c>
      <c r="K536" s="3">
        <f t="shared" si="53"/>
        <v>2.8419108000000004</v>
      </c>
      <c r="L536" t="s">
        <v>129</v>
      </c>
      <c r="M536" s="41" t="s">
        <v>52</v>
      </c>
      <c r="N536" s="43" t="s">
        <v>53</v>
      </c>
    </row>
    <row r="537" spans="1:14" x14ac:dyDescent="0.25">
      <c r="A537" s="4">
        <v>2</v>
      </c>
      <c r="B537" s="4">
        <v>1</v>
      </c>
      <c r="C537" s="44" t="s">
        <v>78</v>
      </c>
      <c r="D537" s="45">
        <v>12</v>
      </c>
      <c r="E537" s="45">
        <v>8</v>
      </c>
      <c r="F537" s="12" t="s">
        <v>79</v>
      </c>
      <c r="G537" s="6">
        <f t="shared" si="51"/>
        <v>1.1309733552923255E-2</v>
      </c>
      <c r="H537" s="3">
        <f t="shared" si="54"/>
        <v>3.7699111843077518E-2</v>
      </c>
      <c r="I537" s="3">
        <f>0.108337266+(0.000046499*(D537*D537*E537))</f>
        <v>0.16190411399999999</v>
      </c>
      <c r="J537" s="3">
        <f t="shared" si="52"/>
        <v>20</v>
      </c>
      <c r="K537" s="3">
        <f t="shared" si="53"/>
        <v>3.2380822799999995</v>
      </c>
      <c r="L537" t="s">
        <v>129</v>
      </c>
      <c r="M537" s="41" t="s">
        <v>52</v>
      </c>
      <c r="N537" s="43" t="s">
        <v>53</v>
      </c>
    </row>
    <row r="538" spans="1:14" x14ac:dyDescent="0.25">
      <c r="A538" s="4">
        <v>2</v>
      </c>
      <c r="B538" s="4">
        <v>11</v>
      </c>
      <c r="C538" s="44" t="s">
        <v>78</v>
      </c>
      <c r="D538" s="45">
        <v>13</v>
      </c>
      <c r="E538" s="45">
        <v>18</v>
      </c>
      <c r="F538" s="12" t="s">
        <v>79</v>
      </c>
      <c r="G538" s="6">
        <f t="shared" si="51"/>
        <v>1.3273228961416878E-2</v>
      </c>
      <c r="H538" s="3">
        <f t="shared" si="54"/>
        <v>4.4244096538056263E-2</v>
      </c>
      <c r="I538" s="3">
        <f>0.108337266+(0.000046499*(D538*D538*E538))</f>
        <v>0.24978722400000003</v>
      </c>
      <c r="J538" s="3">
        <f t="shared" si="52"/>
        <v>20</v>
      </c>
      <c r="K538" s="3">
        <f t="shared" si="53"/>
        <v>4.9957444799999999</v>
      </c>
      <c r="L538" t="s">
        <v>129</v>
      </c>
      <c r="M538" s="41" t="s">
        <v>52</v>
      </c>
      <c r="N538" s="43" t="s">
        <v>53</v>
      </c>
    </row>
    <row r="539" spans="1:14" x14ac:dyDescent="0.25">
      <c r="A539" s="4">
        <v>2</v>
      </c>
      <c r="B539" s="4">
        <v>6</v>
      </c>
      <c r="C539" s="44" t="s">
        <v>78</v>
      </c>
      <c r="D539" s="45">
        <v>14</v>
      </c>
      <c r="E539" s="45">
        <v>10</v>
      </c>
      <c r="F539" s="12" t="s">
        <v>79</v>
      </c>
      <c r="G539" s="6">
        <f t="shared" si="51"/>
        <v>1.5393804002589988E-2</v>
      </c>
      <c r="H539" s="3">
        <f t="shared" si="54"/>
        <v>5.1312680008633295E-2</v>
      </c>
      <c r="I539" s="3">
        <f>0.108337266+(0.000046499*(D539*D539*E539))</f>
        <v>0.19947530600000002</v>
      </c>
      <c r="J539" s="3">
        <f t="shared" si="52"/>
        <v>20</v>
      </c>
      <c r="K539" s="3">
        <f t="shared" si="53"/>
        <v>3.9895061200000002</v>
      </c>
      <c r="L539" t="s">
        <v>129</v>
      </c>
      <c r="M539" s="41" t="s">
        <v>52</v>
      </c>
      <c r="N539" s="43" t="s">
        <v>53</v>
      </c>
    </row>
    <row r="540" spans="1:14" x14ac:dyDescent="0.25">
      <c r="A540" s="4">
        <v>2</v>
      </c>
      <c r="B540" s="4">
        <v>12</v>
      </c>
      <c r="C540" s="44" t="s">
        <v>77</v>
      </c>
      <c r="D540" s="45">
        <v>14</v>
      </c>
      <c r="E540" s="45">
        <v>12</v>
      </c>
      <c r="F540" s="12" t="s">
        <v>79</v>
      </c>
      <c r="G540" s="6">
        <f t="shared" si="51"/>
        <v>1.5393804002589988E-2</v>
      </c>
      <c r="H540" s="3">
        <f t="shared" si="54"/>
        <v>5.1312680008633295E-2</v>
      </c>
      <c r="I540" s="8">
        <f>0.0050811768+0.0000286052*POWER(D540,2)*E540</f>
        <v>7.2360607199999996E-2</v>
      </c>
      <c r="J540" s="3">
        <f t="shared" si="52"/>
        <v>20</v>
      </c>
      <c r="K540" s="3">
        <f t="shared" si="53"/>
        <v>1.4472121439999999</v>
      </c>
      <c r="L540" t="s">
        <v>129</v>
      </c>
      <c r="M540" s="41" t="s">
        <v>52</v>
      </c>
      <c r="N540" s="43" t="s">
        <v>53</v>
      </c>
    </row>
    <row r="541" spans="1:14" x14ac:dyDescent="0.25">
      <c r="A541" s="4">
        <v>2</v>
      </c>
      <c r="B541" s="4">
        <v>20</v>
      </c>
      <c r="C541" s="44" t="s">
        <v>78</v>
      </c>
      <c r="D541" s="45">
        <v>14</v>
      </c>
      <c r="E541" s="45">
        <v>10</v>
      </c>
      <c r="F541" s="12" t="s">
        <v>79</v>
      </c>
      <c r="G541" s="6">
        <f t="shared" si="51"/>
        <v>1.5393804002589988E-2</v>
      </c>
      <c r="H541" s="3">
        <f t="shared" si="54"/>
        <v>5.1312680008633295E-2</v>
      </c>
      <c r="I541" s="3">
        <f>0.108337266+(0.000046499*(D541*D541*E541))</f>
        <v>0.19947530600000002</v>
      </c>
      <c r="J541" s="3">
        <f t="shared" si="52"/>
        <v>20</v>
      </c>
      <c r="K541" s="3">
        <f t="shared" si="53"/>
        <v>3.9895061200000002</v>
      </c>
      <c r="L541" t="s">
        <v>129</v>
      </c>
      <c r="M541" s="41" t="s">
        <v>52</v>
      </c>
      <c r="N541" s="43" t="s">
        <v>53</v>
      </c>
    </row>
    <row r="542" spans="1:14" x14ac:dyDescent="0.25">
      <c r="A542" s="4">
        <v>2</v>
      </c>
      <c r="B542" s="4">
        <v>5</v>
      </c>
      <c r="C542" s="44" t="s">
        <v>77</v>
      </c>
      <c r="D542" s="45">
        <v>18</v>
      </c>
      <c r="E542" s="45">
        <v>24</v>
      </c>
      <c r="F542" s="51" t="s">
        <v>80</v>
      </c>
      <c r="G542" s="6">
        <f t="shared" si="51"/>
        <v>2.5446900494077322E-2</v>
      </c>
      <c r="H542" s="3">
        <f t="shared" si="54"/>
        <v>8.4823001646924412E-2</v>
      </c>
      <c r="I542" s="8">
        <f t="shared" ref="I542:I549" si="55">0.0050811768+0.0000286052*POWER(D542,2)*E542</f>
        <v>0.22751521199999999</v>
      </c>
      <c r="J542" s="3">
        <f t="shared" si="52"/>
        <v>20</v>
      </c>
      <c r="K542" s="3">
        <f t="shared" si="53"/>
        <v>4.55030424</v>
      </c>
      <c r="L542" t="s">
        <v>129</v>
      </c>
      <c r="M542" s="41" t="s">
        <v>52</v>
      </c>
      <c r="N542" s="43" t="s">
        <v>53</v>
      </c>
    </row>
    <row r="543" spans="1:14" x14ac:dyDescent="0.25">
      <c r="A543" s="4">
        <v>2</v>
      </c>
      <c r="B543" s="4">
        <v>7</v>
      </c>
      <c r="C543" s="44" t="s">
        <v>77</v>
      </c>
      <c r="D543" s="45">
        <v>18</v>
      </c>
      <c r="E543" s="45">
        <v>20</v>
      </c>
      <c r="F543" s="51" t="s">
        <v>80</v>
      </c>
      <c r="G543" s="6">
        <f t="shared" si="51"/>
        <v>2.5446900494077322E-2</v>
      </c>
      <c r="H543" s="3">
        <f t="shared" si="54"/>
        <v>8.4823001646924412E-2</v>
      </c>
      <c r="I543" s="8">
        <f t="shared" si="55"/>
        <v>0.1904428728</v>
      </c>
      <c r="J543" s="3">
        <f t="shared" si="52"/>
        <v>20</v>
      </c>
      <c r="K543" s="3">
        <f t="shared" si="53"/>
        <v>3.8088574559999997</v>
      </c>
      <c r="L543" t="s">
        <v>129</v>
      </c>
      <c r="M543" s="41" t="s">
        <v>52</v>
      </c>
      <c r="N543" s="43" t="s">
        <v>53</v>
      </c>
    </row>
    <row r="544" spans="1:14" x14ac:dyDescent="0.25">
      <c r="A544" s="4">
        <v>2</v>
      </c>
      <c r="B544" s="4">
        <v>19</v>
      </c>
      <c r="C544" s="44" t="s">
        <v>77</v>
      </c>
      <c r="D544" s="45">
        <v>18</v>
      </c>
      <c r="E544" s="45">
        <v>24</v>
      </c>
      <c r="F544" s="51" t="s">
        <v>80</v>
      </c>
      <c r="G544" s="6">
        <f t="shared" si="51"/>
        <v>2.5446900494077322E-2</v>
      </c>
      <c r="H544" s="3">
        <f t="shared" si="54"/>
        <v>8.4823001646924412E-2</v>
      </c>
      <c r="I544" s="8">
        <f t="shared" si="55"/>
        <v>0.22751521199999999</v>
      </c>
      <c r="J544" s="3">
        <f t="shared" si="52"/>
        <v>20</v>
      </c>
      <c r="K544" s="3">
        <f t="shared" si="53"/>
        <v>4.55030424</v>
      </c>
      <c r="L544" t="s">
        <v>129</v>
      </c>
      <c r="M544" s="41" t="s">
        <v>52</v>
      </c>
      <c r="N544" s="43" t="s">
        <v>53</v>
      </c>
    </row>
    <row r="545" spans="1:14" x14ac:dyDescent="0.25">
      <c r="A545" s="4">
        <v>2</v>
      </c>
      <c r="B545" s="4">
        <v>21</v>
      </c>
      <c r="C545" s="44" t="s">
        <v>77</v>
      </c>
      <c r="D545" s="45">
        <v>18</v>
      </c>
      <c r="E545" s="45">
        <v>20</v>
      </c>
      <c r="F545" s="51" t="s">
        <v>80</v>
      </c>
      <c r="G545" s="6">
        <f t="shared" si="51"/>
        <v>2.5446900494077322E-2</v>
      </c>
      <c r="H545" s="3">
        <f t="shared" si="54"/>
        <v>8.4823001646924412E-2</v>
      </c>
      <c r="I545" s="8">
        <f t="shared" si="55"/>
        <v>0.1904428728</v>
      </c>
      <c r="J545" s="3">
        <f t="shared" si="52"/>
        <v>20</v>
      </c>
      <c r="K545" s="3">
        <f t="shared" si="53"/>
        <v>3.8088574559999997</v>
      </c>
      <c r="L545" t="s">
        <v>129</v>
      </c>
      <c r="M545" s="41" t="s">
        <v>52</v>
      </c>
      <c r="N545" s="43" t="s">
        <v>53</v>
      </c>
    </row>
    <row r="546" spans="1:14" x14ac:dyDescent="0.25">
      <c r="A546" s="4">
        <v>2</v>
      </c>
      <c r="B546" s="4">
        <v>8</v>
      </c>
      <c r="C546" s="44" t="s">
        <v>77</v>
      </c>
      <c r="D546" s="45">
        <v>19</v>
      </c>
      <c r="E546" s="45">
        <v>20</v>
      </c>
      <c r="F546" s="51" t="s">
        <v>80</v>
      </c>
      <c r="G546" s="6">
        <f t="shared" si="51"/>
        <v>2.8352873698647883E-2</v>
      </c>
      <c r="H546" s="3">
        <f t="shared" si="54"/>
        <v>9.4509578995492949E-2</v>
      </c>
      <c r="I546" s="8">
        <f t="shared" si="55"/>
        <v>0.21161072080000001</v>
      </c>
      <c r="J546" s="3">
        <f t="shared" si="52"/>
        <v>20</v>
      </c>
      <c r="K546" s="3">
        <f t="shared" si="53"/>
        <v>4.2322144159999997</v>
      </c>
      <c r="L546" t="s">
        <v>129</v>
      </c>
      <c r="M546" s="41" t="s">
        <v>52</v>
      </c>
      <c r="N546" s="43" t="s">
        <v>53</v>
      </c>
    </row>
    <row r="547" spans="1:14" x14ac:dyDescent="0.25">
      <c r="A547" s="4">
        <v>2</v>
      </c>
      <c r="B547" s="4">
        <v>22</v>
      </c>
      <c r="C547" s="44" t="s">
        <v>77</v>
      </c>
      <c r="D547" s="45">
        <v>19</v>
      </c>
      <c r="E547" s="45">
        <v>20</v>
      </c>
      <c r="F547" s="51" t="s">
        <v>80</v>
      </c>
      <c r="G547" s="6">
        <f t="shared" si="51"/>
        <v>2.8352873698647883E-2</v>
      </c>
      <c r="H547" s="3">
        <f t="shared" si="54"/>
        <v>9.4509578995492949E-2</v>
      </c>
      <c r="I547" s="8">
        <f t="shared" si="55"/>
        <v>0.21161072080000001</v>
      </c>
      <c r="J547" s="3">
        <f t="shared" si="52"/>
        <v>20</v>
      </c>
      <c r="K547" s="3">
        <f t="shared" si="53"/>
        <v>4.2322144159999997</v>
      </c>
      <c r="L547" t="s">
        <v>129</v>
      </c>
      <c r="M547" s="41" t="s">
        <v>52</v>
      </c>
      <c r="N547" s="43" t="s">
        <v>53</v>
      </c>
    </row>
    <row r="548" spans="1:14" x14ac:dyDescent="0.25">
      <c r="A548" s="4">
        <v>2</v>
      </c>
      <c r="B548" s="4">
        <v>4</v>
      </c>
      <c r="C548" s="44" t="s">
        <v>77</v>
      </c>
      <c r="D548" s="45">
        <v>20</v>
      </c>
      <c r="E548" s="45">
        <v>22</v>
      </c>
      <c r="F548" s="12" t="s">
        <v>81</v>
      </c>
      <c r="G548" s="6">
        <f t="shared" si="51"/>
        <v>3.1415926535897934E-2</v>
      </c>
      <c r="H548" s="3">
        <f t="shared" si="54"/>
        <v>0.10471975511965978</v>
      </c>
      <c r="I548" s="8">
        <f t="shared" si="55"/>
        <v>0.25680693679999994</v>
      </c>
      <c r="J548" s="3">
        <f t="shared" si="52"/>
        <v>20</v>
      </c>
      <c r="K548" s="3">
        <f t="shared" si="53"/>
        <v>5.1361387359999986</v>
      </c>
      <c r="L548" t="s">
        <v>129</v>
      </c>
      <c r="M548" s="41" t="s">
        <v>52</v>
      </c>
      <c r="N548" s="43" t="s">
        <v>53</v>
      </c>
    </row>
    <row r="549" spans="1:14" x14ac:dyDescent="0.25">
      <c r="A549" s="4">
        <v>2</v>
      </c>
      <c r="B549" s="4">
        <v>18</v>
      </c>
      <c r="C549" s="44" t="s">
        <v>77</v>
      </c>
      <c r="D549" s="45">
        <v>20</v>
      </c>
      <c r="E549" s="45">
        <v>22</v>
      </c>
      <c r="F549" s="12" t="s">
        <v>81</v>
      </c>
      <c r="G549" s="6">
        <f t="shared" si="51"/>
        <v>3.1415926535897934E-2</v>
      </c>
      <c r="H549" s="3">
        <f t="shared" si="54"/>
        <v>0.10471975511965978</v>
      </c>
      <c r="I549" s="8">
        <f t="shared" si="55"/>
        <v>0.25680693679999994</v>
      </c>
      <c r="J549" s="3">
        <f t="shared" si="52"/>
        <v>20</v>
      </c>
      <c r="K549" s="3">
        <f t="shared" si="53"/>
        <v>5.1361387359999986</v>
      </c>
      <c r="L549" t="s">
        <v>129</v>
      </c>
      <c r="M549" s="41" t="s">
        <v>52</v>
      </c>
      <c r="N549" s="43" t="s">
        <v>53</v>
      </c>
    </row>
    <row r="550" spans="1:14" x14ac:dyDescent="0.25">
      <c r="A550" s="4">
        <v>2</v>
      </c>
      <c r="B550" s="4">
        <v>13</v>
      </c>
      <c r="C550" s="44" t="s">
        <v>78</v>
      </c>
      <c r="D550" s="45">
        <v>21</v>
      </c>
      <c r="E550" s="45">
        <v>11</v>
      </c>
      <c r="F550" s="12" t="s">
        <v>81</v>
      </c>
      <c r="G550" s="6">
        <f t="shared" si="51"/>
        <v>3.4636059005827467E-2</v>
      </c>
      <c r="H550" s="3">
        <f t="shared" si="54"/>
        <v>0.11545353001942489</v>
      </c>
      <c r="I550" s="3">
        <f>0.108337266+(0.000046499*(D550*D550*E550))</f>
        <v>0.333903915</v>
      </c>
      <c r="J550" s="3">
        <f t="shared" si="52"/>
        <v>20</v>
      </c>
      <c r="K550" s="3">
        <f t="shared" si="53"/>
        <v>6.6780782999999992</v>
      </c>
      <c r="L550" t="s">
        <v>129</v>
      </c>
      <c r="M550" s="41" t="s">
        <v>52</v>
      </c>
      <c r="N550" s="43" t="s">
        <v>53</v>
      </c>
    </row>
    <row r="551" spans="1:14" x14ac:dyDescent="0.25">
      <c r="A551" s="4">
        <v>2</v>
      </c>
      <c r="B551" s="4">
        <v>9</v>
      </c>
      <c r="C551" s="44" t="s">
        <v>77</v>
      </c>
      <c r="D551" s="45">
        <v>23</v>
      </c>
      <c r="E551" s="45">
        <v>21</v>
      </c>
      <c r="F551" s="12" t="s">
        <v>81</v>
      </c>
      <c r="G551" s="6">
        <f t="shared" si="51"/>
        <v>4.1547562843725017E-2</v>
      </c>
      <c r="H551" s="3">
        <f t="shared" si="54"/>
        <v>0.13849187614575006</v>
      </c>
      <c r="I551" s="8">
        <f>0.0050811768+0.0000286052*POWER(D551,2)*E551</f>
        <v>0.32285634359999993</v>
      </c>
      <c r="J551" s="3">
        <f t="shared" si="52"/>
        <v>20</v>
      </c>
      <c r="K551" s="3">
        <f t="shared" si="53"/>
        <v>6.4571268719999981</v>
      </c>
      <c r="L551" t="s">
        <v>129</v>
      </c>
      <c r="M551" s="41" t="s">
        <v>52</v>
      </c>
      <c r="N551" s="43" t="s">
        <v>53</v>
      </c>
    </row>
    <row r="552" spans="1:14" x14ac:dyDescent="0.25">
      <c r="A552" s="4">
        <v>2</v>
      </c>
      <c r="B552" s="4">
        <v>23</v>
      </c>
      <c r="C552" s="44" t="s">
        <v>77</v>
      </c>
      <c r="D552" s="45">
        <v>23</v>
      </c>
      <c r="E552" s="45">
        <v>21</v>
      </c>
      <c r="F552" s="12" t="s">
        <v>81</v>
      </c>
      <c r="G552" s="6">
        <f t="shared" si="51"/>
        <v>4.1547562843725017E-2</v>
      </c>
      <c r="H552" s="3">
        <f t="shared" si="54"/>
        <v>0.13849187614575006</v>
      </c>
      <c r="I552" s="8">
        <f>0.0050811768+0.0000286052*POWER(D552,2)*E552</f>
        <v>0.32285634359999993</v>
      </c>
      <c r="J552" s="3">
        <f t="shared" si="52"/>
        <v>20</v>
      </c>
      <c r="K552" s="3">
        <f t="shared" si="53"/>
        <v>6.4571268719999981</v>
      </c>
      <c r="L552" t="s">
        <v>129</v>
      </c>
      <c r="M552" s="41" t="s">
        <v>52</v>
      </c>
      <c r="N552" s="43" t="s">
        <v>53</v>
      </c>
    </row>
    <row r="553" spans="1:14" x14ac:dyDescent="0.25">
      <c r="A553" s="4">
        <v>2</v>
      </c>
      <c r="B553" s="4">
        <v>16</v>
      </c>
      <c r="C553" s="44" t="s">
        <v>78</v>
      </c>
      <c r="D553" s="45">
        <v>24</v>
      </c>
      <c r="E553" s="45">
        <v>12</v>
      </c>
      <c r="F553" s="12" t="s">
        <v>81</v>
      </c>
      <c r="G553" s="6">
        <f t="shared" si="51"/>
        <v>4.5238934211693019E-2</v>
      </c>
      <c r="H553" s="3">
        <f t="shared" si="54"/>
        <v>0.15079644737231007</v>
      </c>
      <c r="I553" s="3">
        <f>0.108337266+(0.000046499*(D553*D553*E553))</f>
        <v>0.42973835399999999</v>
      </c>
      <c r="J553" s="3">
        <f t="shared" si="52"/>
        <v>20</v>
      </c>
      <c r="K553" s="3">
        <f t="shared" si="53"/>
        <v>8.5947670799999987</v>
      </c>
      <c r="L553" t="s">
        <v>129</v>
      </c>
      <c r="M553" s="41" t="s">
        <v>52</v>
      </c>
      <c r="N553" s="43" t="s">
        <v>53</v>
      </c>
    </row>
    <row r="554" spans="1:14" x14ac:dyDescent="0.25">
      <c r="A554" s="4">
        <v>2</v>
      </c>
      <c r="B554" s="4">
        <v>15</v>
      </c>
      <c r="C554" s="44" t="s">
        <v>77</v>
      </c>
      <c r="D554" s="45">
        <v>25</v>
      </c>
      <c r="E554" s="45">
        <v>20</v>
      </c>
      <c r="F554" s="51" t="s">
        <v>82</v>
      </c>
      <c r="G554" s="6">
        <f t="shared" si="51"/>
        <v>4.9087385212340517E-2</v>
      </c>
      <c r="H554" s="3">
        <f t="shared" si="54"/>
        <v>0.1636246173744684</v>
      </c>
      <c r="I554" s="8">
        <f>0.0050811768+0.0000286052*POWER(D554,2)*E554</f>
        <v>0.36264617679999994</v>
      </c>
      <c r="J554" s="3">
        <f t="shared" si="52"/>
        <v>20</v>
      </c>
      <c r="K554" s="3">
        <f t="shared" si="53"/>
        <v>7.2529235359999982</v>
      </c>
      <c r="L554" t="s">
        <v>129</v>
      </c>
      <c r="M554" s="41" t="s">
        <v>52</v>
      </c>
      <c r="N554" s="43" t="s">
        <v>53</v>
      </c>
    </row>
    <row r="555" spans="1:14" x14ac:dyDescent="0.25">
      <c r="A555" s="4">
        <v>2</v>
      </c>
      <c r="B555" s="4">
        <v>10</v>
      </c>
      <c r="C555" s="44" t="s">
        <v>77</v>
      </c>
      <c r="D555" s="45">
        <v>28</v>
      </c>
      <c r="E555" s="45">
        <v>29</v>
      </c>
      <c r="F555" s="51" t="s">
        <v>82</v>
      </c>
      <c r="G555" s="6">
        <f t="shared" si="51"/>
        <v>6.1575216010359951E-2</v>
      </c>
      <c r="H555" s="3">
        <f t="shared" si="54"/>
        <v>0.20525072003453318</v>
      </c>
      <c r="I555" s="8">
        <f>0.0050811768+0.0000286052*POWER(D555,2)*E555</f>
        <v>0.65544900399999995</v>
      </c>
      <c r="J555" s="3">
        <f t="shared" si="52"/>
        <v>20</v>
      </c>
      <c r="K555" s="3">
        <f t="shared" si="53"/>
        <v>13.108980079999998</v>
      </c>
      <c r="L555" t="s">
        <v>129</v>
      </c>
      <c r="M555" s="41" t="s">
        <v>52</v>
      </c>
      <c r="N555" s="43" t="s">
        <v>53</v>
      </c>
    </row>
    <row r="556" spans="1:14" x14ac:dyDescent="0.25">
      <c r="A556" s="4">
        <v>2</v>
      </c>
      <c r="B556" s="4">
        <v>17</v>
      </c>
      <c r="C556" s="44" t="s">
        <v>77</v>
      </c>
      <c r="D556" s="45">
        <v>33</v>
      </c>
      <c r="E556" s="45">
        <v>19</v>
      </c>
      <c r="F556" s="12" t="s">
        <v>83</v>
      </c>
      <c r="G556" s="6">
        <f t="shared" si="51"/>
        <v>8.5529859993982132E-2</v>
      </c>
      <c r="H556" s="3">
        <f t="shared" si="54"/>
        <v>0.28509953331327381</v>
      </c>
      <c r="I556" s="8">
        <f>0.0050811768+0.0000286052*POWER(D556,2)*E556</f>
        <v>0.59695136999999987</v>
      </c>
      <c r="J556" s="3">
        <f t="shared" si="52"/>
        <v>20</v>
      </c>
      <c r="K556" s="3">
        <f t="shared" si="53"/>
        <v>11.939027399999997</v>
      </c>
      <c r="L556" t="s">
        <v>129</v>
      </c>
      <c r="M556" s="41" t="s">
        <v>52</v>
      </c>
      <c r="N556" s="43" t="s">
        <v>53</v>
      </c>
    </row>
    <row r="557" spans="1:14" x14ac:dyDescent="0.25">
      <c r="A557" s="4">
        <v>2</v>
      </c>
      <c r="B557" s="4">
        <v>14</v>
      </c>
      <c r="C557" s="44" t="s">
        <v>77</v>
      </c>
      <c r="D557" s="45">
        <v>36</v>
      </c>
      <c r="E557" s="45">
        <v>20</v>
      </c>
      <c r="F557" s="12" t="s">
        <v>84</v>
      </c>
      <c r="G557" s="6">
        <f t="shared" si="51"/>
        <v>0.10178760197630929</v>
      </c>
      <c r="H557" s="3">
        <f t="shared" si="54"/>
        <v>0.33929200658769765</v>
      </c>
      <c r="I557" s="8">
        <f>0.0050811768+0.0000286052*POWER(D557,2)*E557</f>
        <v>0.74652796079999995</v>
      </c>
      <c r="J557" s="3">
        <f t="shared" si="52"/>
        <v>20</v>
      </c>
      <c r="K557" s="3">
        <f t="shared" si="53"/>
        <v>14.930559215999999</v>
      </c>
      <c r="L557" t="s">
        <v>129</v>
      </c>
      <c r="M557" s="41" t="s">
        <v>52</v>
      </c>
      <c r="N557" s="43" t="s">
        <v>53</v>
      </c>
    </row>
    <row r="558" spans="1:14" x14ac:dyDescent="0.25">
      <c r="A558" s="4">
        <v>3</v>
      </c>
      <c r="B558" s="4">
        <v>13</v>
      </c>
      <c r="C558" s="44" t="s">
        <v>78</v>
      </c>
      <c r="D558" s="42">
        <v>12</v>
      </c>
      <c r="E558" s="42">
        <v>8</v>
      </c>
      <c r="F558" s="12" t="s">
        <v>79</v>
      </c>
      <c r="G558" s="6">
        <f t="shared" si="51"/>
        <v>1.1309733552923255E-2</v>
      </c>
      <c r="H558" s="3">
        <f t="shared" si="54"/>
        <v>3.7699111843077518E-2</v>
      </c>
      <c r="I558" s="3">
        <f>0.108337266+(0.000046499*(D558*D558*E558))</f>
        <v>0.16190411399999999</v>
      </c>
      <c r="J558" s="3">
        <f t="shared" si="52"/>
        <v>20</v>
      </c>
      <c r="K558" s="3">
        <f t="shared" si="53"/>
        <v>3.2380822799999995</v>
      </c>
      <c r="L558" t="s">
        <v>129</v>
      </c>
      <c r="M558" s="41" t="s">
        <v>52</v>
      </c>
      <c r="N558" s="43" t="s">
        <v>53</v>
      </c>
    </row>
    <row r="559" spans="1:14" x14ac:dyDescent="0.25">
      <c r="A559" s="4">
        <v>3</v>
      </c>
      <c r="B559" s="4">
        <v>1</v>
      </c>
      <c r="C559" s="44" t="s">
        <v>78</v>
      </c>
      <c r="D559" s="42">
        <v>13</v>
      </c>
      <c r="E559" s="42">
        <v>7</v>
      </c>
      <c r="F559" s="12" t="s">
        <v>79</v>
      </c>
      <c r="G559" s="6">
        <f t="shared" si="51"/>
        <v>1.3273228961416878E-2</v>
      </c>
      <c r="H559" s="3">
        <f t="shared" si="54"/>
        <v>4.4244096538056263E-2</v>
      </c>
      <c r="I559" s="3">
        <f>0.108337266+(0.000046499*(D559*D559*E559))</f>
        <v>0.16334558300000002</v>
      </c>
      <c r="J559" s="3">
        <f t="shared" si="52"/>
        <v>20</v>
      </c>
      <c r="K559" s="3">
        <f t="shared" si="53"/>
        <v>3.2669116600000003</v>
      </c>
      <c r="L559" t="s">
        <v>129</v>
      </c>
      <c r="M559" s="41" t="s">
        <v>52</v>
      </c>
      <c r="N559" s="43" t="s">
        <v>53</v>
      </c>
    </row>
    <row r="560" spans="1:14" x14ac:dyDescent="0.25">
      <c r="A560" s="4">
        <v>3</v>
      </c>
      <c r="B560" s="4">
        <v>6</v>
      </c>
      <c r="C560" s="44" t="s">
        <v>77</v>
      </c>
      <c r="D560" s="42">
        <v>14</v>
      </c>
      <c r="E560" s="42">
        <v>7</v>
      </c>
      <c r="F560" s="12" t="s">
        <v>79</v>
      </c>
      <c r="G560" s="6">
        <f t="shared" si="51"/>
        <v>1.5393804002589988E-2</v>
      </c>
      <c r="H560" s="3">
        <f t="shared" si="54"/>
        <v>5.1312680008633295E-2</v>
      </c>
      <c r="I560" s="8">
        <f>0.0050811768+0.0000286052*POWER(D560,2)*E560</f>
        <v>4.4327511200000003E-2</v>
      </c>
      <c r="J560" s="3">
        <f t="shared" si="52"/>
        <v>20</v>
      </c>
      <c r="K560" s="3">
        <f t="shared" si="53"/>
        <v>0.88655022400000005</v>
      </c>
      <c r="L560" t="s">
        <v>129</v>
      </c>
      <c r="M560" s="41" t="s">
        <v>52</v>
      </c>
      <c r="N560" s="43" t="s">
        <v>53</v>
      </c>
    </row>
    <row r="561" spans="1:14" x14ac:dyDescent="0.25">
      <c r="A561" s="4">
        <v>3</v>
      </c>
      <c r="B561" s="4">
        <v>11</v>
      </c>
      <c r="C561" s="44" t="s">
        <v>78</v>
      </c>
      <c r="D561" s="42">
        <v>14</v>
      </c>
      <c r="E561" s="42">
        <v>9</v>
      </c>
      <c r="F561" s="12" t="s">
        <v>79</v>
      </c>
      <c r="G561" s="6">
        <f t="shared" si="51"/>
        <v>1.5393804002589988E-2</v>
      </c>
      <c r="H561" s="3">
        <f t="shared" si="54"/>
        <v>5.1312680008633295E-2</v>
      </c>
      <c r="I561" s="3">
        <f>0.108337266+(0.000046499*(D561*D561*E561))</f>
        <v>0.19036150200000002</v>
      </c>
      <c r="J561" s="3">
        <f t="shared" si="52"/>
        <v>20</v>
      </c>
      <c r="K561" s="3">
        <f t="shared" si="53"/>
        <v>3.8072300400000003</v>
      </c>
      <c r="L561" t="s">
        <v>129</v>
      </c>
      <c r="M561" s="41" t="s">
        <v>52</v>
      </c>
      <c r="N561" s="43" t="s">
        <v>53</v>
      </c>
    </row>
    <row r="562" spans="1:14" x14ac:dyDescent="0.25">
      <c r="A562" s="4">
        <v>3</v>
      </c>
      <c r="B562" s="4">
        <v>5</v>
      </c>
      <c r="C562" s="44" t="s">
        <v>77</v>
      </c>
      <c r="D562" s="42">
        <v>16</v>
      </c>
      <c r="E562" s="42">
        <v>12</v>
      </c>
      <c r="F562" s="51" t="s">
        <v>80</v>
      </c>
      <c r="G562" s="6">
        <f t="shared" si="51"/>
        <v>2.0106192982974676E-2</v>
      </c>
      <c r="H562" s="3">
        <f t="shared" si="54"/>
        <v>6.7020643276582262E-2</v>
      </c>
      <c r="I562" s="8">
        <f>0.0050811768+0.0000286052*POWER(D562,2)*E562</f>
        <v>9.2956351199999995E-2</v>
      </c>
      <c r="J562" s="3">
        <f t="shared" si="52"/>
        <v>20</v>
      </c>
      <c r="K562" s="3">
        <f t="shared" si="53"/>
        <v>1.8591270239999997</v>
      </c>
      <c r="L562" t="s">
        <v>129</v>
      </c>
      <c r="M562" s="41" t="s">
        <v>52</v>
      </c>
      <c r="N562" s="43" t="s">
        <v>53</v>
      </c>
    </row>
    <row r="563" spans="1:14" x14ac:dyDescent="0.25">
      <c r="A563" s="4">
        <v>3</v>
      </c>
      <c r="B563" s="4">
        <v>9</v>
      </c>
      <c r="C563" s="44" t="s">
        <v>77</v>
      </c>
      <c r="D563" s="42">
        <v>20</v>
      </c>
      <c r="E563" s="42">
        <v>11</v>
      </c>
      <c r="F563" s="12" t="s">
        <v>81</v>
      </c>
      <c r="G563" s="6">
        <f t="shared" si="51"/>
        <v>3.1415926535897934E-2</v>
      </c>
      <c r="H563" s="3">
        <f t="shared" si="54"/>
        <v>0.10471975511965978</v>
      </c>
      <c r="I563" s="8">
        <f>0.0050811768+0.0000286052*POWER(D563,2)*E563</f>
        <v>0.13094405679999999</v>
      </c>
      <c r="J563" s="3">
        <f t="shared" si="52"/>
        <v>20</v>
      </c>
      <c r="K563" s="3">
        <f t="shared" si="53"/>
        <v>2.6188811359999997</v>
      </c>
      <c r="L563" t="s">
        <v>129</v>
      </c>
      <c r="M563" s="41" t="s">
        <v>52</v>
      </c>
      <c r="N563" s="43" t="s">
        <v>53</v>
      </c>
    </row>
    <row r="564" spans="1:14" x14ac:dyDescent="0.25">
      <c r="A564" s="4">
        <v>3</v>
      </c>
      <c r="B564" s="4">
        <v>12</v>
      </c>
      <c r="C564" s="44" t="s">
        <v>78</v>
      </c>
      <c r="D564" s="42">
        <v>20</v>
      </c>
      <c r="E564" s="42">
        <v>16</v>
      </c>
      <c r="F564" s="12" t="s">
        <v>81</v>
      </c>
      <c r="G564" s="6">
        <f t="shared" si="51"/>
        <v>3.1415926535897934E-2</v>
      </c>
      <c r="H564" s="3">
        <f t="shared" si="54"/>
        <v>0.10471975511965978</v>
      </c>
      <c r="I564" s="3">
        <f>0.108337266+(0.000046499*(D564*D564*E564))</f>
        <v>0.405930866</v>
      </c>
      <c r="J564" s="3">
        <f t="shared" si="52"/>
        <v>20</v>
      </c>
      <c r="K564" s="3">
        <f t="shared" si="53"/>
        <v>8.1186173200000002</v>
      </c>
      <c r="L564" t="s">
        <v>129</v>
      </c>
      <c r="M564" s="41" t="s">
        <v>52</v>
      </c>
      <c r="N564" s="43" t="s">
        <v>53</v>
      </c>
    </row>
    <row r="565" spans="1:14" x14ac:dyDescent="0.25">
      <c r="A565" s="4">
        <v>3</v>
      </c>
      <c r="B565" s="4">
        <v>10</v>
      </c>
      <c r="C565" s="44" t="s">
        <v>77</v>
      </c>
      <c r="D565" s="42">
        <v>24</v>
      </c>
      <c r="E565" s="42">
        <v>12</v>
      </c>
      <c r="F565" s="12" t="s">
        <v>81</v>
      </c>
      <c r="G565" s="6">
        <f t="shared" si="51"/>
        <v>4.5238934211693019E-2</v>
      </c>
      <c r="H565" s="3">
        <f t="shared" si="54"/>
        <v>0.15079644737231007</v>
      </c>
      <c r="I565" s="8">
        <f>0.0050811768+0.0000286052*POWER(D565,2)*E565</f>
        <v>0.2028003192</v>
      </c>
      <c r="J565" s="3">
        <f t="shared" si="52"/>
        <v>20</v>
      </c>
      <c r="K565" s="3">
        <f t="shared" si="53"/>
        <v>4.0560063839999998</v>
      </c>
      <c r="L565" t="s">
        <v>129</v>
      </c>
      <c r="M565" s="41" t="s">
        <v>52</v>
      </c>
      <c r="N565" s="43" t="s">
        <v>53</v>
      </c>
    </row>
    <row r="566" spans="1:14" x14ac:dyDescent="0.25">
      <c r="A566" s="4">
        <v>3</v>
      </c>
      <c r="B566" s="4">
        <v>7</v>
      </c>
      <c r="C566" s="44" t="s">
        <v>77</v>
      </c>
      <c r="D566" s="42">
        <v>26</v>
      </c>
      <c r="E566" s="42">
        <v>12</v>
      </c>
      <c r="F566" s="51" t="s">
        <v>82</v>
      </c>
      <c r="G566" s="6">
        <f t="shared" si="51"/>
        <v>5.3092915845667513E-2</v>
      </c>
      <c r="H566" s="3">
        <f t="shared" si="54"/>
        <v>0.17697638615222505</v>
      </c>
      <c r="I566" s="8">
        <f>0.0050811768+0.0000286052*POWER(D566,2)*E566</f>
        <v>0.23712655919999998</v>
      </c>
      <c r="J566" s="3">
        <f t="shared" si="52"/>
        <v>20</v>
      </c>
      <c r="K566" s="3">
        <f t="shared" si="53"/>
        <v>4.7425311839999988</v>
      </c>
      <c r="L566" t="s">
        <v>129</v>
      </c>
      <c r="M566" s="41" t="s">
        <v>52</v>
      </c>
      <c r="N566" s="43" t="s">
        <v>53</v>
      </c>
    </row>
    <row r="567" spans="1:14" x14ac:dyDescent="0.25">
      <c r="A567" s="4">
        <v>3</v>
      </c>
      <c r="B567" s="4">
        <v>18</v>
      </c>
      <c r="C567" s="44" t="s">
        <v>78</v>
      </c>
      <c r="D567" s="42">
        <v>26</v>
      </c>
      <c r="E567" s="42">
        <v>14</v>
      </c>
      <c r="F567" s="51" t="s">
        <v>82</v>
      </c>
      <c r="G567" s="6">
        <f t="shared" si="51"/>
        <v>5.3092915845667513E-2</v>
      </c>
      <c r="H567" s="3">
        <f t="shared" si="54"/>
        <v>0.17697638615222505</v>
      </c>
      <c r="I567" s="3">
        <f>0.108337266+(0.000046499*(D567*D567*E567))</f>
        <v>0.54840380200000005</v>
      </c>
      <c r="J567" s="3">
        <f t="shared" si="52"/>
        <v>20</v>
      </c>
      <c r="K567" s="3">
        <f t="shared" si="53"/>
        <v>10.96807604</v>
      </c>
      <c r="L567" t="s">
        <v>129</v>
      </c>
      <c r="M567" s="41" t="s">
        <v>52</v>
      </c>
      <c r="N567" s="43" t="s">
        <v>53</v>
      </c>
    </row>
    <row r="568" spans="1:14" x14ac:dyDescent="0.25">
      <c r="A568" s="4">
        <v>3</v>
      </c>
      <c r="B568" s="4">
        <v>4</v>
      </c>
      <c r="C568" s="44" t="s">
        <v>77</v>
      </c>
      <c r="D568" s="42">
        <v>28</v>
      </c>
      <c r="E568" s="42">
        <v>16</v>
      </c>
      <c r="F568" s="51" t="s">
        <v>82</v>
      </c>
      <c r="G568" s="6">
        <f t="shared" si="51"/>
        <v>6.1575216010359951E-2</v>
      </c>
      <c r="H568" s="3">
        <f t="shared" si="54"/>
        <v>0.20525072003453318</v>
      </c>
      <c r="I568" s="8">
        <f>0.0050811768+0.0000286052*POWER(D568,2)*E568</f>
        <v>0.36390480559999994</v>
      </c>
      <c r="J568" s="3">
        <f t="shared" si="52"/>
        <v>20</v>
      </c>
      <c r="K568" s="3">
        <f t="shared" si="53"/>
        <v>7.2780961119999983</v>
      </c>
      <c r="L568" t="s">
        <v>129</v>
      </c>
      <c r="M568" s="41" t="s">
        <v>52</v>
      </c>
      <c r="N568" s="43" t="s">
        <v>53</v>
      </c>
    </row>
    <row r="569" spans="1:14" x14ac:dyDescent="0.25">
      <c r="A569" s="4">
        <v>3</v>
      </c>
      <c r="B569" s="4">
        <v>15</v>
      </c>
      <c r="C569" s="44" t="s">
        <v>77</v>
      </c>
      <c r="D569" s="42">
        <v>26</v>
      </c>
      <c r="E569" s="42">
        <v>17</v>
      </c>
      <c r="F569" s="51" t="s">
        <v>82</v>
      </c>
      <c r="G569" s="6">
        <f t="shared" si="51"/>
        <v>5.3092915845667513E-2</v>
      </c>
      <c r="H569" s="3">
        <f t="shared" si="54"/>
        <v>0.17697638615222505</v>
      </c>
      <c r="I569" s="8">
        <f>0.0050811768+0.0000286052*POWER(D569,2)*E569</f>
        <v>0.33381213519999992</v>
      </c>
      <c r="J569" s="3">
        <f t="shared" si="52"/>
        <v>20</v>
      </c>
      <c r="K569" s="3">
        <f t="shared" si="53"/>
        <v>6.6762427039999981</v>
      </c>
      <c r="L569" t="s">
        <v>129</v>
      </c>
      <c r="M569" s="41" t="s">
        <v>52</v>
      </c>
      <c r="N569" s="43" t="s">
        <v>53</v>
      </c>
    </row>
    <row r="570" spans="1:14" x14ac:dyDescent="0.25">
      <c r="A570" s="4">
        <v>3</v>
      </c>
      <c r="B570" s="4">
        <v>2</v>
      </c>
      <c r="C570" s="44" t="s">
        <v>77</v>
      </c>
      <c r="D570" s="42">
        <v>30</v>
      </c>
      <c r="E570" s="42">
        <v>19</v>
      </c>
      <c r="F570" s="12" t="s">
        <v>83</v>
      </c>
      <c r="G570" s="6">
        <f t="shared" si="51"/>
        <v>7.0685834705770348E-2</v>
      </c>
      <c r="H570" s="3">
        <f t="shared" si="54"/>
        <v>0.23561944901923451</v>
      </c>
      <c r="I570" s="8">
        <f>0.0050811768+0.0000286052*POWER(D570,2)*E570</f>
        <v>0.49423009679999996</v>
      </c>
      <c r="J570" s="3">
        <f t="shared" si="52"/>
        <v>20</v>
      </c>
      <c r="K570" s="3">
        <f t="shared" si="53"/>
        <v>9.8846019359999993</v>
      </c>
      <c r="L570" t="s">
        <v>129</v>
      </c>
      <c r="M570" s="41" t="s">
        <v>52</v>
      </c>
      <c r="N570" s="43" t="s">
        <v>53</v>
      </c>
    </row>
    <row r="571" spans="1:14" x14ac:dyDescent="0.25">
      <c r="A571" s="4">
        <v>3</v>
      </c>
      <c r="B571" s="4">
        <v>14</v>
      </c>
      <c r="C571" s="44" t="s">
        <v>77</v>
      </c>
      <c r="D571" s="42">
        <v>31</v>
      </c>
      <c r="E571" s="42">
        <v>17</v>
      </c>
      <c r="F571" s="12" t="s">
        <v>83</v>
      </c>
      <c r="G571" s="6">
        <f t="shared" si="51"/>
        <v>7.5476763502494784E-2</v>
      </c>
      <c r="H571" s="3">
        <f t="shared" si="54"/>
        <v>0.2515892116749826</v>
      </c>
      <c r="I571" s="8">
        <f>0.0050811768+0.0000286052*POWER(D571,2)*E571</f>
        <v>0.47240432919999997</v>
      </c>
      <c r="J571" s="3">
        <f t="shared" si="52"/>
        <v>20</v>
      </c>
      <c r="K571" s="3">
        <f t="shared" si="53"/>
        <v>9.4480865839999986</v>
      </c>
      <c r="L571" t="s">
        <v>129</v>
      </c>
      <c r="M571" s="41" t="s">
        <v>52</v>
      </c>
      <c r="N571" s="43" t="s">
        <v>53</v>
      </c>
    </row>
    <row r="572" spans="1:14" x14ac:dyDescent="0.25">
      <c r="A572" s="4">
        <v>3</v>
      </c>
      <c r="B572" s="4">
        <v>19</v>
      </c>
      <c r="C572" s="44" t="s">
        <v>78</v>
      </c>
      <c r="D572" s="42">
        <v>32</v>
      </c>
      <c r="E572" s="42">
        <v>12</v>
      </c>
      <c r="F572" s="12" t="s">
        <v>84</v>
      </c>
      <c r="G572" s="6">
        <f t="shared" si="51"/>
        <v>8.0424771931898703E-2</v>
      </c>
      <c r="H572" s="3">
        <f t="shared" si="54"/>
        <v>0.26808257310632905</v>
      </c>
      <c r="I572" s="3">
        <f>0.108337266+(0.000046499*(D572*D572*E572))</f>
        <v>0.67971697800000008</v>
      </c>
      <c r="J572" s="3">
        <f t="shared" si="52"/>
        <v>20</v>
      </c>
      <c r="K572" s="3">
        <f t="shared" si="53"/>
        <v>13.594339560000002</v>
      </c>
      <c r="L572" t="s">
        <v>129</v>
      </c>
      <c r="M572" s="41" t="s">
        <v>52</v>
      </c>
      <c r="N572" s="43" t="s">
        <v>53</v>
      </c>
    </row>
    <row r="573" spans="1:14" x14ac:dyDescent="0.25">
      <c r="A573" s="4">
        <v>3</v>
      </c>
      <c r="B573" s="4">
        <v>22</v>
      </c>
      <c r="C573" s="44" t="s">
        <v>77</v>
      </c>
      <c r="D573" s="42">
        <v>33</v>
      </c>
      <c r="E573" s="42">
        <v>17</v>
      </c>
      <c r="F573" s="12" t="s">
        <v>84</v>
      </c>
      <c r="G573" s="6">
        <f t="shared" si="51"/>
        <v>8.5529859993982132E-2</v>
      </c>
      <c r="H573" s="3">
        <f t="shared" si="54"/>
        <v>0.28509953331327381</v>
      </c>
      <c r="I573" s="8">
        <f>0.0050811768+0.0000286052*POWER(D573,2)*E573</f>
        <v>0.53464924439999995</v>
      </c>
      <c r="J573" s="3">
        <f t="shared" si="52"/>
        <v>20</v>
      </c>
      <c r="K573" s="3">
        <f t="shared" si="53"/>
        <v>10.692984887999998</v>
      </c>
      <c r="L573" t="s">
        <v>129</v>
      </c>
      <c r="M573" s="41" t="s">
        <v>52</v>
      </c>
      <c r="N573" s="43" t="s">
        <v>53</v>
      </c>
    </row>
    <row r="574" spans="1:14" x14ac:dyDescent="0.25">
      <c r="A574" s="4">
        <v>3</v>
      </c>
      <c r="B574" s="4">
        <v>20</v>
      </c>
      <c r="C574" s="44" t="s">
        <v>78</v>
      </c>
      <c r="D574" s="42">
        <v>36</v>
      </c>
      <c r="E574" s="42">
        <v>15</v>
      </c>
      <c r="F574" s="12" t="s">
        <v>84</v>
      </c>
      <c r="G574" s="6">
        <f t="shared" si="51"/>
        <v>0.10178760197630929</v>
      </c>
      <c r="H574" s="3">
        <f t="shared" si="54"/>
        <v>0.33929200658769765</v>
      </c>
      <c r="I574" s="3">
        <f>0.108337266+(0.000046499*(D574*D574*E574))</f>
        <v>1.012277826</v>
      </c>
      <c r="J574" s="3">
        <f t="shared" si="52"/>
        <v>20</v>
      </c>
      <c r="K574" s="3">
        <f t="shared" si="53"/>
        <v>20.245556520000001</v>
      </c>
      <c r="L574" t="s">
        <v>129</v>
      </c>
      <c r="M574" s="41" t="s">
        <v>52</v>
      </c>
      <c r="N574" s="43" t="s">
        <v>53</v>
      </c>
    </row>
    <row r="575" spans="1:14" x14ac:dyDescent="0.25">
      <c r="A575" s="4">
        <v>3</v>
      </c>
      <c r="B575" s="4">
        <v>3</v>
      </c>
      <c r="C575" s="44" t="s">
        <v>77</v>
      </c>
      <c r="D575" s="42">
        <v>36</v>
      </c>
      <c r="E575" s="42">
        <v>20</v>
      </c>
      <c r="F575" s="12" t="s">
        <v>84</v>
      </c>
      <c r="G575" s="6">
        <f t="shared" si="51"/>
        <v>0.10178760197630929</v>
      </c>
      <c r="H575" s="3">
        <f t="shared" si="54"/>
        <v>0.33929200658769765</v>
      </c>
      <c r="I575" s="8">
        <f t="shared" ref="I575:I580" si="56">0.0050811768+0.0000286052*POWER(D575,2)*E575</f>
        <v>0.74652796079999995</v>
      </c>
      <c r="J575" s="3">
        <f t="shared" si="52"/>
        <v>20</v>
      </c>
      <c r="K575" s="3">
        <f t="shared" si="53"/>
        <v>14.930559215999999</v>
      </c>
      <c r="L575" t="s">
        <v>129</v>
      </c>
      <c r="M575" s="41" t="s">
        <v>52</v>
      </c>
      <c r="N575" s="43" t="s">
        <v>53</v>
      </c>
    </row>
    <row r="576" spans="1:14" x14ac:dyDescent="0.25">
      <c r="A576" s="4">
        <v>3</v>
      </c>
      <c r="B576" s="4">
        <v>8</v>
      </c>
      <c r="C576" s="44" t="s">
        <v>77</v>
      </c>
      <c r="D576" s="42">
        <v>35</v>
      </c>
      <c r="E576" s="42">
        <v>21</v>
      </c>
      <c r="F576" s="12" t="s">
        <v>84</v>
      </c>
      <c r="G576" s="6">
        <f t="shared" si="51"/>
        <v>9.6211275016187398E-2</v>
      </c>
      <c r="H576" s="3">
        <f t="shared" si="54"/>
        <v>0.32070425005395803</v>
      </c>
      <c r="I576" s="8">
        <f t="shared" si="56"/>
        <v>0.74094994679999993</v>
      </c>
      <c r="J576" s="3">
        <f t="shared" si="52"/>
        <v>20</v>
      </c>
      <c r="K576" s="3">
        <f t="shared" si="53"/>
        <v>14.818998935999998</v>
      </c>
      <c r="L576" t="s">
        <v>129</v>
      </c>
      <c r="M576" s="41" t="s">
        <v>52</v>
      </c>
      <c r="N576" s="43" t="s">
        <v>53</v>
      </c>
    </row>
    <row r="577" spans="1:14" x14ac:dyDescent="0.25">
      <c r="A577" s="4">
        <v>3</v>
      </c>
      <c r="B577" s="4">
        <v>17</v>
      </c>
      <c r="C577" s="44" t="s">
        <v>77</v>
      </c>
      <c r="D577" s="42">
        <v>40</v>
      </c>
      <c r="E577" s="42">
        <v>21</v>
      </c>
      <c r="F577" s="12" t="s">
        <v>85</v>
      </c>
      <c r="G577" s="6">
        <f t="shared" si="51"/>
        <v>0.12566370614359174</v>
      </c>
      <c r="H577" s="3">
        <f t="shared" si="54"/>
        <v>0.41887902047863912</v>
      </c>
      <c r="I577" s="8">
        <f t="shared" si="56"/>
        <v>0.96621589679999986</v>
      </c>
      <c r="J577" s="3">
        <f t="shared" si="52"/>
        <v>20</v>
      </c>
      <c r="K577" s="3">
        <f t="shared" si="53"/>
        <v>19.324317935999996</v>
      </c>
      <c r="L577" t="s">
        <v>129</v>
      </c>
      <c r="M577" s="41" t="s">
        <v>52</v>
      </c>
      <c r="N577" s="43" t="s">
        <v>53</v>
      </c>
    </row>
    <row r="578" spans="1:14" x14ac:dyDescent="0.25">
      <c r="A578" s="4">
        <v>3</v>
      </c>
      <c r="B578" s="4">
        <v>16</v>
      </c>
      <c r="C578" s="44" t="s">
        <v>77</v>
      </c>
      <c r="D578" s="42">
        <v>41</v>
      </c>
      <c r="E578" s="42">
        <v>20</v>
      </c>
      <c r="F578" s="12" t="s">
        <v>85</v>
      </c>
      <c r="G578" s="6">
        <f t="shared" ref="G578:G641" si="57">PI()/4*POWER((D578/100),2)</f>
        <v>0.13202543126711103</v>
      </c>
      <c r="H578" s="3">
        <f t="shared" si="54"/>
        <v>0.44008477089037012</v>
      </c>
      <c r="I578" s="8">
        <f t="shared" si="56"/>
        <v>0.96678800079999994</v>
      </c>
      <c r="J578" s="3">
        <f t="shared" si="52"/>
        <v>20</v>
      </c>
      <c r="K578" s="3">
        <f t="shared" si="53"/>
        <v>19.335760015999998</v>
      </c>
      <c r="L578" t="s">
        <v>129</v>
      </c>
      <c r="M578" s="41" t="s">
        <v>52</v>
      </c>
      <c r="N578" s="43" t="s">
        <v>53</v>
      </c>
    </row>
    <row r="579" spans="1:14" x14ac:dyDescent="0.25">
      <c r="A579" s="4">
        <v>3</v>
      </c>
      <c r="B579" s="4">
        <v>21</v>
      </c>
      <c r="C579" s="44" t="s">
        <v>77</v>
      </c>
      <c r="D579" s="42">
        <v>40</v>
      </c>
      <c r="E579" s="42">
        <v>20</v>
      </c>
      <c r="F579" s="12" t="s">
        <v>86</v>
      </c>
      <c r="G579" s="6">
        <f t="shared" si="57"/>
        <v>0.12566370614359174</v>
      </c>
      <c r="H579" s="3">
        <f t="shared" si="54"/>
        <v>0.41887902047863912</v>
      </c>
      <c r="I579" s="8">
        <f t="shared" si="56"/>
        <v>0.92044757679999989</v>
      </c>
      <c r="J579" s="3">
        <f t="shared" ref="J579:J642" si="58">1*1/$Q$2</f>
        <v>20</v>
      </c>
      <c r="K579" s="3">
        <f t="shared" ref="K579:K642" si="59">I579/$Q$2</f>
        <v>18.408951535999996</v>
      </c>
      <c r="L579" t="s">
        <v>129</v>
      </c>
      <c r="M579" s="41" t="s">
        <v>52</v>
      </c>
      <c r="N579" s="43" t="s">
        <v>53</v>
      </c>
    </row>
    <row r="580" spans="1:14" x14ac:dyDescent="0.25">
      <c r="A580" s="4">
        <v>4</v>
      </c>
      <c r="B580" s="4">
        <v>4</v>
      </c>
      <c r="C580" s="44" t="s">
        <v>77</v>
      </c>
      <c r="D580" s="42">
        <v>14</v>
      </c>
      <c r="E580" s="42">
        <v>8</v>
      </c>
      <c r="F580" s="12" t="s">
        <v>79</v>
      </c>
      <c r="G580" s="6">
        <f t="shared" si="57"/>
        <v>1.5393804002589988E-2</v>
      </c>
      <c r="H580" s="3">
        <f t="shared" ref="H580:H641" si="60">G580*1/0.3</f>
        <v>5.1312680008633295E-2</v>
      </c>
      <c r="I580" s="8">
        <f t="shared" si="56"/>
        <v>4.9934130399999999E-2</v>
      </c>
      <c r="J580" s="3">
        <f t="shared" si="58"/>
        <v>20</v>
      </c>
      <c r="K580" s="3">
        <f t="shared" si="59"/>
        <v>0.99868260799999997</v>
      </c>
      <c r="L580" t="s">
        <v>129</v>
      </c>
      <c r="M580" s="41" t="s">
        <v>52</v>
      </c>
      <c r="N580" s="43" t="s">
        <v>53</v>
      </c>
    </row>
    <row r="581" spans="1:14" x14ac:dyDescent="0.25">
      <c r="A581" s="4">
        <v>4</v>
      </c>
      <c r="B581" s="4">
        <v>21</v>
      </c>
      <c r="C581" s="44" t="s">
        <v>78</v>
      </c>
      <c r="D581" s="45">
        <v>14</v>
      </c>
      <c r="E581" s="45">
        <v>8</v>
      </c>
      <c r="F581" s="12" t="s">
        <v>79</v>
      </c>
      <c r="G581" s="6">
        <f t="shared" si="57"/>
        <v>1.5393804002589988E-2</v>
      </c>
      <c r="H581" s="3">
        <f t="shared" si="60"/>
        <v>5.1312680008633295E-2</v>
      </c>
      <c r="I581" s="3">
        <f>0.108337266+(0.000046499*(D581*D581*E581))</f>
        <v>0.18124769800000001</v>
      </c>
      <c r="J581" s="3">
        <f t="shared" si="58"/>
        <v>20</v>
      </c>
      <c r="K581" s="3">
        <f t="shared" si="59"/>
        <v>3.62495396</v>
      </c>
      <c r="L581" t="s">
        <v>129</v>
      </c>
      <c r="M581" s="41" t="s">
        <v>52</v>
      </c>
      <c r="N581" s="43" t="s">
        <v>53</v>
      </c>
    </row>
    <row r="582" spans="1:14" x14ac:dyDescent="0.25">
      <c r="A582" s="4">
        <v>4</v>
      </c>
      <c r="B582" s="4">
        <v>5</v>
      </c>
      <c r="C582" s="44" t="s">
        <v>77</v>
      </c>
      <c r="D582" s="42">
        <v>14</v>
      </c>
      <c r="E582" s="42">
        <v>10</v>
      </c>
      <c r="F582" s="12" t="s">
        <v>79</v>
      </c>
      <c r="G582" s="6">
        <f t="shared" si="57"/>
        <v>1.5393804002589988E-2</v>
      </c>
      <c r="H582" s="3">
        <f t="shared" si="60"/>
        <v>5.1312680008633295E-2</v>
      </c>
      <c r="I582" s="8">
        <f t="shared" ref="I582:I600" si="61">0.0050811768+0.0000286052*POWER(D582,2)*E582</f>
        <v>6.114736879999999E-2</v>
      </c>
      <c r="J582" s="3">
        <f t="shared" si="58"/>
        <v>20</v>
      </c>
      <c r="K582" s="3">
        <f t="shared" si="59"/>
        <v>1.2229473759999998</v>
      </c>
      <c r="L582" t="s">
        <v>129</v>
      </c>
      <c r="M582" s="41" t="s">
        <v>52</v>
      </c>
      <c r="N582" s="43" t="s">
        <v>53</v>
      </c>
    </row>
    <row r="583" spans="1:14" x14ac:dyDescent="0.25">
      <c r="A583" s="4">
        <v>4</v>
      </c>
      <c r="B583" s="4">
        <v>7</v>
      </c>
      <c r="C583" s="44" t="s">
        <v>77</v>
      </c>
      <c r="D583" s="42">
        <v>14</v>
      </c>
      <c r="E583" s="42">
        <v>12</v>
      </c>
      <c r="F583" s="12" t="s">
        <v>79</v>
      </c>
      <c r="G583" s="6">
        <f t="shared" si="57"/>
        <v>1.5393804002589988E-2</v>
      </c>
      <c r="H583" s="3">
        <f t="shared" si="60"/>
        <v>5.1312680008633295E-2</v>
      </c>
      <c r="I583" s="8">
        <f t="shared" si="61"/>
        <v>7.2360607199999996E-2</v>
      </c>
      <c r="J583" s="3">
        <f t="shared" si="58"/>
        <v>20</v>
      </c>
      <c r="K583" s="3">
        <f t="shared" si="59"/>
        <v>1.4472121439999999</v>
      </c>
      <c r="L583" t="s">
        <v>129</v>
      </c>
      <c r="M583" s="41" t="s">
        <v>52</v>
      </c>
      <c r="N583" s="43" t="s">
        <v>53</v>
      </c>
    </row>
    <row r="584" spans="1:14" x14ac:dyDescent="0.25">
      <c r="A584" s="4">
        <v>4</v>
      </c>
      <c r="B584" s="4">
        <v>6</v>
      </c>
      <c r="C584" s="44" t="s">
        <v>77</v>
      </c>
      <c r="D584" s="42">
        <v>19</v>
      </c>
      <c r="E584" s="42">
        <v>12</v>
      </c>
      <c r="F584" s="51" t="s">
        <v>80</v>
      </c>
      <c r="G584" s="6">
        <f t="shared" si="57"/>
        <v>2.8352873698647883E-2</v>
      </c>
      <c r="H584" s="3">
        <f t="shared" si="60"/>
        <v>9.4509578995492949E-2</v>
      </c>
      <c r="I584" s="8">
        <f t="shared" si="61"/>
        <v>0.12899890319999999</v>
      </c>
      <c r="J584" s="3">
        <f t="shared" si="58"/>
        <v>20</v>
      </c>
      <c r="K584" s="3">
        <f t="shared" si="59"/>
        <v>2.5799780639999996</v>
      </c>
      <c r="L584" t="s">
        <v>129</v>
      </c>
      <c r="M584" s="41" t="s">
        <v>52</v>
      </c>
      <c r="N584" s="43" t="s">
        <v>53</v>
      </c>
    </row>
    <row r="585" spans="1:14" x14ac:dyDescent="0.25">
      <c r="A585" s="4">
        <v>4</v>
      </c>
      <c r="B585" s="4">
        <v>1</v>
      </c>
      <c r="C585" s="44" t="s">
        <v>77</v>
      </c>
      <c r="D585" s="42">
        <v>19</v>
      </c>
      <c r="E585" s="42">
        <v>9</v>
      </c>
      <c r="F585" s="51" t="s">
        <v>80</v>
      </c>
      <c r="G585" s="6">
        <f t="shared" si="57"/>
        <v>2.8352873698647883E-2</v>
      </c>
      <c r="H585" s="3">
        <f t="shared" si="60"/>
        <v>9.4509578995492949E-2</v>
      </c>
      <c r="I585" s="8">
        <f t="shared" si="61"/>
        <v>9.8019471600000005E-2</v>
      </c>
      <c r="J585" s="3">
        <f t="shared" si="58"/>
        <v>20</v>
      </c>
      <c r="K585" s="3">
        <f t="shared" si="59"/>
        <v>1.9603894319999999</v>
      </c>
      <c r="L585" t="s">
        <v>129</v>
      </c>
      <c r="M585" s="41" t="s">
        <v>52</v>
      </c>
      <c r="N585" s="43" t="s">
        <v>53</v>
      </c>
    </row>
    <row r="586" spans="1:14" x14ac:dyDescent="0.25">
      <c r="A586" s="4">
        <v>4</v>
      </c>
      <c r="B586" s="4">
        <v>12</v>
      </c>
      <c r="C586" s="44" t="s">
        <v>77</v>
      </c>
      <c r="D586" s="42">
        <v>18</v>
      </c>
      <c r="E586" s="42">
        <v>12</v>
      </c>
      <c r="F586" s="51" t="s">
        <v>80</v>
      </c>
      <c r="G586" s="6">
        <f t="shared" si="57"/>
        <v>2.5446900494077322E-2</v>
      </c>
      <c r="H586" s="3">
        <f t="shared" si="60"/>
        <v>8.4823001646924412E-2</v>
      </c>
      <c r="I586" s="8">
        <f t="shared" si="61"/>
        <v>0.1162981944</v>
      </c>
      <c r="J586" s="3">
        <f t="shared" si="58"/>
        <v>20</v>
      </c>
      <c r="K586" s="3">
        <f t="shared" si="59"/>
        <v>2.325963888</v>
      </c>
      <c r="L586" t="s">
        <v>129</v>
      </c>
      <c r="M586" s="41" t="s">
        <v>52</v>
      </c>
      <c r="N586" s="43" t="s">
        <v>53</v>
      </c>
    </row>
    <row r="587" spans="1:14" x14ac:dyDescent="0.25">
      <c r="A587" s="4">
        <v>4</v>
      </c>
      <c r="B587" s="4">
        <v>19</v>
      </c>
      <c r="C587" s="44" t="s">
        <v>77</v>
      </c>
      <c r="D587" s="42">
        <v>19</v>
      </c>
      <c r="E587" s="42">
        <v>12</v>
      </c>
      <c r="F587" s="51" t="s">
        <v>80</v>
      </c>
      <c r="G587" s="6">
        <f t="shared" si="57"/>
        <v>2.8352873698647883E-2</v>
      </c>
      <c r="H587" s="3">
        <f t="shared" si="60"/>
        <v>9.4509578995492949E-2</v>
      </c>
      <c r="I587" s="8">
        <f t="shared" si="61"/>
        <v>0.12899890319999999</v>
      </c>
      <c r="J587" s="3">
        <f t="shared" si="58"/>
        <v>20</v>
      </c>
      <c r="K587" s="3">
        <f t="shared" si="59"/>
        <v>2.5799780639999996</v>
      </c>
      <c r="L587" t="s">
        <v>129</v>
      </c>
      <c r="M587" s="41" t="s">
        <v>52</v>
      </c>
      <c r="N587" s="43" t="s">
        <v>53</v>
      </c>
    </row>
    <row r="588" spans="1:14" x14ac:dyDescent="0.25">
      <c r="A588" s="4">
        <v>4</v>
      </c>
      <c r="B588" s="4">
        <v>3</v>
      </c>
      <c r="C588" s="44" t="s">
        <v>77</v>
      </c>
      <c r="D588" s="42">
        <v>17</v>
      </c>
      <c r="E588" s="42">
        <v>11</v>
      </c>
      <c r="F588" s="51" t="s">
        <v>80</v>
      </c>
      <c r="G588" s="6">
        <f t="shared" si="57"/>
        <v>2.2698006922186261E-2</v>
      </c>
      <c r="H588" s="3">
        <f t="shared" si="60"/>
        <v>7.5660023073954211E-2</v>
      </c>
      <c r="I588" s="8">
        <f t="shared" si="61"/>
        <v>9.6017107599999998E-2</v>
      </c>
      <c r="J588" s="3">
        <f t="shared" si="58"/>
        <v>20</v>
      </c>
      <c r="K588" s="3">
        <f t="shared" si="59"/>
        <v>1.9203421519999999</v>
      </c>
      <c r="L588" t="s">
        <v>129</v>
      </c>
      <c r="M588" s="41" t="s">
        <v>52</v>
      </c>
      <c r="N588" s="43" t="s">
        <v>53</v>
      </c>
    </row>
    <row r="589" spans="1:14" x14ac:dyDescent="0.25">
      <c r="A589" s="4">
        <v>4</v>
      </c>
      <c r="B589" s="4">
        <v>15</v>
      </c>
      <c r="C589" s="44" t="s">
        <v>77</v>
      </c>
      <c r="D589" s="42">
        <v>19</v>
      </c>
      <c r="E589" s="42">
        <v>14</v>
      </c>
      <c r="F589" s="51" t="s">
        <v>80</v>
      </c>
      <c r="G589" s="6">
        <f t="shared" si="57"/>
        <v>2.8352873698647883E-2</v>
      </c>
      <c r="H589" s="3">
        <f t="shared" si="60"/>
        <v>9.4509578995492949E-2</v>
      </c>
      <c r="I589" s="8">
        <f t="shared" si="61"/>
        <v>0.14965185759999999</v>
      </c>
      <c r="J589" s="3">
        <f t="shared" si="58"/>
        <v>20</v>
      </c>
      <c r="K589" s="3">
        <f t="shared" si="59"/>
        <v>2.9930371519999999</v>
      </c>
      <c r="L589" t="s">
        <v>129</v>
      </c>
      <c r="M589" s="41" t="s">
        <v>52</v>
      </c>
      <c r="N589" s="43" t="s">
        <v>53</v>
      </c>
    </row>
    <row r="590" spans="1:14" x14ac:dyDescent="0.25">
      <c r="A590" s="4">
        <v>4</v>
      </c>
      <c r="B590" s="4">
        <v>2</v>
      </c>
      <c r="C590" s="44" t="s">
        <v>77</v>
      </c>
      <c r="D590" s="42">
        <v>34</v>
      </c>
      <c r="E590" s="42">
        <v>17</v>
      </c>
      <c r="F590" s="12" t="s">
        <v>83</v>
      </c>
      <c r="G590" s="6">
        <f t="shared" si="57"/>
        <v>9.0792027688745044E-2</v>
      </c>
      <c r="H590" s="3">
        <f t="shared" si="60"/>
        <v>0.30264009229581684</v>
      </c>
      <c r="I590" s="8">
        <f t="shared" si="61"/>
        <v>0.56723056719999998</v>
      </c>
      <c r="J590" s="3">
        <f t="shared" si="58"/>
        <v>20</v>
      </c>
      <c r="K590" s="3">
        <f t="shared" si="59"/>
        <v>11.344611343999999</v>
      </c>
      <c r="L590" t="s">
        <v>129</v>
      </c>
      <c r="M590" s="41" t="s">
        <v>52</v>
      </c>
      <c r="N590" s="43" t="s">
        <v>53</v>
      </c>
    </row>
    <row r="591" spans="1:14" x14ac:dyDescent="0.25">
      <c r="A591" s="4">
        <v>4</v>
      </c>
      <c r="B591" s="4">
        <v>9</v>
      </c>
      <c r="C591" s="44" t="s">
        <v>77</v>
      </c>
      <c r="D591" s="42">
        <v>34</v>
      </c>
      <c r="E591" s="42">
        <v>18</v>
      </c>
      <c r="F591" s="12" t="s">
        <v>83</v>
      </c>
      <c r="G591" s="6">
        <f t="shared" si="57"/>
        <v>9.0792027688745044E-2</v>
      </c>
      <c r="H591" s="3">
        <f t="shared" si="60"/>
        <v>0.30264009229581684</v>
      </c>
      <c r="I591" s="8">
        <f t="shared" si="61"/>
        <v>0.60029817839999999</v>
      </c>
      <c r="J591" s="3">
        <f t="shared" si="58"/>
        <v>20</v>
      </c>
      <c r="K591" s="3">
        <f t="shared" si="59"/>
        <v>12.005963567999999</v>
      </c>
      <c r="L591" t="s">
        <v>129</v>
      </c>
      <c r="M591" s="41" t="s">
        <v>52</v>
      </c>
      <c r="N591" s="43" t="s">
        <v>53</v>
      </c>
    </row>
    <row r="592" spans="1:14" x14ac:dyDescent="0.25">
      <c r="A592" s="4">
        <v>4</v>
      </c>
      <c r="B592" s="4">
        <v>8</v>
      </c>
      <c r="C592" s="44" t="s">
        <v>77</v>
      </c>
      <c r="D592" s="42">
        <v>25</v>
      </c>
      <c r="E592" s="42">
        <v>15</v>
      </c>
      <c r="F592" s="51" t="s">
        <v>82</v>
      </c>
      <c r="G592" s="6">
        <f t="shared" si="57"/>
        <v>4.9087385212340517E-2</v>
      </c>
      <c r="H592" s="3">
        <f t="shared" si="60"/>
        <v>0.1636246173744684</v>
      </c>
      <c r="I592" s="8">
        <f t="shared" si="61"/>
        <v>0.27325492679999996</v>
      </c>
      <c r="J592" s="3">
        <f t="shared" si="58"/>
        <v>20</v>
      </c>
      <c r="K592" s="3">
        <f t="shared" si="59"/>
        <v>5.4650985359999993</v>
      </c>
      <c r="L592" t="s">
        <v>129</v>
      </c>
      <c r="M592" s="41" t="s">
        <v>52</v>
      </c>
      <c r="N592" s="43" t="s">
        <v>53</v>
      </c>
    </row>
    <row r="593" spans="1:14" x14ac:dyDescent="0.25">
      <c r="A593" s="4">
        <v>4</v>
      </c>
      <c r="B593" s="4">
        <v>13</v>
      </c>
      <c r="C593" s="44" t="s">
        <v>77</v>
      </c>
      <c r="D593" s="42">
        <v>29</v>
      </c>
      <c r="E593" s="42">
        <v>19</v>
      </c>
      <c r="F593" s="51" t="s">
        <v>82</v>
      </c>
      <c r="G593" s="6">
        <f t="shared" si="57"/>
        <v>6.6051985541725394E-2</v>
      </c>
      <c r="H593" s="3">
        <f t="shared" si="60"/>
        <v>0.22017328513908466</v>
      </c>
      <c r="I593" s="8">
        <f t="shared" si="61"/>
        <v>0.46216366759999994</v>
      </c>
      <c r="J593" s="3">
        <f t="shared" si="58"/>
        <v>20</v>
      </c>
      <c r="K593" s="3">
        <f t="shared" si="59"/>
        <v>9.2432733519999974</v>
      </c>
      <c r="L593" t="s">
        <v>129</v>
      </c>
      <c r="M593" s="41" t="s">
        <v>52</v>
      </c>
      <c r="N593" s="43" t="s">
        <v>53</v>
      </c>
    </row>
    <row r="594" spans="1:14" x14ac:dyDescent="0.25">
      <c r="A594" s="4">
        <v>4</v>
      </c>
      <c r="B594" s="4">
        <v>20</v>
      </c>
      <c r="C594" s="44" t="s">
        <v>77</v>
      </c>
      <c r="D594" s="42">
        <v>28</v>
      </c>
      <c r="E594" s="42">
        <v>17</v>
      </c>
      <c r="F594" s="51" t="s">
        <v>82</v>
      </c>
      <c r="G594" s="6">
        <f t="shared" si="57"/>
        <v>6.1575216010359951E-2</v>
      </c>
      <c r="H594" s="3">
        <f t="shared" si="60"/>
        <v>0.20525072003453318</v>
      </c>
      <c r="I594" s="8">
        <f t="shared" si="61"/>
        <v>0.38633128239999992</v>
      </c>
      <c r="J594" s="3">
        <f t="shared" si="58"/>
        <v>20</v>
      </c>
      <c r="K594" s="3">
        <f t="shared" si="59"/>
        <v>7.726625647999998</v>
      </c>
      <c r="L594" t="s">
        <v>129</v>
      </c>
      <c r="M594" s="41" t="s">
        <v>52</v>
      </c>
      <c r="N594" s="43" t="s">
        <v>53</v>
      </c>
    </row>
    <row r="595" spans="1:14" x14ac:dyDescent="0.25">
      <c r="A595" s="4">
        <v>4</v>
      </c>
      <c r="B595" s="4">
        <v>17</v>
      </c>
      <c r="C595" s="44" t="s">
        <v>77</v>
      </c>
      <c r="D595" s="42">
        <v>29</v>
      </c>
      <c r="E595" s="42">
        <v>12</v>
      </c>
      <c r="F595" s="51" t="s">
        <v>82</v>
      </c>
      <c r="G595" s="6">
        <f t="shared" si="57"/>
        <v>6.6051985541725394E-2</v>
      </c>
      <c r="H595" s="3">
        <f t="shared" si="60"/>
        <v>0.22017328513908466</v>
      </c>
      <c r="I595" s="8">
        <f t="shared" si="61"/>
        <v>0.29376485519999995</v>
      </c>
      <c r="J595" s="3">
        <f t="shared" si="58"/>
        <v>20</v>
      </c>
      <c r="K595" s="3">
        <f t="shared" si="59"/>
        <v>5.8752971039999986</v>
      </c>
      <c r="L595" t="s">
        <v>129</v>
      </c>
      <c r="M595" s="41" t="s">
        <v>52</v>
      </c>
      <c r="N595" s="43" t="s">
        <v>53</v>
      </c>
    </row>
    <row r="596" spans="1:14" x14ac:dyDescent="0.25">
      <c r="A596" s="4">
        <v>4</v>
      </c>
      <c r="B596" s="4">
        <v>11</v>
      </c>
      <c r="C596" s="44" t="s">
        <v>77</v>
      </c>
      <c r="D596" s="42">
        <v>29</v>
      </c>
      <c r="E596" s="42">
        <v>16</v>
      </c>
      <c r="F596" s="51" t="s">
        <v>82</v>
      </c>
      <c r="G596" s="6">
        <f t="shared" si="57"/>
        <v>6.6051985541725394E-2</v>
      </c>
      <c r="H596" s="3">
        <f t="shared" si="60"/>
        <v>0.22017328513908466</v>
      </c>
      <c r="I596" s="8">
        <f t="shared" si="61"/>
        <v>0.38999274799999994</v>
      </c>
      <c r="J596" s="3">
        <f t="shared" si="58"/>
        <v>20</v>
      </c>
      <c r="K596" s="3">
        <f t="shared" si="59"/>
        <v>7.7998549599999984</v>
      </c>
      <c r="L596" t="s">
        <v>129</v>
      </c>
      <c r="M596" s="41" t="s">
        <v>52</v>
      </c>
      <c r="N596" s="43" t="s">
        <v>53</v>
      </c>
    </row>
    <row r="597" spans="1:14" x14ac:dyDescent="0.25">
      <c r="A597" s="4">
        <v>4</v>
      </c>
      <c r="B597" s="4">
        <v>18</v>
      </c>
      <c r="C597" s="44" t="s">
        <v>77</v>
      </c>
      <c r="D597" s="42">
        <v>39</v>
      </c>
      <c r="E597" s="42">
        <v>17</v>
      </c>
      <c r="F597" s="12" t="s">
        <v>84</v>
      </c>
      <c r="G597" s="6">
        <f t="shared" si="57"/>
        <v>0.1194590606527519</v>
      </c>
      <c r="H597" s="3">
        <f t="shared" si="60"/>
        <v>0.39819686884250632</v>
      </c>
      <c r="I597" s="8">
        <f t="shared" si="61"/>
        <v>0.74472583319999996</v>
      </c>
      <c r="J597" s="3">
        <f t="shared" si="58"/>
        <v>20</v>
      </c>
      <c r="K597" s="3">
        <f t="shared" si="59"/>
        <v>14.894516663999999</v>
      </c>
      <c r="L597" t="s">
        <v>129</v>
      </c>
      <c r="M597" s="41" t="s">
        <v>52</v>
      </c>
      <c r="N597" s="43" t="s">
        <v>53</v>
      </c>
    </row>
    <row r="598" spans="1:14" x14ac:dyDescent="0.25">
      <c r="A598" s="4">
        <v>4</v>
      </c>
      <c r="B598" s="4">
        <v>14</v>
      </c>
      <c r="C598" s="44" t="s">
        <v>77</v>
      </c>
      <c r="D598" s="42">
        <v>39</v>
      </c>
      <c r="E598" s="42">
        <v>19</v>
      </c>
      <c r="F598" s="12" t="s">
        <v>84</v>
      </c>
      <c r="G598" s="6">
        <f t="shared" si="57"/>
        <v>0.1194590606527519</v>
      </c>
      <c r="H598" s="3">
        <f t="shared" si="60"/>
        <v>0.39819686884250632</v>
      </c>
      <c r="I598" s="8">
        <f t="shared" si="61"/>
        <v>0.83174285159999994</v>
      </c>
      <c r="J598" s="3">
        <f t="shared" si="58"/>
        <v>20</v>
      </c>
      <c r="K598" s="3">
        <f t="shared" si="59"/>
        <v>16.634857031999999</v>
      </c>
      <c r="L598" t="s">
        <v>129</v>
      </c>
      <c r="M598" s="41" t="s">
        <v>52</v>
      </c>
      <c r="N598" s="43" t="s">
        <v>53</v>
      </c>
    </row>
    <row r="599" spans="1:14" x14ac:dyDescent="0.25">
      <c r="A599" s="4">
        <v>4</v>
      </c>
      <c r="B599" s="4">
        <v>16</v>
      </c>
      <c r="C599" s="44" t="s">
        <v>77</v>
      </c>
      <c r="D599" s="42">
        <v>44</v>
      </c>
      <c r="E599" s="42">
        <v>20</v>
      </c>
      <c r="F599" s="12" t="s">
        <v>85</v>
      </c>
      <c r="G599" s="6">
        <f t="shared" si="57"/>
        <v>0.15205308443374599</v>
      </c>
      <c r="H599" s="3">
        <f t="shared" si="60"/>
        <v>0.5068436147791533</v>
      </c>
      <c r="I599" s="8">
        <f t="shared" si="61"/>
        <v>1.1126745208</v>
      </c>
      <c r="J599" s="3">
        <f t="shared" si="58"/>
        <v>20</v>
      </c>
      <c r="K599" s="3">
        <f t="shared" si="59"/>
        <v>22.253490415999998</v>
      </c>
      <c r="L599" t="s">
        <v>129</v>
      </c>
      <c r="M599" s="41" t="s">
        <v>52</v>
      </c>
      <c r="N599" s="43" t="s">
        <v>53</v>
      </c>
    </row>
    <row r="600" spans="1:14" x14ac:dyDescent="0.25">
      <c r="A600" s="4">
        <v>4</v>
      </c>
      <c r="B600" s="4">
        <v>10</v>
      </c>
      <c r="C600" s="44" t="s">
        <v>77</v>
      </c>
      <c r="D600" s="42">
        <v>44</v>
      </c>
      <c r="E600" s="42">
        <v>22</v>
      </c>
      <c r="F600" s="12" t="s">
        <v>85</v>
      </c>
      <c r="G600" s="6">
        <f t="shared" si="57"/>
        <v>0.15205308443374599</v>
      </c>
      <c r="H600" s="3">
        <f t="shared" si="60"/>
        <v>0.5068436147791533</v>
      </c>
      <c r="I600" s="8">
        <f t="shared" si="61"/>
        <v>1.2234338551999999</v>
      </c>
      <c r="J600" s="3">
        <f t="shared" si="58"/>
        <v>20</v>
      </c>
      <c r="K600" s="3">
        <f t="shared" si="59"/>
        <v>24.468677103999998</v>
      </c>
      <c r="L600" t="s">
        <v>129</v>
      </c>
      <c r="M600" s="41" t="s">
        <v>52</v>
      </c>
      <c r="N600" s="43" t="s">
        <v>53</v>
      </c>
    </row>
    <row r="601" spans="1:14" x14ac:dyDescent="0.25">
      <c r="A601" s="4">
        <v>5</v>
      </c>
      <c r="B601" s="4">
        <v>3</v>
      </c>
      <c r="C601" s="44" t="s">
        <v>78</v>
      </c>
      <c r="D601" s="45">
        <v>10</v>
      </c>
      <c r="E601" s="45">
        <v>4</v>
      </c>
      <c r="F601" s="12" t="s">
        <v>79</v>
      </c>
      <c r="G601" s="6">
        <f t="shared" si="57"/>
        <v>7.8539816339744835E-3</v>
      </c>
      <c r="H601" s="3">
        <f t="shared" si="60"/>
        <v>2.6179938779914945E-2</v>
      </c>
      <c r="I601" s="3">
        <f>0.108337266+(0.000046499*(D601*D601*E601))</f>
        <v>0.12693686600000001</v>
      </c>
      <c r="J601" s="3">
        <f t="shared" si="58"/>
        <v>20</v>
      </c>
      <c r="K601" s="3">
        <f t="shared" si="59"/>
        <v>2.5387373200000001</v>
      </c>
      <c r="L601" t="s">
        <v>129</v>
      </c>
      <c r="M601" s="41" t="s">
        <v>52</v>
      </c>
      <c r="N601" s="43" t="s">
        <v>53</v>
      </c>
    </row>
    <row r="602" spans="1:14" x14ac:dyDescent="0.25">
      <c r="A602" s="4">
        <v>5</v>
      </c>
      <c r="B602" s="4">
        <v>2</v>
      </c>
      <c r="C602" s="44" t="s">
        <v>78</v>
      </c>
      <c r="D602" s="45">
        <v>11</v>
      </c>
      <c r="E602" s="45">
        <v>6</v>
      </c>
      <c r="F602" s="12" t="s">
        <v>79</v>
      </c>
      <c r="G602" s="6">
        <f t="shared" si="57"/>
        <v>9.5033177771091243E-3</v>
      </c>
      <c r="H602" s="3">
        <f t="shared" si="60"/>
        <v>3.1677725923697081E-2</v>
      </c>
      <c r="I602" s="3">
        <f>0.108337266+(0.000046499*(D602*D602*E602))</f>
        <v>0.14209554000000002</v>
      </c>
      <c r="J602" s="3">
        <f t="shared" si="58"/>
        <v>20</v>
      </c>
      <c r="K602" s="3">
        <f t="shared" si="59"/>
        <v>2.8419108000000004</v>
      </c>
      <c r="L602" t="s">
        <v>129</v>
      </c>
      <c r="M602" s="41" t="s">
        <v>52</v>
      </c>
      <c r="N602" s="43" t="s">
        <v>53</v>
      </c>
    </row>
    <row r="603" spans="1:14" x14ac:dyDescent="0.25">
      <c r="A603" s="4">
        <v>5</v>
      </c>
      <c r="B603" s="4">
        <v>1</v>
      </c>
      <c r="C603" s="44" t="s">
        <v>78</v>
      </c>
      <c r="D603" s="45">
        <v>12</v>
      </c>
      <c r="E603" s="45">
        <v>8</v>
      </c>
      <c r="F603" s="12" t="s">
        <v>79</v>
      </c>
      <c r="G603" s="6">
        <f t="shared" si="57"/>
        <v>1.1309733552923255E-2</v>
      </c>
      <c r="H603" s="3">
        <f t="shared" si="60"/>
        <v>3.7699111843077518E-2</v>
      </c>
      <c r="I603" s="3">
        <f>0.108337266+(0.000046499*(D603*D603*E603))</f>
        <v>0.16190411399999999</v>
      </c>
      <c r="J603" s="3">
        <f t="shared" si="58"/>
        <v>20</v>
      </c>
      <c r="K603" s="3">
        <f t="shared" si="59"/>
        <v>3.2380822799999995</v>
      </c>
      <c r="L603" t="s">
        <v>129</v>
      </c>
      <c r="M603" s="41" t="s">
        <v>52</v>
      </c>
      <c r="N603" s="43" t="s">
        <v>53</v>
      </c>
    </row>
    <row r="604" spans="1:14" x14ac:dyDescent="0.25">
      <c r="A604" s="4">
        <v>5</v>
      </c>
      <c r="B604" s="4">
        <v>11</v>
      </c>
      <c r="C604" s="44" t="s">
        <v>78</v>
      </c>
      <c r="D604" s="45">
        <v>13</v>
      </c>
      <c r="E604" s="45">
        <v>18</v>
      </c>
      <c r="F604" s="12" t="s">
        <v>79</v>
      </c>
      <c r="G604" s="6">
        <f t="shared" si="57"/>
        <v>1.3273228961416878E-2</v>
      </c>
      <c r="H604" s="3">
        <f t="shared" si="60"/>
        <v>4.4244096538056263E-2</v>
      </c>
      <c r="I604" s="3">
        <f>0.108337266+(0.000046499*(D604*D604*E604))</f>
        <v>0.24978722400000003</v>
      </c>
      <c r="J604" s="3">
        <f t="shared" si="58"/>
        <v>20</v>
      </c>
      <c r="K604" s="3">
        <f t="shared" si="59"/>
        <v>4.9957444799999999</v>
      </c>
      <c r="L604" t="s">
        <v>129</v>
      </c>
      <c r="M604" s="41" t="s">
        <v>52</v>
      </c>
      <c r="N604" s="43" t="s">
        <v>53</v>
      </c>
    </row>
    <row r="605" spans="1:14" x14ac:dyDescent="0.25">
      <c r="A605" s="4">
        <v>5</v>
      </c>
      <c r="B605" s="4">
        <v>6</v>
      </c>
      <c r="C605" s="44" t="s">
        <v>78</v>
      </c>
      <c r="D605" s="45">
        <v>14</v>
      </c>
      <c r="E605" s="45">
        <v>10</v>
      </c>
      <c r="F605" s="12" t="s">
        <v>79</v>
      </c>
      <c r="G605" s="6">
        <f t="shared" si="57"/>
        <v>1.5393804002589988E-2</v>
      </c>
      <c r="H605" s="3">
        <f t="shared" si="60"/>
        <v>5.1312680008633295E-2</v>
      </c>
      <c r="I605" s="3">
        <f>0.108337266+(0.000046499*(D605*D605*E605))</f>
        <v>0.19947530600000002</v>
      </c>
      <c r="J605" s="3">
        <f t="shared" si="58"/>
        <v>20</v>
      </c>
      <c r="K605" s="3">
        <f t="shared" si="59"/>
        <v>3.9895061200000002</v>
      </c>
      <c r="L605" t="s">
        <v>129</v>
      </c>
      <c r="M605" s="41" t="s">
        <v>52</v>
      </c>
      <c r="N605" s="43" t="s">
        <v>53</v>
      </c>
    </row>
    <row r="606" spans="1:14" x14ac:dyDescent="0.25">
      <c r="A606" s="4">
        <v>5</v>
      </c>
      <c r="B606" s="4">
        <v>12</v>
      </c>
      <c r="C606" s="44" t="s">
        <v>77</v>
      </c>
      <c r="D606" s="45">
        <v>14</v>
      </c>
      <c r="E606" s="45">
        <v>12</v>
      </c>
      <c r="F606" s="12" t="s">
        <v>79</v>
      </c>
      <c r="G606" s="6">
        <f t="shared" si="57"/>
        <v>1.5393804002589988E-2</v>
      </c>
      <c r="H606" s="3">
        <f t="shared" si="60"/>
        <v>5.1312680008633295E-2</v>
      </c>
      <c r="I606" s="8">
        <f>0.0050811768+0.0000286052*POWER(D606,2)*E606</f>
        <v>7.2360607199999996E-2</v>
      </c>
      <c r="J606" s="3">
        <f t="shared" si="58"/>
        <v>20</v>
      </c>
      <c r="K606" s="3">
        <f t="shared" si="59"/>
        <v>1.4472121439999999</v>
      </c>
      <c r="L606" t="s">
        <v>129</v>
      </c>
      <c r="M606" s="41" t="s">
        <v>52</v>
      </c>
      <c r="N606" s="43" t="s">
        <v>53</v>
      </c>
    </row>
    <row r="607" spans="1:14" x14ac:dyDescent="0.25">
      <c r="A607" s="4">
        <v>5</v>
      </c>
      <c r="B607" s="4">
        <v>20</v>
      </c>
      <c r="C607" s="44" t="s">
        <v>78</v>
      </c>
      <c r="D607" s="45">
        <v>14</v>
      </c>
      <c r="E607" s="45">
        <v>10</v>
      </c>
      <c r="F607" s="12" t="s">
        <v>79</v>
      </c>
      <c r="G607" s="6">
        <f t="shared" si="57"/>
        <v>1.5393804002589988E-2</v>
      </c>
      <c r="H607" s="3">
        <f t="shared" si="60"/>
        <v>5.1312680008633295E-2</v>
      </c>
      <c r="I607" s="3">
        <f>0.108337266+(0.000046499*(D607*D607*E607))</f>
        <v>0.19947530600000002</v>
      </c>
      <c r="J607" s="3">
        <f t="shared" si="58"/>
        <v>20</v>
      </c>
      <c r="K607" s="3">
        <f t="shared" si="59"/>
        <v>3.9895061200000002</v>
      </c>
      <c r="L607" t="s">
        <v>129</v>
      </c>
      <c r="M607" s="41" t="s">
        <v>52</v>
      </c>
      <c r="N607" s="43" t="s">
        <v>53</v>
      </c>
    </row>
    <row r="608" spans="1:14" x14ac:dyDescent="0.25">
      <c r="A608" s="4">
        <v>5</v>
      </c>
      <c r="B608" s="4">
        <v>5</v>
      </c>
      <c r="C608" s="44" t="s">
        <v>77</v>
      </c>
      <c r="D608" s="45">
        <v>18</v>
      </c>
      <c r="E608" s="45">
        <v>24</v>
      </c>
      <c r="F608" s="51" t="s">
        <v>80</v>
      </c>
      <c r="G608" s="6">
        <f t="shared" si="57"/>
        <v>2.5446900494077322E-2</v>
      </c>
      <c r="H608" s="3">
        <f t="shared" si="60"/>
        <v>8.4823001646924412E-2</v>
      </c>
      <c r="I608" s="8">
        <f t="shared" ref="I608:I615" si="62">0.0050811768+0.0000286052*POWER(D608,2)*E608</f>
        <v>0.22751521199999999</v>
      </c>
      <c r="J608" s="3">
        <f t="shared" si="58"/>
        <v>20</v>
      </c>
      <c r="K608" s="3">
        <f t="shared" si="59"/>
        <v>4.55030424</v>
      </c>
      <c r="L608" t="s">
        <v>129</v>
      </c>
      <c r="M608" s="41" t="s">
        <v>52</v>
      </c>
      <c r="N608" s="43" t="s">
        <v>53</v>
      </c>
    </row>
    <row r="609" spans="1:14" x14ac:dyDescent="0.25">
      <c r="A609" s="4">
        <v>5</v>
      </c>
      <c r="B609" s="4">
        <v>7</v>
      </c>
      <c r="C609" s="44" t="s">
        <v>77</v>
      </c>
      <c r="D609" s="45">
        <v>18</v>
      </c>
      <c r="E609" s="45">
        <v>20</v>
      </c>
      <c r="F609" s="51" t="s">
        <v>80</v>
      </c>
      <c r="G609" s="6">
        <f t="shared" si="57"/>
        <v>2.5446900494077322E-2</v>
      </c>
      <c r="H609" s="3">
        <f t="shared" si="60"/>
        <v>8.4823001646924412E-2</v>
      </c>
      <c r="I609" s="8">
        <f t="shared" si="62"/>
        <v>0.1904428728</v>
      </c>
      <c r="J609" s="3">
        <f t="shared" si="58"/>
        <v>20</v>
      </c>
      <c r="K609" s="3">
        <f t="shared" si="59"/>
        <v>3.8088574559999997</v>
      </c>
      <c r="L609" t="s">
        <v>129</v>
      </c>
      <c r="M609" s="41" t="s">
        <v>52</v>
      </c>
      <c r="N609" s="43" t="s">
        <v>53</v>
      </c>
    </row>
    <row r="610" spans="1:14" x14ac:dyDescent="0.25">
      <c r="A610" s="4">
        <v>5</v>
      </c>
      <c r="B610" s="4">
        <v>19</v>
      </c>
      <c r="C610" s="44" t="s">
        <v>77</v>
      </c>
      <c r="D610" s="45">
        <v>18</v>
      </c>
      <c r="E610" s="45">
        <v>24</v>
      </c>
      <c r="F610" s="51" t="s">
        <v>80</v>
      </c>
      <c r="G610" s="6">
        <f t="shared" si="57"/>
        <v>2.5446900494077322E-2</v>
      </c>
      <c r="H610" s="3">
        <f t="shared" si="60"/>
        <v>8.4823001646924412E-2</v>
      </c>
      <c r="I610" s="8">
        <f t="shared" si="62"/>
        <v>0.22751521199999999</v>
      </c>
      <c r="J610" s="3">
        <f t="shared" si="58"/>
        <v>20</v>
      </c>
      <c r="K610" s="3">
        <f t="shared" si="59"/>
        <v>4.55030424</v>
      </c>
      <c r="L610" t="s">
        <v>129</v>
      </c>
      <c r="M610" s="41" t="s">
        <v>52</v>
      </c>
      <c r="N610" s="43" t="s">
        <v>53</v>
      </c>
    </row>
    <row r="611" spans="1:14" x14ac:dyDescent="0.25">
      <c r="A611" s="4">
        <v>5</v>
      </c>
      <c r="B611" s="4">
        <v>21</v>
      </c>
      <c r="C611" s="44" t="s">
        <v>77</v>
      </c>
      <c r="D611" s="45">
        <v>18</v>
      </c>
      <c r="E611" s="45">
        <v>20</v>
      </c>
      <c r="F611" s="51" t="s">
        <v>80</v>
      </c>
      <c r="G611" s="6">
        <f t="shared" si="57"/>
        <v>2.5446900494077322E-2</v>
      </c>
      <c r="H611" s="3">
        <f t="shared" si="60"/>
        <v>8.4823001646924412E-2</v>
      </c>
      <c r="I611" s="8">
        <f t="shared" si="62"/>
        <v>0.1904428728</v>
      </c>
      <c r="J611" s="3">
        <f t="shared" si="58"/>
        <v>20</v>
      </c>
      <c r="K611" s="3">
        <f t="shared" si="59"/>
        <v>3.8088574559999997</v>
      </c>
      <c r="L611" t="s">
        <v>129</v>
      </c>
      <c r="M611" s="41" t="s">
        <v>52</v>
      </c>
      <c r="N611" s="43" t="s">
        <v>53</v>
      </c>
    </row>
    <row r="612" spans="1:14" x14ac:dyDescent="0.25">
      <c r="A612" s="4">
        <v>5</v>
      </c>
      <c r="B612" s="4">
        <v>8</v>
      </c>
      <c r="C612" s="44" t="s">
        <v>77</v>
      </c>
      <c r="D612" s="45">
        <v>19</v>
      </c>
      <c r="E612" s="45">
        <v>20</v>
      </c>
      <c r="F612" s="51" t="s">
        <v>80</v>
      </c>
      <c r="G612" s="6">
        <f t="shared" si="57"/>
        <v>2.8352873698647883E-2</v>
      </c>
      <c r="H612" s="3">
        <f t="shared" si="60"/>
        <v>9.4509578995492949E-2</v>
      </c>
      <c r="I612" s="8">
        <f t="shared" si="62"/>
        <v>0.21161072080000001</v>
      </c>
      <c r="J612" s="3">
        <f t="shared" si="58"/>
        <v>20</v>
      </c>
      <c r="K612" s="3">
        <f t="shared" si="59"/>
        <v>4.2322144159999997</v>
      </c>
      <c r="L612" t="s">
        <v>129</v>
      </c>
      <c r="M612" s="41" t="s">
        <v>52</v>
      </c>
      <c r="N612" s="43" t="s">
        <v>53</v>
      </c>
    </row>
    <row r="613" spans="1:14" x14ac:dyDescent="0.25">
      <c r="A613" s="4">
        <v>5</v>
      </c>
      <c r="B613" s="4">
        <v>22</v>
      </c>
      <c r="C613" s="44" t="s">
        <v>77</v>
      </c>
      <c r="D613" s="45">
        <v>19</v>
      </c>
      <c r="E613" s="45">
        <v>20</v>
      </c>
      <c r="F613" s="51" t="s">
        <v>80</v>
      </c>
      <c r="G613" s="6">
        <f t="shared" si="57"/>
        <v>2.8352873698647883E-2</v>
      </c>
      <c r="H613" s="3">
        <f t="shared" si="60"/>
        <v>9.4509578995492949E-2</v>
      </c>
      <c r="I613" s="8">
        <f t="shared" si="62"/>
        <v>0.21161072080000001</v>
      </c>
      <c r="J613" s="3">
        <f t="shared" si="58"/>
        <v>20</v>
      </c>
      <c r="K613" s="3">
        <f t="shared" si="59"/>
        <v>4.2322144159999997</v>
      </c>
      <c r="L613" t="s">
        <v>129</v>
      </c>
      <c r="M613" s="41" t="s">
        <v>52</v>
      </c>
      <c r="N613" s="43" t="s">
        <v>53</v>
      </c>
    </row>
    <row r="614" spans="1:14" x14ac:dyDescent="0.25">
      <c r="A614" s="4">
        <v>5</v>
      </c>
      <c r="B614" s="4">
        <v>4</v>
      </c>
      <c r="C614" s="44" t="s">
        <v>77</v>
      </c>
      <c r="D614" s="45">
        <v>20</v>
      </c>
      <c r="E614" s="45">
        <v>22</v>
      </c>
      <c r="F614" s="12" t="s">
        <v>81</v>
      </c>
      <c r="G614" s="6">
        <f t="shared" si="57"/>
        <v>3.1415926535897934E-2</v>
      </c>
      <c r="H614" s="3">
        <f t="shared" si="60"/>
        <v>0.10471975511965978</v>
      </c>
      <c r="I614" s="8">
        <f t="shared" si="62"/>
        <v>0.25680693679999994</v>
      </c>
      <c r="J614" s="3">
        <f t="shared" si="58"/>
        <v>20</v>
      </c>
      <c r="K614" s="3">
        <f t="shared" si="59"/>
        <v>5.1361387359999986</v>
      </c>
      <c r="L614" t="s">
        <v>129</v>
      </c>
      <c r="M614" s="41" t="s">
        <v>52</v>
      </c>
      <c r="N614" s="43" t="s">
        <v>53</v>
      </c>
    </row>
    <row r="615" spans="1:14" x14ac:dyDescent="0.25">
      <c r="A615" s="4">
        <v>5</v>
      </c>
      <c r="B615" s="4">
        <v>18</v>
      </c>
      <c r="C615" s="44" t="s">
        <v>77</v>
      </c>
      <c r="D615" s="45">
        <v>20</v>
      </c>
      <c r="E615" s="45">
        <v>22</v>
      </c>
      <c r="F615" s="12" t="s">
        <v>81</v>
      </c>
      <c r="G615" s="6">
        <f t="shared" si="57"/>
        <v>3.1415926535897934E-2</v>
      </c>
      <c r="H615" s="3">
        <f t="shared" si="60"/>
        <v>0.10471975511965978</v>
      </c>
      <c r="I615" s="8">
        <f t="shared" si="62"/>
        <v>0.25680693679999994</v>
      </c>
      <c r="J615" s="3">
        <f t="shared" si="58"/>
        <v>20</v>
      </c>
      <c r="K615" s="3">
        <f t="shared" si="59"/>
        <v>5.1361387359999986</v>
      </c>
      <c r="L615" t="s">
        <v>129</v>
      </c>
      <c r="M615" s="41" t="s">
        <v>52</v>
      </c>
      <c r="N615" s="43" t="s">
        <v>53</v>
      </c>
    </row>
    <row r="616" spans="1:14" x14ac:dyDescent="0.25">
      <c r="A616" s="4">
        <v>5</v>
      </c>
      <c r="B616" s="4">
        <v>13</v>
      </c>
      <c r="C616" s="44" t="s">
        <v>78</v>
      </c>
      <c r="D616" s="45">
        <v>21</v>
      </c>
      <c r="E616" s="45">
        <v>11</v>
      </c>
      <c r="F616" s="12" t="s">
        <v>81</v>
      </c>
      <c r="G616" s="6">
        <f t="shared" si="57"/>
        <v>3.4636059005827467E-2</v>
      </c>
      <c r="H616" s="3">
        <f t="shared" si="60"/>
        <v>0.11545353001942489</v>
      </c>
      <c r="I616" s="3">
        <f>0.108337266+(0.000046499*(D616*D616*E616))</f>
        <v>0.333903915</v>
      </c>
      <c r="J616" s="3">
        <f t="shared" si="58"/>
        <v>20</v>
      </c>
      <c r="K616" s="3">
        <f t="shared" si="59"/>
        <v>6.6780782999999992</v>
      </c>
      <c r="L616" t="s">
        <v>129</v>
      </c>
      <c r="M616" s="41" t="s">
        <v>52</v>
      </c>
      <c r="N616" s="43" t="s">
        <v>53</v>
      </c>
    </row>
    <row r="617" spans="1:14" x14ac:dyDescent="0.25">
      <c r="A617" s="4">
        <v>5</v>
      </c>
      <c r="B617" s="4">
        <v>9</v>
      </c>
      <c r="C617" s="44" t="s">
        <v>77</v>
      </c>
      <c r="D617" s="45">
        <v>23</v>
      </c>
      <c r="E617" s="45">
        <v>21</v>
      </c>
      <c r="F617" s="12" t="s">
        <v>81</v>
      </c>
      <c r="G617" s="6">
        <f t="shared" si="57"/>
        <v>4.1547562843725017E-2</v>
      </c>
      <c r="H617" s="3">
        <f t="shared" si="60"/>
        <v>0.13849187614575006</v>
      </c>
      <c r="I617" s="8">
        <f>0.0050811768+0.0000286052*POWER(D617,2)*E617</f>
        <v>0.32285634359999993</v>
      </c>
      <c r="J617" s="3">
        <f t="shared" si="58"/>
        <v>20</v>
      </c>
      <c r="K617" s="3">
        <f t="shared" si="59"/>
        <v>6.4571268719999981</v>
      </c>
      <c r="L617" t="s">
        <v>129</v>
      </c>
      <c r="M617" s="41" t="s">
        <v>52</v>
      </c>
      <c r="N617" s="43" t="s">
        <v>53</v>
      </c>
    </row>
    <row r="618" spans="1:14" x14ac:dyDescent="0.25">
      <c r="A618" s="4">
        <v>5</v>
      </c>
      <c r="B618" s="4">
        <v>23</v>
      </c>
      <c r="C618" s="44" t="s">
        <v>77</v>
      </c>
      <c r="D618" s="45">
        <v>23</v>
      </c>
      <c r="E618" s="45">
        <v>21</v>
      </c>
      <c r="F618" s="12" t="s">
        <v>81</v>
      </c>
      <c r="G618" s="6">
        <f t="shared" si="57"/>
        <v>4.1547562843725017E-2</v>
      </c>
      <c r="H618" s="3">
        <f t="shared" si="60"/>
        <v>0.13849187614575006</v>
      </c>
      <c r="I618" s="8">
        <f>0.0050811768+0.0000286052*POWER(D618,2)*E618</f>
        <v>0.32285634359999993</v>
      </c>
      <c r="J618" s="3">
        <f t="shared" si="58"/>
        <v>20</v>
      </c>
      <c r="K618" s="3">
        <f t="shared" si="59"/>
        <v>6.4571268719999981</v>
      </c>
      <c r="L618" t="s">
        <v>129</v>
      </c>
      <c r="M618" s="41" t="s">
        <v>52</v>
      </c>
      <c r="N618" s="43" t="s">
        <v>53</v>
      </c>
    </row>
    <row r="619" spans="1:14" x14ac:dyDescent="0.25">
      <c r="A619" s="4">
        <v>5</v>
      </c>
      <c r="B619" s="4">
        <v>16</v>
      </c>
      <c r="C619" s="44" t="s">
        <v>78</v>
      </c>
      <c r="D619" s="45">
        <v>24</v>
      </c>
      <c r="E619" s="45">
        <v>12</v>
      </c>
      <c r="F619" s="12" t="s">
        <v>81</v>
      </c>
      <c r="G619" s="6">
        <f t="shared" si="57"/>
        <v>4.5238934211693019E-2</v>
      </c>
      <c r="H619" s="3">
        <f t="shared" si="60"/>
        <v>0.15079644737231007</v>
      </c>
      <c r="I619" s="3">
        <f>0.108337266+(0.000046499*(D619*D619*E619))</f>
        <v>0.42973835399999999</v>
      </c>
      <c r="J619" s="3">
        <f t="shared" si="58"/>
        <v>20</v>
      </c>
      <c r="K619" s="3">
        <f t="shared" si="59"/>
        <v>8.5947670799999987</v>
      </c>
      <c r="L619" t="s">
        <v>129</v>
      </c>
      <c r="M619" s="41" t="s">
        <v>52</v>
      </c>
      <c r="N619" s="43" t="s">
        <v>53</v>
      </c>
    </row>
    <row r="620" spans="1:14" x14ac:dyDescent="0.25">
      <c r="A620" s="4">
        <v>5</v>
      </c>
      <c r="B620" s="4">
        <v>15</v>
      </c>
      <c r="C620" s="44" t="s">
        <v>77</v>
      </c>
      <c r="D620" s="45">
        <v>25</v>
      </c>
      <c r="E620" s="45">
        <v>20</v>
      </c>
      <c r="F620" s="51" t="s">
        <v>82</v>
      </c>
      <c r="G620" s="6">
        <f t="shared" si="57"/>
        <v>4.9087385212340517E-2</v>
      </c>
      <c r="H620" s="3">
        <f t="shared" si="60"/>
        <v>0.1636246173744684</v>
      </c>
      <c r="I620" s="8">
        <f>0.0050811768+0.0000286052*POWER(D620,2)*E620</f>
        <v>0.36264617679999994</v>
      </c>
      <c r="J620" s="3">
        <f t="shared" si="58"/>
        <v>20</v>
      </c>
      <c r="K620" s="3">
        <f t="shared" si="59"/>
        <v>7.2529235359999982</v>
      </c>
      <c r="L620" t="s">
        <v>129</v>
      </c>
      <c r="M620" s="41" t="s">
        <v>52</v>
      </c>
      <c r="N620" s="43" t="s">
        <v>53</v>
      </c>
    </row>
    <row r="621" spans="1:14" x14ac:dyDescent="0.25">
      <c r="A621" s="4">
        <v>5</v>
      </c>
      <c r="B621" s="4">
        <v>10</v>
      </c>
      <c r="C621" s="44" t="s">
        <v>77</v>
      </c>
      <c r="D621" s="45">
        <v>28</v>
      </c>
      <c r="E621" s="45">
        <v>29</v>
      </c>
      <c r="F621" s="51" t="s">
        <v>82</v>
      </c>
      <c r="G621" s="6">
        <f t="shared" si="57"/>
        <v>6.1575216010359951E-2</v>
      </c>
      <c r="H621" s="3">
        <f t="shared" si="60"/>
        <v>0.20525072003453318</v>
      </c>
      <c r="I621" s="8">
        <f>0.0050811768+0.0000286052*POWER(D621,2)*E621</f>
        <v>0.65544900399999995</v>
      </c>
      <c r="J621" s="3">
        <f t="shared" si="58"/>
        <v>20</v>
      </c>
      <c r="K621" s="3">
        <f t="shared" si="59"/>
        <v>13.108980079999998</v>
      </c>
      <c r="L621" t="s">
        <v>129</v>
      </c>
      <c r="M621" s="41" t="s">
        <v>52</v>
      </c>
      <c r="N621" s="43" t="s">
        <v>53</v>
      </c>
    </row>
    <row r="622" spans="1:14" x14ac:dyDescent="0.25">
      <c r="A622" s="4">
        <v>5</v>
      </c>
      <c r="B622" s="4">
        <v>17</v>
      </c>
      <c r="C622" s="44" t="s">
        <v>77</v>
      </c>
      <c r="D622" s="45">
        <v>33</v>
      </c>
      <c r="E622" s="45">
        <v>19</v>
      </c>
      <c r="F622" s="12" t="s">
        <v>83</v>
      </c>
      <c r="G622" s="6">
        <f t="shared" si="57"/>
        <v>8.5529859993982132E-2</v>
      </c>
      <c r="H622" s="3">
        <f t="shared" si="60"/>
        <v>0.28509953331327381</v>
      </c>
      <c r="I622" s="8">
        <f>0.0050811768+0.0000286052*POWER(D622,2)*E622</f>
        <v>0.59695136999999987</v>
      </c>
      <c r="J622" s="3">
        <f t="shared" si="58"/>
        <v>20</v>
      </c>
      <c r="K622" s="3">
        <f t="shared" si="59"/>
        <v>11.939027399999997</v>
      </c>
      <c r="L622" t="s">
        <v>129</v>
      </c>
      <c r="M622" s="41" t="s">
        <v>52</v>
      </c>
      <c r="N622" s="43" t="s">
        <v>53</v>
      </c>
    </row>
    <row r="623" spans="1:14" x14ac:dyDescent="0.25">
      <c r="A623" s="4">
        <v>5</v>
      </c>
      <c r="B623" s="4">
        <v>14</v>
      </c>
      <c r="C623" s="44" t="s">
        <v>77</v>
      </c>
      <c r="D623" s="45">
        <v>36</v>
      </c>
      <c r="E623" s="45">
        <v>20</v>
      </c>
      <c r="F623" s="12" t="s">
        <v>84</v>
      </c>
      <c r="G623" s="6">
        <f t="shared" si="57"/>
        <v>0.10178760197630929</v>
      </c>
      <c r="H623" s="3">
        <f t="shared" si="60"/>
        <v>0.33929200658769765</v>
      </c>
      <c r="I623" s="8">
        <f>0.0050811768+0.0000286052*POWER(D623,2)*E623</f>
        <v>0.74652796079999995</v>
      </c>
      <c r="J623" s="3">
        <f t="shared" si="58"/>
        <v>20</v>
      </c>
      <c r="K623" s="3">
        <f t="shared" si="59"/>
        <v>14.930559215999999</v>
      </c>
      <c r="L623" t="s">
        <v>129</v>
      </c>
      <c r="M623" s="41" t="s">
        <v>52</v>
      </c>
      <c r="N623" s="43" t="s">
        <v>53</v>
      </c>
    </row>
    <row r="624" spans="1:14" x14ac:dyDescent="0.25">
      <c r="A624" s="4">
        <v>6</v>
      </c>
      <c r="B624">
        <v>13</v>
      </c>
      <c r="C624" s="44" t="s">
        <v>78</v>
      </c>
      <c r="D624" s="42">
        <v>12</v>
      </c>
      <c r="E624" s="42">
        <v>28</v>
      </c>
      <c r="F624" s="12" t="s">
        <v>79</v>
      </c>
      <c r="G624" s="6">
        <f t="shared" si="57"/>
        <v>1.1309733552923255E-2</v>
      </c>
      <c r="H624" s="3">
        <f t="shared" si="60"/>
        <v>3.7699111843077518E-2</v>
      </c>
      <c r="I624" s="3">
        <f>0.108337266+(0.000046499*(D624*D624*E624))</f>
        <v>0.29582123399999999</v>
      </c>
      <c r="J624" s="3">
        <f t="shared" si="58"/>
        <v>20</v>
      </c>
      <c r="K624" s="3">
        <f t="shared" si="59"/>
        <v>5.9164246799999995</v>
      </c>
      <c r="L624" t="s">
        <v>129</v>
      </c>
      <c r="M624" s="41" t="s">
        <v>52</v>
      </c>
      <c r="N624" s="43" t="s">
        <v>53</v>
      </c>
    </row>
    <row r="625" spans="1:14" x14ac:dyDescent="0.25">
      <c r="A625" s="4">
        <v>6</v>
      </c>
      <c r="B625">
        <v>1</v>
      </c>
      <c r="C625" s="44" t="s">
        <v>78</v>
      </c>
      <c r="D625" s="42">
        <v>13</v>
      </c>
      <c r="E625" s="42">
        <v>8</v>
      </c>
      <c r="F625" s="12" t="s">
        <v>79</v>
      </c>
      <c r="G625" s="6">
        <f t="shared" si="57"/>
        <v>1.3273228961416878E-2</v>
      </c>
      <c r="H625" s="3">
        <f t="shared" si="60"/>
        <v>4.4244096538056263E-2</v>
      </c>
      <c r="I625" s="3">
        <f>0.108337266+(0.000046499*(D625*D625*E625))</f>
        <v>0.17120391400000001</v>
      </c>
      <c r="J625" s="3">
        <f t="shared" si="58"/>
        <v>20</v>
      </c>
      <c r="K625" s="3">
        <f t="shared" si="59"/>
        <v>3.4240782800000003</v>
      </c>
      <c r="L625" t="s">
        <v>129</v>
      </c>
      <c r="M625" s="41" t="s">
        <v>52</v>
      </c>
      <c r="N625" s="43" t="s">
        <v>53</v>
      </c>
    </row>
    <row r="626" spans="1:14" x14ac:dyDescent="0.25">
      <c r="A626" s="4">
        <v>6</v>
      </c>
      <c r="B626">
        <v>6</v>
      </c>
      <c r="C626" s="44" t="s">
        <v>77</v>
      </c>
      <c r="D626" s="42">
        <v>14</v>
      </c>
      <c r="E626" s="42">
        <v>17</v>
      </c>
      <c r="F626" s="12" t="s">
        <v>79</v>
      </c>
      <c r="G626" s="6">
        <f t="shared" si="57"/>
        <v>1.5393804002589988E-2</v>
      </c>
      <c r="H626" s="3">
        <f t="shared" si="60"/>
        <v>5.1312680008633295E-2</v>
      </c>
      <c r="I626" s="8">
        <f>0.0050811768+0.0000286052*POWER(D626,2)*E626</f>
        <v>0.10039370319999999</v>
      </c>
      <c r="J626" s="3">
        <f t="shared" si="58"/>
        <v>20</v>
      </c>
      <c r="K626" s="3">
        <f t="shared" si="59"/>
        <v>2.0078740639999997</v>
      </c>
      <c r="L626" t="s">
        <v>129</v>
      </c>
      <c r="M626" s="41" t="s">
        <v>52</v>
      </c>
      <c r="N626" s="43" t="s">
        <v>53</v>
      </c>
    </row>
    <row r="627" spans="1:14" x14ac:dyDescent="0.25">
      <c r="A627" s="4">
        <v>6</v>
      </c>
      <c r="B627">
        <v>11</v>
      </c>
      <c r="C627" s="44" t="s">
        <v>78</v>
      </c>
      <c r="D627" s="42">
        <v>14</v>
      </c>
      <c r="E627" s="42">
        <v>9</v>
      </c>
      <c r="F627" s="12" t="s">
        <v>79</v>
      </c>
      <c r="G627" s="6">
        <f t="shared" si="57"/>
        <v>1.5393804002589988E-2</v>
      </c>
      <c r="H627" s="3">
        <f t="shared" si="60"/>
        <v>5.1312680008633295E-2</v>
      </c>
      <c r="I627" s="3">
        <f>0.108337266+(0.000046499*(D627*D627*E627))</f>
        <v>0.19036150200000002</v>
      </c>
      <c r="J627" s="3">
        <f t="shared" si="58"/>
        <v>20</v>
      </c>
      <c r="K627" s="3">
        <f t="shared" si="59"/>
        <v>3.8072300400000003</v>
      </c>
      <c r="L627" t="s">
        <v>129</v>
      </c>
      <c r="M627" s="41" t="s">
        <v>52</v>
      </c>
      <c r="N627" s="43" t="s">
        <v>53</v>
      </c>
    </row>
    <row r="628" spans="1:14" x14ac:dyDescent="0.25">
      <c r="A628" s="4">
        <v>6</v>
      </c>
      <c r="B628">
        <v>5</v>
      </c>
      <c r="C628" s="44" t="s">
        <v>77</v>
      </c>
      <c r="D628" s="42">
        <v>16</v>
      </c>
      <c r="E628" s="42">
        <v>12</v>
      </c>
      <c r="F628" s="51" t="s">
        <v>80</v>
      </c>
      <c r="G628" s="6">
        <f t="shared" si="57"/>
        <v>2.0106192982974676E-2</v>
      </c>
      <c r="H628" s="3">
        <f t="shared" si="60"/>
        <v>6.7020643276582262E-2</v>
      </c>
      <c r="I628" s="8">
        <f>0.0050811768+0.0000286052*POWER(D628,2)*E628</f>
        <v>9.2956351199999995E-2</v>
      </c>
      <c r="J628" s="3">
        <f t="shared" si="58"/>
        <v>20</v>
      </c>
      <c r="K628" s="3">
        <f t="shared" si="59"/>
        <v>1.8591270239999997</v>
      </c>
      <c r="L628" t="s">
        <v>129</v>
      </c>
      <c r="M628" s="41" t="s">
        <v>52</v>
      </c>
      <c r="N628" s="43" t="s">
        <v>53</v>
      </c>
    </row>
    <row r="629" spans="1:14" x14ac:dyDescent="0.25">
      <c r="A629" s="4">
        <v>6</v>
      </c>
      <c r="B629">
        <v>9</v>
      </c>
      <c r="C629" s="44" t="s">
        <v>77</v>
      </c>
      <c r="D629" s="42">
        <v>20</v>
      </c>
      <c r="E629" s="42">
        <v>19</v>
      </c>
      <c r="F629" s="12" t="s">
        <v>81</v>
      </c>
      <c r="G629" s="6">
        <f t="shared" si="57"/>
        <v>3.1415926535897934E-2</v>
      </c>
      <c r="H629" s="3">
        <f t="shared" si="60"/>
        <v>0.10471975511965978</v>
      </c>
      <c r="I629" s="8">
        <f>0.0050811768+0.0000286052*POWER(D629,2)*E629</f>
        <v>0.22248069679999999</v>
      </c>
      <c r="J629" s="3">
        <f t="shared" si="58"/>
        <v>20</v>
      </c>
      <c r="K629" s="3">
        <f t="shared" si="59"/>
        <v>4.4496139359999995</v>
      </c>
      <c r="L629" t="s">
        <v>129</v>
      </c>
      <c r="M629" s="41" t="s">
        <v>52</v>
      </c>
      <c r="N629" s="43" t="s">
        <v>53</v>
      </c>
    </row>
    <row r="630" spans="1:14" x14ac:dyDescent="0.25">
      <c r="A630" s="4">
        <v>6</v>
      </c>
      <c r="B630">
        <v>12</v>
      </c>
      <c r="C630" s="44" t="s">
        <v>78</v>
      </c>
      <c r="D630" s="42">
        <v>20</v>
      </c>
      <c r="E630" s="42">
        <v>16</v>
      </c>
      <c r="F630" s="12" t="s">
        <v>81</v>
      </c>
      <c r="G630" s="6">
        <f t="shared" si="57"/>
        <v>3.1415926535897934E-2</v>
      </c>
      <c r="H630" s="3">
        <f t="shared" si="60"/>
        <v>0.10471975511965978</v>
      </c>
      <c r="I630" s="3">
        <f>0.108337266+(0.000046499*(D630*D630*E630))</f>
        <v>0.405930866</v>
      </c>
      <c r="J630" s="3">
        <f t="shared" si="58"/>
        <v>20</v>
      </c>
      <c r="K630" s="3">
        <f t="shared" si="59"/>
        <v>8.1186173200000002</v>
      </c>
      <c r="L630" t="s">
        <v>129</v>
      </c>
      <c r="M630" s="41" t="s">
        <v>52</v>
      </c>
      <c r="N630" s="43" t="s">
        <v>53</v>
      </c>
    </row>
    <row r="631" spans="1:14" x14ac:dyDescent="0.25">
      <c r="A631" s="4">
        <v>6</v>
      </c>
      <c r="B631">
        <v>10</v>
      </c>
      <c r="C631" s="44" t="s">
        <v>77</v>
      </c>
      <c r="D631" s="42">
        <v>24</v>
      </c>
      <c r="E631" s="42">
        <v>18</v>
      </c>
      <c r="F631" s="12" t="s">
        <v>81</v>
      </c>
      <c r="G631" s="6">
        <f t="shared" si="57"/>
        <v>4.5238934211693019E-2</v>
      </c>
      <c r="H631" s="3">
        <f t="shared" si="60"/>
        <v>0.15079644737231007</v>
      </c>
      <c r="I631" s="8">
        <f>0.0050811768+0.0000286052*POWER(D631,2)*E631</f>
        <v>0.30165989039999996</v>
      </c>
      <c r="J631" s="3">
        <f t="shared" si="58"/>
        <v>20</v>
      </c>
      <c r="K631" s="3">
        <f t="shared" si="59"/>
        <v>6.0331978079999988</v>
      </c>
      <c r="L631" t="s">
        <v>129</v>
      </c>
      <c r="M631" s="41" t="s">
        <v>52</v>
      </c>
      <c r="N631" s="43" t="s">
        <v>53</v>
      </c>
    </row>
    <row r="632" spans="1:14" x14ac:dyDescent="0.25">
      <c r="A632" s="4">
        <v>6</v>
      </c>
      <c r="B632">
        <v>7</v>
      </c>
      <c r="C632" s="44" t="s">
        <v>77</v>
      </c>
      <c r="D632" s="42">
        <v>26</v>
      </c>
      <c r="E632" s="42">
        <v>25</v>
      </c>
      <c r="F632" s="51" t="s">
        <v>82</v>
      </c>
      <c r="G632" s="6">
        <f t="shared" si="57"/>
        <v>5.3092915845667513E-2</v>
      </c>
      <c r="H632" s="3">
        <f t="shared" si="60"/>
        <v>0.17697638615222505</v>
      </c>
      <c r="I632" s="8">
        <f>0.0050811768+0.0000286052*POWER(D632,2)*E632</f>
        <v>0.4885090567999999</v>
      </c>
      <c r="J632" s="3">
        <f t="shared" si="58"/>
        <v>20</v>
      </c>
      <c r="K632" s="3">
        <f t="shared" si="59"/>
        <v>9.7701811359999979</v>
      </c>
      <c r="L632" t="s">
        <v>129</v>
      </c>
      <c r="M632" s="41" t="s">
        <v>52</v>
      </c>
      <c r="N632" s="43" t="s">
        <v>53</v>
      </c>
    </row>
    <row r="633" spans="1:14" x14ac:dyDescent="0.25">
      <c r="A633" s="4">
        <v>6</v>
      </c>
      <c r="B633">
        <v>18</v>
      </c>
      <c r="C633" s="44" t="s">
        <v>78</v>
      </c>
      <c r="D633" s="42">
        <v>26</v>
      </c>
      <c r="E633" s="42">
        <v>14</v>
      </c>
      <c r="F633" s="51" t="s">
        <v>82</v>
      </c>
      <c r="G633" s="6">
        <f t="shared" si="57"/>
        <v>5.3092915845667513E-2</v>
      </c>
      <c r="H633" s="3">
        <f t="shared" si="60"/>
        <v>0.17697638615222505</v>
      </c>
      <c r="I633" s="3">
        <f>0.108337266+(0.000046499*(D633*D633*E633))</f>
        <v>0.54840380200000005</v>
      </c>
      <c r="J633" s="3">
        <f t="shared" si="58"/>
        <v>20</v>
      </c>
      <c r="K633" s="3">
        <f t="shared" si="59"/>
        <v>10.96807604</v>
      </c>
      <c r="L633" t="s">
        <v>129</v>
      </c>
      <c r="M633" s="41" t="s">
        <v>52</v>
      </c>
      <c r="N633" s="43" t="s">
        <v>53</v>
      </c>
    </row>
    <row r="634" spans="1:14" x14ac:dyDescent="0.25">
      <c r="A634" s="4">
        <v>6</v>
      </c>
      <c r="B634">
        <v>4</v>
      </c>
      <c r="C634" s="44" t="s">
        <v>77</v>
      </c>
      <c r="D634" s="42">
        <v>28</v>
      </c>
      <c r="E634" s="42">
        <v>21</v>
      </c>
      <c r="F634" s="51" t="s">
        <v>82</v>
      </c>
      <c r="G634" s="6">
        <f t="shared" si="57"/>
        <v>6.1575216010359951E-2</v>
      </c>
      <c r="H634" s="3">
        <f t="shared" si="60"/>
        <v>0.20525072003453318</v>
      </c>
      <c r="I634" s="8">
        <f t="shared" ref="I634:I641" si="63">0.0050811768+0.0000286052*POWER(D634,2)*E634</f>
        <v>0.47603718959999991</v>
      </c>
      <c r="J634" s="3">
        <f t="shared" si="58"/>
        <v>20</v>
      </c>
      <c r="K634" s="3">
        <f t="shared" si="59"/>
        <v>9.5207437919999975</v>
      </c>
      <c r="L634" t="s">
        <v>129</v>
      </c>
      <c r="M634" s="41" t="s">
        <v>52</v>
      </c>
      <c r="N634" s="43" t="s">
        <v>53</v>
      </c>
    </row>
    <row r="635" spans="1:14" x14ac:dyDescent="0.25">
      <c r="A635" s="4">
        <v>6</v>
      </c>
      <c r="B635">
        <v>15</v>
      </c>
      <c r="C635" s="44" t="s">
        <v>77</v>
      </c>
      <c r="D635" s="42">
        <v>29</v>
      </c>
      <c r="E635" s="42">
        <v>17</v>
      </c>
      <c r="F635" s="51" t="s">
        <v>82</v>
      </c>
      <c r="G635" s="6">
        <f t="shared" si="57"/>
        <v>6.6051985541725394E-2</v>
      </c>
      <c r="H635" s="3">
        <f t="shared" si="60"/>
        <v>0.22017328513908466</v>
      </c>
      <c r="I635" s="8">
        <f t="shared" si="63"/>
        <v>0.41404972119999994</v>
      </c>
      <c r="J635" s="3">
        <f t="shared" si="58"/>
        <v>20</v>
      </c>
      <c r="K635" s="3">
        <f t="shared" si="59"/>
        <v>8.2809944239999975</v>
      </c>
      <c r="L635" t="s">
        <v>129</v>
      </c>
      <c r="M635" s="41" t="s">
        <v>52</v>
      </c>
      <c r="N635" s="43" t="s">
        <v>53</v>
      </c>
    </row>
    <row r="636" spans="1:14" x14ac:dyDescent="0.25">
      <c r="A636" s="4">
        <v>6</v>
      </c>
      <c r="B636">
        <v>2</v>
      </c>
      <c r="C636" s="44" t="s">
        <v>77</v>
      </c>
      <c r="D636" s="42">
        <v>30</v>
      </c>
      <c r="E636" s="42">
        <v>29</v>
      </c>
      <c r="F636" s="12" t="s">
        <v>83</v>
      </c>
      <c r="G636" s="6">
        <f t="shared" si="57"/>
        <v>7.0685834705770348E-2</v>
      </c>
      <c r="H636" s="3">
        <f t="shared" si="60"/>
        <v>0.23561944901923451</v>
      </c>
      <c r="I636" s="8">
        <f t="shared" si="63"/>
        <v>0.75167689679999994</v>
      </c>
      <c r="J636" s="3">
        <f t="shared" si="58"/>
        <v>20</v>
      </c>
      <c r="K636" s="3">
        <f t="shared" si="59"/>
        <v>15.033537935999998</v>
      </c>
      <c r="L636" t="s">
        <v>129</v>
      </c>
      <c r="M636" s="41" t="s">
        <v>52</v>
      </c>
      <c r="N636" s="43" t="s">
        <v>53</v>
      </c>
    </row>
    <row r="637" spans="1:14" x14ac:dyDescent="0.25">
      <c r="A637" s="4">
        <v>6</v>
      </c>
      <c r="B637">
        <v>14</v>
      </c>
      <c r="C637" s="44" t="s">
        <v>77</v>
      </c>
      <c r="D637" s="42">
        <v>33</v>
      </c>
      <c r="E637" s="42">
        <v>19</v>
      </c>
      <c r="F637" s="12" t="s">
        <v>83</v>
      </c>
      <c r="G637" s="6">
        <f t="shared" si="57"/>
        <v>8.5529859993982132E-2</v>
      </c>
      <c r="H637" s="3">
        <f t="shared" si="60"/>
        <v>0.28509953331327381</v>
      </c>
      <c r="I637" s="8">
        <f t="shared" si="63"/>
        <v>0.59695136999999987</v>
      </c>
      <c r="J637" s="3">
        <f t="shared" si="58"/>
        <v>20</v>
      </c>
      <c r="K637" s="3">
        <f t="shared" si="59"/>
        <v>11.939027399999997</v>
      </c>
      <c r="L637" t="s">
        <v>129</v>
      </c>
      <c r="M637" s="41" t="s">
        <v>52</v>
      </c>
      <c r="N637" s="43" t="s">
        <v>53</v>
      </c>
    </row>
    <row r="638" spans="1:14" x14ac:dyDescent="0.25">
      <c r="A638" s="4">
        <v>6</v>
      </c>
      <c r="B638">
        <v>3</v>
      </c>
      <c r="C638" s="44" t="s">
        <v>77</v>
      </c>
      <c r="D638" s="42">
        <v>38</v>
      </c>
      <c r="E638" s="42">
        <v>32</v>
      </c>
      <c r="F638" s="12" t="s">
        <v>84</v>
      </c>
      <c r="G638" s="6">
        <f t="shared" si="57"/>
        <v>0.11341149479459153</v>
      </c>
      <c r="H638" s="3">
        <f t="shared" si="60"/>
        <v>0.3780383159819718</v>
      </c>
      <c r="I638" s="8">
        <f t="shared" si="63"/>
        <v>1.3268702584000001</v>
      </c>
      <c r="J638" s="3">
        <f t="shared" si="58"/>
        <v>20</v>
      </c>
      <c r="K638" s="3">
        <f t="shared" si="59"/>
        <v>26.537405167999999</v>
      </c>
      <c r="L638" t="s">
        <v>129</v>
      </c>
      <c r="M638" s="41" t="s">
        <v>52</v>
      </c>
      <c r="N638" s="43" t="s">
        <v>53</v>
      </c>
    </row>
    <row r="639" spans="1:14" x14ac:dyDescent="0.25">
      <c r="A639" s="4">
        <v>6</v>
      </c>
      <c r="B639">
        <v>8</v>
      </c>
      <c r="C639" s="44" t="s">
        <v>77</v>
      </c>
      <c r="D639" s="42">
        <v>38</v>
      </c>
      <c r="E639" s="42">
        <v>31</v>
      </c>
      <c r="F639" s="12" t="s">
        <v>84</v>
      </c>
      <c r="G639" s="6">
        <f t="shared" si="57"/>
        <v>0.11341149479459153</v>
      </c>
      <c r="H639" s="3">
        <f t="shared" si="60"/>
        <v>0.3780383159819718</v>
      </c>
      <c r="I639" s="8">
        <f t="shared" si="63"/>
        <v>1.2855643496</v>
      </c>
      <c r="J639" s="3">
        <f t="shared" si="58"/>
        <v>20</v>
      </c>
      <c r="K639" s="3">
        <f t="shared" si="59"/>
        <v>25.711286991999998</v>
      </c>
      <c r="L639" t="s">
        <v>129</v>
      </c>
      <c r="M639" s="41" t="s">
        <v>52</v>
      </c>
      <c r="N639" s="43" t="s">
        <v>53</v>
      </c>
    </row>
    <row r="640" spans="1:14" x14ac:dyDescent="0.25">
      <c r="A640" s="4">
        <v>6</v>
      </c>
      <c r="B640">
        <v>17</v>
      </c>
      <c r="C640" s="44" t="s">
        <v>77</v>
      </c>
      <c r="D640" s="42">
        <v>40</v>
      </c>
      <c r="E640" s="42">
        <v>21</v>
      </c>
      <c r="F640" s="12" t="s">
        <v>85</v>
      </c>
      <c r="G640" s="6">
        <f t="shared" si="57"/>
        <v>0.12566370614359174</v>
      </c>
      <c r="H640" s="3">
        <f t="shared" si="60"/>
        <v>0.41887902047863912</v>
      </c>
      <c r="I640" s="8">
        <f t="shared" si="63"/>
        <v>0.96621589679999986</v>
      </c>
      <c r="J640" s="3">
        <f t="shared" si="58"/>
        <v>20</v>
      </c>
      <c r="K640" s="3">
        <f t="shared" si="59"/>
        <v>19.324317935999996</v>
      </c>
      <c r="L640" t="s">
        <v>129</v>
      </c>
      <c r="M640" s="41" t="s">
        <v>52</v>
      </c>
      <c r="N640" s="43" t="s">
        <v>53</v>
      </c>
    </row>
    <row r="641" spans="1:14" x14ac:dyDescent="0.25">
      <c r="A641" s="4">
        <v>6</v>
      </c>
      <c r="B641">
        <v>16</v>
      </c>
      <c r="C641" s="44" t="s">
        <v>77</v>
      </c>
      <c r="D641" s="42">
        <v>41</v>
      </c>
      <c r="E641" s="42">
        <v>23</v>
      </c>
      <c r="F641" s="12" t="s">
        <v>85</v>
      </c>
      <c r="G641" s="6">
        <f t="shared" si="57"/>
        <v>0.13202543126711103</v>
      </c>
      <c r="H641" s="3">
        <f t="shared" si="60"/>
        <v>0.44008477089037012</v>
      </c>
      <c r="I641" s="8">
        <f t="shared" si="63"/>
        <v>1.1110440244000002</v>
      </c>
      <c r="J641" s="3">
        <f t="shared" si="58"/>
        <v>20</v>
      </c>
      <c r="K641" s="3">
        <f t="shared" si="59"/>
        <v>22.220880488000002</v>
      </c>
      <c r="L641" t="s">
        <v>129</v>
      </c>
      <c r="M641" s="41" t="s">
        <v>52</v>
      </c>
      <c r="N641" s="43" t="s">
        <v>53</v>
      </c>
    </row>
    <row r="642" spans="1:14" x14ac:dyDescent="0.25">
      <c r="A642">
        <v>1</v>
      </c>
      <c r="B642" s="4">
        <v>2</v>
      </c>
      <c r="C642" s="44" t="s">
        <v>78</v>
      </c>
      <c r="D642" s="45">
        <v>34</v>
      </c>
      <c r="E642" s="45">
        <v>14</v>
      </c>
      <c r="F642" s="12" t="s">
        <v>83</v>
      </c>
      <c r="G642" s="6">
        <f t="shared" ref="G642:G705" si="64">PI()/4*POWER((D642/100),2)</f>
        <v>9.0792027688745044E-2</v>
      </c>
      <c r="H642" s="3">
        <f t="shared" ref="H642:H694" si="65">G642*1/0.2</f>
        <v>0.45396013844372518</v>
      </c>
      <c r="I642" s="3">
        <f>0.108337266+(0.000046499*(D642*D642*E642))</f>
        <v>0.86087708200000013</v>
      </c>
      <c r="J642" s="3">
        <f t="shared" si="58"/>
        <v>20</v>
      </c>
      <c r="K642" s="3">
        <f t="shared" si="59"/>
        <v>17.21754164</v>
      </c>
      <c r="L642" t="s">
        <v>129</v>
      </c>
      <c r="M642" s="41" t="s">
        <v>69</v>
      </c>
      <c r="N642" s="43" t="s">
        <v>51</v>
      </c>
    </row>
    <row r="643" spans="1:14" x14ac:dyDescent="0.25">
      <c r="A643">
        <v>1</v>
      </c>
      <c r="B643" s="4">
        <v>3</v>
      </c>
      <c r="C643" s="44" t="s">
        <v>78</v>
      </c>
      <c r="D643" s="45">
        <v>33</v>
      </c>
      <c r="E643" s="45">
        <v>16</v>
      </c>
      <c r="F643" s="12" t="s">
        <v>83</v>
      </c>
      <c r="G643" s="6">
        <f t="shared" si="64"/>
        <v>8.5529859993982132E-2</v>
      </c>
      <c r="H643" s="3">
        <f t="shared" si="65"/>
        <v>0.42764929996991063</v>
      </c>
      <c r="I643" s="3">
        <f>0.108337266+(0.000046499*(D643*D643*E643))</f>
        <v>0.91853584200000005</v>
      </c>
      <c r="J643" s="3">
        <f t="shared" ref="J643:J706" si="66">1*1/$Q$2</f>
        <v>20</v>
      </c>
      <c r="K643" s="3">
        <f t="shared" ref="K643:K706" si="67">I643/$Q$2</f>
        <v>18.37071684</v>
      </c>
      <c r="L643" t="s">
        <v>129</v>
      </c>
      <c r="M643" s="41" t="s">
        <v>69</v>
      </c>
      <c r="N643" s="43" t="s">
        <v>51</v>
      </c>
    </row>
    <row r="644" spans="1:14" x14ac:dyDescent="0.25">
      <c r="A644">
        <v>1</v>
      </c>
      <c r="B644" s="4">
        <v>10</v>
      </c>
      <c r="C644" s="44" t="s">
        <v>78</v>
      </c>
      <c r="D644" s="45">
        <v>13</v>
      </c>
      <c r="E644" s="45">
        <v>7</v>
      </c>
      <c r="F644" s="12" t="s">
        <v>79</v>
      </c>
      <c r="G644" s="6">
        <f t="shared" si="64"/>
        <v>1.3273228961416878E-2</v>
      </c>
      <c r="H644" s="3">
        <f t="shared" si="65"/>
        <v>6.6366144807084387E-2</v>
      </c>
      <c r="I644" s="3">
        <f>0.108337266+(0.000046499*(D644*D644*E644))</f>
        <v>0.16334558300000002</v>
      </c>
      <c r="J644" s="3">
        <f t="shared" si="66"/>
        <v>20</v>
      </c>
      <c r="K644" s="3">
        <f t="shared" si="67"/>
        <v>3.2669116600000003</v>
      </c>
      <c r="L644" t="s">
        <v>129</v>
      </c>
      <c r="M644" s="41" t="s">
        <v>69</v>
      </c>
      <c r="N644" s="43" t="s">
        <v>51</v>
      </c>
    </row>
    <row r="645" spans="1:14" x14ac:dyDescent="0.25">
      <c r="A645">
        <v>1</v>
      </c>
      <c r="B645" s="4">
        <v>13</v>
      </c>
      <c r="C645" s="44" t="s">
        <v>78</v>
      </c>
      <c r="D645" s="45">
        <v>13</v>
      </c>
      <c r="E645" s="45">
        <v>8</v>
      </c>
      <c r="F645" s="12" t="s">
        <v>79</v>
      </c>
      <c r="G645" s="6">
        <f t="shared" si="64"/>
        <v>1.3273228961416878E-2</v>
      </c>
      <c r="H645" s="3">
        <f t="shared" si="65"/>
        <v>6.6366144807084387E-2</v>
      </c>
      <c r="I645" s="3">
        <f>0.108337266+(0.000046499*(D645*D645*E645))</f>
        <v>0.17120391400000001</v>
      </c>
      <c r="J645" s="3">
        <f t="shared" si="66"/>
        <v>20</v>
      </c>
      <c r="K645" s="3">
        <f t="shared" si="67"/>
        <v>3.4240782800000003</v>
      </c>
      <c r="L645" t="s">
        <v>129</v>
      </c>
      <c r="M645" s="41" t="s">
        <v>69</v>
      </c>
      <c r="N645" s="43" t="s">
        <v>51</v>
      </c>
    </row>
    <row r="646" spans="1:14" x14ac:dyDescent="0.25">
      <c r="A646">
        <v>1</v>
      </c>
      <c r="B646" s="4">
        <v>4</v>
      </c>
      <c r="C646" s="44" t="s">
        <v>77</v>
      </c>
      <c r="D646" s="45">
        <v>14</v>
      </c>
      <c r="E646" s="45">
        <v>7</v>
      </c>
      <c r="F646" s="12" t="s">
        <v>79</v>
      </c>
      <c r="G646" s="6">
        <f t="shared" si="64"/>
        <v>1.5393804002589988E-2</v>
      </c>
      <c r="H646" s="3">
        <f t="shared" si="65"/>
        <v>7.6969020012949932E-2</v>
      </c>
      <c r="I646" s="8">
        <f>0.0050811768+0.0000286052*POWER(D646,2)*E646</f>
        <v>4.4327511200000003E-2</v>
      </c>
      <c r="J646" s="3">
        <f t="shared" si="66"/>
        <v>20</v>
      </c>
      <c r="K646" s="3">
        <f t="shared" si="67"/>
        <v>0.88655022400000005</v>
      </c>
      <c r="L646" t="s">
        <v>129</v>
      </c>
      <c r="M646" s="41" t="s">
        <v>69</v>
      </c>
      <c r="N646" s="43" t="s">
        <v>51</v>
      </c>
    </row>
    <row r="647" spans="1:14" x14ac:dyDescent="0.25">
      <c r="A647">
        <v>1</v>
      </c>
      <c r="B647" s="4">
        <v>11</v>
      </c>
      <c r="C647" s="44" t="s">
        <v>78</v>
      </c>
      <c r="D647" s="45">
        <v>14</v>
      </c>
      <c r="E647" s="48">
        <v>8</v>
      </c>
      <c r="F647" s="12" t="s">
        <v>79</v>
      </c>
      <c r="G647" s="6">
        <f t="shared" si="64"/>
        <v>1.5393804002589988E-2</v>
      </c>
      <c r="H647" s="3">
        <f t="shared" si="65"/>
        <v>7.6969020012949932E-2</v>
      </c>
      <c r="I647" s="3">
        <f t="shared" ref="I647:I653" si="68">0.108337266+(0.000046499*(D647*D647*E647))</f>
        <v>0.18124769800000001</v>
      </c>
      <c r="J647" s="3">
        <f t="shared" si="66"/>
        <v>20</v>
      </c>
      <c r="K647" s="3">
        <f t="shared" si="67"/>
        <v>3.62495396</v>
      </c>
      <c r="L647" t="s">
        <v>129</v>
      </c>
      <c r="M647" s="41" t="s">
        <v>69</v>
      </c>
      <c r="N647" s="43" t="s">
        <v>51</v>
      </c>
    </row>
    <row r="648" spans="1:14" x14ac:dyDescent="0.25">
      <c r="A648">
        <v>1</v>
      </c>
      <c r="B648" s="4">
        <v>5</v>
      </c>
      <c r="C648" s="44" t="s">
        <v>78</v>
      </c>
      <c r="D648" s="45">
        <v>29</v>
      </c>
      <c r="E648" s="45">
        <v>14</v>
      </c>
      <c r="F648" s="51" t="s">
        <v>82</v>
      </c>
      <c r="G648" s="6">
        <f t="shared" si="64"/>
        <v>6.6051985541725394E-2</v>
      </c>
      <c r="H648" s="3">
        <f t="shared" si="65"/>
        <v>0.33025992770862694</v>
      </c>
      <c r="I648" s="3">
        <f t="shared" si="68"/>
        <v>0.65581649200000003</v>
      </c>
      <c r="J648" s="3">
        <f t="shared" si="66"/>
        <v>20</v>
      </c>
      <c r="K648" s="3">
        <f t="shared" si="67"/>
        <v>13.116329840000001</v>
      </c>
      <c r="L648" t="s">
        <v>129</v>
      </c>
      <c r="M648" s="41" t="s">
        <v>69</v>
      </c>
      <c r="N648" s="43" t="s">
        <v>51</v>
      </c>
    </row>
    <row r="649" spans="1:14" x14ac:dyDescent="0.25">
      <c r="A649">
        <v>1</v>
      </c>
      <c r="B649" s="4">
        <v>7</v>
      </c>
      <c r="C649" s="44" t="s">
        <v>78</v>
      </c>
      <c r="D649" s="45">
        <v>28</v>
      </c>
      <c r="E649" s="45">
        <v>13</v>
      </c>
      <c r="F649" s="51" t="s">
        <v>82</v>
      </c>
      <c r="G649" s="6">
        <f t="shared" si="64"/>
        <v>6.1575216010359951E-2</v>
      </c>
      <c r="H649" s="3">
        <f t="shared" si="65"/>
        <v>0.30787608005179973</v>
      </c>
      <c r="I649" s="3">
        <f t="shared" si="68"/>
        <v>0.58225507400000009</v>
      </c>
      <c r="J649" s="3">
        <f t="shared" si="66"/>
        <v>20</v>
      </c>
      <c r="K649" s="3">
        <f t="shared" si="67"/>
        <v>11.645101480000001</v>
      </c>
      <c r="L649" t="s">
        <v>129</v>
      </c>
      <c r="M649" s="41" t="s">
        <v>69</v>
      </c>
      <c r="N649" s="43" t="s">
        <v>51</v>
      </c>
    </row>
    <row r="650" spans="1:14" x14ac:dyDescent="0.25">
      <c r="A650">
        <v>1</v>
      </c>
      <c r="B650" s="4">
        <v>9</v>
      </c>
      <c r="C650" s="44" t="s">
        <v>78</v>
      </c>
      <c r="D650" s="45">
        <v>26</v>
      </c>
      <c r="E650" s="45">
        <v>14</v>
      </c>
      <c r="F650" s="51" t="s">
        <v>82</v>
      </c>
      <c r="G650" s="6">
        <f t="shared" si="64"/>
        <v>5.3092915845667513E-2</v>
      </c>
      <c r="H650" s="3">
        <f t="shared" si="65"/>
        <v>0.26546457922833755</v>
      </c>
      <c r="I650" s="3">
        <f t="shared" si="68"/>
        <v>0.54840380200000005</v>
      </c>
      <c r="J650" s="3">
        <f t="shared" si="66"/>
        <v>20</v>
      </c>
      <c r="K650" s="3">
        <f t="shared" si="67"/>
        <v>10.96807604</v>
      </c>
      <c r="L650" t="s">
        <v>129</v>
      </c>
      <c r="M650" s="41" t="s">
        <v>69</v>
      </c>
      <c r="N650" s="43" t="s">
        <v>51</v>
      </c>
    </row>
    <row r="651" spans="1:14" x14ac:dyDescent="0.25">
      <c r="A651">
        <v>1</v>
      </c>
      <c r="B651" s="4">
        <v>1</v>
      </c>
      <c r="C651" s="44" t="s">
        <v>78</v>
      </c>
      <c r="D651" s="45">
        <v>19</v>
      </c>
      <c r="E651" s="45">
        <v>12</v>
      </c>
      <c r="F651" s="51" t="s">
        <v>80</v>
      </c>
      <c r="G651" s="6">
        <f t="shared" si="64"/>
        <v>2.8352873698647883E-2</v>
      </c>
      <c r="H651" s="3">
        <f t="shared" si="65"/>
        <v>0.1417643684932394</v>
      </c>
      <c r="I651" s="3">
        <f t="shared" si="68"/>
        <v>0.309770934</v>
      </c>
      <c r="J651" s="3">
        <f t="shared" si="66"/>
        <v>20</v>
      </c>
      <c r="K651" s="3">
        <f t="shared" si="67"/>
        <v>6.1954186799999995</v>
      </c>
      <c r="L651" t="s">
        <v>129</v>
      </c>
      <c r="M651" s="41" t="s">
        <v>69</v>
      </c>
      <c r="N651" s="43" t="s">
        <v>51</v>
      </c>
    </row>
    <row r="652" spans="1:14" x14ac:dyDescent="0.25">
      <c r="A652">
        <v>1</v>
      </c>
      <c r="B652" s="4">
        <v>12</v>
      </c>
      <c r="C652" s="44" t="s">
        <v>74</v>
      </c>
      <c r="D652" s="45">
        <v>19</v>
      </c>
      <c r="E652" s="45">
        <v>11</v>
      </c>
      <c r="F652" s="51" t="s">
        <v>80</v>
      </c>
      <c r="G652" s="6">
        <f t="shared" si="64"/>
        <v>2.8352873698647883E-2</v>
      </c>
      <c r="H652" s="3">
        <f t="shared" si="65"/>
        <v>0.1417643684932394</v>
      </c>
      <c r="I652" s="3">
        <f t="shared" si="68"/>
        <v>0.29298479500000002</v>
      </c>
      <c r="J652" s="3">
        <f t="shared" si="66"/>
        <v>20</v>
      </c>
      <c r="K652" s="3">
        <f t="shared" si="67"/>
        <v>5.8596959000000002</v>
      </c>
      <c r="L652" t="s">
        <v>129</v>
      </c>
      <c r="M652" s="41" t="s">
        <v>69</v>
      </c>
      <c r="N652" s="43" t="s">
        <v>51</v>
      </c>
    </row>
    <row r="653" spans="1:14" x14ac:dyDescent="0.25">
      <c r="A653">
        <v>1</v>
      </c>
      <c r="B653" s="4">
        <v>6</v>
      </c>
      <c r="C653" s="44" t="s">
        <v>78</v>
      </c>
      <c r="D653" s="45">
        <v>20</v>
      </c>
      <c r="E653" s="45">
        <v>10</v>
      </c>
      <c r="F653" s="12" t="s">
        <v>81</v>
      </c>
      <c r="G653" s="6">
        <f t="shared" si="64"/>
        <v>3.1415926535897934E-2</v>
      </c>
      <c r="H653" s="3">
        <f t="shared" si="65"/>
        <v>0.15707963267948966</v>
      </c>
      <c r="I653" s="9">
        <f t="shared" si="68"/>
        <v>0.29433326600000004</v>
      </c>
      <c r="J653" s="3">
        <f t="shared" si="66"/>
        <v>20</v>
      </c>
      <c r="K653" s="3">
        <f t="shared" si="67"/>
        <v>5.8866653200000005</v>
      </c>
      <c r="L653" t="s">
        <v>129</v>
      </c>
      <c r="M653" s="41" t="s">
        <v>69</v>
      </c>
      <c r="N653" s="43" t="s">
        <v>51</v>
      </c>
    </row>
    <row r="654" spans="1:14" x14ac:dyDescent="0.25">
      <c r="A654">
        <v>1</v>
      </c>
      <c r="B654" s="4">
        <v>8</v>
      </c>
      <c r="C654" s="44" t="s">
        <v>77</v>
      </c>
      <c r="D654" s="45">
        <v>24</v>
      </c>
      <c r="E654" s="45">
        <v>16</v>
      </c>
      <c r="F654" s="12" t="s">
        <v>81</v>
      </c>
      <c r="G654" s="6">
        <f t="shared" si="64"/>
        <v>4.5238934211693019E-2</v>
      </c>
      <c r="H654" s="3">
        <f t="shared" si="65"/>
        <v>0.22619467105846508</v>
      </c>
      <c r="I654" s="8">
        <f t="shared" ref="I654:I672" si="69">0.0050811768+0.0000286052*POWER(D654,2)*E654</f>
        <v>0.26870669999999997</v>
      </c>
      <c r="J654" s="3">
        <f t="shared" si="66"/>
        <v>20</v>
      </c>
      <c r="K654" s="3">
        <f t="shared" si="67"/>
        <v>5.3741339999999989</v>
      </c>
      <c r="L654" t="s">
        <v>129</v>
      </c>
      <c r="M654" s="41" t="s">
        <v>69</v>
      </c>
      <c r="N654" s="43" t="s">
        <v>51</v>
      </c>
    </row>
    <row r="655" spans="1:14" x14ac:dyDescent="0.25">
      <c r="A655">
        <v>2</v>
      </c>
      <c r="B655" s="4">
        <v>12</v>
      </c>
      <c r="C655" s="44" t="s">
        <v>77</v>
      </c>
      <c r="D655" s="45">
        <v>14</v>
      </c>
      <c r="E655" s="45">
        <v>10</v>
      </c>
      <c r="F655" s="12" t="s">
        <v>79</v>
      </c>
      <c r="G655" s="6">
        <f t="shared" si="64"/>
        <v>1.5393804002589988E-2</v>
      </c>
      <c r="H655" s="3">
        <f t="shared" si="65"/>
        <v>7.6969020012949932E-2</v>
      </c>
      <c r="I655" s="8">
        <f t="shared" si="69"/>
        <v>6.114736879999999E-2</v>
      </c>
      <c r="J655" s="3">
        <f t="shared" si="66"/>
        <v>20</v>
      </c>
      <c r="K655" s="3">
        <f t="shared" si="67"/>
        <v>1.2229473759999998</v>
      </c>
      <c r="L655" t="s">
        <v>129</v>
      </c>
      <c r="M655" s="41" t="s">
        <v>69</v>
      </c>
      <c r="N655" s="43" t="s">
        <v>51</v>
      </c>
    </row>
    <row r="656" spans="1:14" x14ac:dyDescent="0.25">
      <c r="A656">
        <v>2</v>
      </c>
      <c r="B656" s="4">
        <v>6</v>
      </c>
      <c r="C656" s="44" t="s">
        <v>77</v>
      </c>
      <c r="D656" s="45">
        <v>17</v>
      </c>
      <c r="E656" s="45">
        <v>12</v>
      </c>
      <c r="F656" s="51" t="s">
        <v>80</v>
      </c>
      <c r="G656" s="6">
        <f t="shared" si="64"/>
        <v>2.2698006922186261E-2</v>
      </c>
      <c r="H656" s="3">
        <f t="shared" si="65"/>
        <v>0.1134900346109313</v>
      </c>
      <c r="I656" s="8">
        <f t="shared" si="69"/>
        <v>0.1042840104</v>
      </c>
      <c r="J656" s="3">
        <f t="shared" si="66"/>
        <v>20</v>
      </c>
      <c r="K656" s="3">
        <f t="shared" si="67"/>
        <v>2.0856802079999999</v>
      </c>
      <c r="L656" t="s">
        <v>129</v>
      </c>
      <c r="M656" s="41" t="s">
        <v>69</v>
      </c>
      <c r="N656" s="43" t="s">
        <v>51</v>
      </c>
    </row>
    <row r="657" spans="1:14" x14ac:dyDescent="0.25">
      <c r="A657">
        <v>2</v>
      </c>
      <c r="B657" s="4">
        <v>18</v>
      </c>
      <c r="C657" s="44" t="s">
        <v>77</v>
      </c>
      <c r="D657" s="45">
        <v>18</v>
      </c>
      <c r="E657" s="45">
        <v>10</v>
      </c>
      <c r="F657" s="51" t="s">
        <v>80</v>
      </c>
      <c r="G657" s="6">
        <f t="shared" si="64"/>
        <v>2.5446900494077322E-2</v>
      </c>
      <c r="H657" s="3">
        <f t="shared" si="65"/>
        <v>0.12723450247038659</v>
      </c>
      <c r="I657" s="8">
        <f t="shared" si="69"/>
        <v>9.77620248E-2</v>
      </c>
      <c r="J657" s="3">
        <f t="shared" si="66"/>
        <v>20</v>
      </c>
      <c r="K657" s="3">
        <f t="shared" si="67"/>
        <v>1.9552404959999998</v>
      </c>
      <c r="L657" t="s">
        <v>129</v>
      </c>
      <c r="M657" s="41" t="s">
        <v>69</v>
      </c>
      <c r="N657" s="43" t="s">
        <v>51</v>
      </c>
    </row>
    <row r="658" spans="1:14" x14ac:dyDescent="0.25">
      <c r="A658">
        <v>2</v>
      </c>
      <c r="B658" s="4">
        <v>7</v>
      </c>
      <c r="C658" s="44" t="s">
        <v>77</v>
      </c>
      <c r="D658" s="45">
        <v>19</v>
      </c>
      <c r="E658" s="45">
        <v>21</v>
      </c>
      <c r="F658" s="51" t="s">
        <v>80</v>
      </c>
      <c r="G658" s="6">
        <f t="shared" si="64"/>
        <v>2.8352873698647883E-2</v>
      </c>
      <c r="H658" s="3">
        <f t="shared" si="65"/>
        <v>0.1417643684932394</v>
      </c>
      <c r="I658" s="8">
        <f t="shared" si="69"/>
        <v>0.221937198</v>
      </c>
      <c r="J658" s="3">
        <f t="shared" si="66"/>
        <v>20</v>
      </c>
      <c r="K658" s="3">
        <f t="shared" si="67"/>
        <v>4.43874396</v>
      </c>
      <c r="L658" t="s">
        <v>129</v>
      </c>
      <c r="M658" s="41" t="s">
        <v>69</v>
      </c>
      <c r="N658" s="43" t="s">
        <v>51</v>
      </c>
    </row>
    <row r="659" spans="1:14" x14ac:dyDescent="0.25">
      <c r="A659">
        <v>2</v>
      </c>
      <c r="B659" s="4">
        <v>8</v>
      </c>
      <c r="C659" s="44" t="s">
        <v>77</v>
      </c>
      <c r="D659" s="45">
        <v>20</v>
      </c>
      <c r="E659" s="45">
        <v>21</v>
      </c>
      <c r="F659" s="12" t="s">
        <v>81</v>
      </c>
      <c r="G659" s="6">
        <f t="shared" si="64"/>
        <v>3.1415926535897934E-2</v>
      </c>
      <c r="H659" s="3">
        <f t="shared" si="65"/>
        <v>0.15707963267948966</v>
      </c>
      <c r="I659" s="8">
        <f t="shared" si="69"/>
        <v>0.24536485679999998</v>
      </c>
      <c r="J659" s="3">
        <f t="shared" si="66"/>
        <v>20</v>
      </c>
      <c r="K659" s="3">
        <f t="shared" si="67"/>
        <v>4.9072971359999995</v>
      </c>
      <c r="L659" t="s">
        <v>129</v>
      </c>
      <c r="M659" s="41" t="s">
        <v>69</v>
      </c>
      <c r="N659" s="43" t="s">
        <v>51</v>
      </c>
    </row>
    <row r="660" spans="1:14" x14ac:dyDescent="0.25">
      <c r="A660">
        <v>2</v>
      </c>
      <c r="B660" s="4">
        <v>11</v>
      </c>
      <c r="C660" s="44" t="s">
        <v>77</v>
      </c>
      <c r="D660" s="45">
        <v>21</v>
      </c>
      <c r="E660" s="45">
        <v>17</v>
      </c>
      <c r="F660" s="12" t="s">
        <v>81</v>
      </c>
      <c r="G660" s="6">
        <f t="shared" si="64"/>
        <v>3.4636059005827467E-2</v>
      </c>
      <c r="H660" s="3">
        <f t="shared" si="65"/>
        <v>0.17318029502913732</v>
      </c>
      <c r="I660" s="8">
        <f t="shared" si="69"/>
        <v>0.2195343612</v>
      </c>
      <c r="J660" s="3">
        <f t="shared" si="66"/>
        <v>20</v>
      </c>
      <c r="K660" s="3">
        <f t="shared" si="67"/>
        <v>4.3906872239999997</v>
      </c>
      <c r="L660" t="s">
        <v>129</v>
      </c>
      <c r="M660" s="41" t="s">
        <v>69</v>
      </c>
      <c r="N660" s="43" t="s">
        <v>51</v>
      </c>
    </row>
    <row r="661" spans="1:14" x14ac:dyDescent="0.25">
      <c r="A661">
        <v>2</v>
      </c>
      <c r="B661" s="4">
        <v>2</v>
      </c>
      <c r="C661" s="44" t="s">
        <v>77</v>
      </c>
      <c r="D661" s="45">
        <v>22</v>
      </c>
      <c r="E661" s="45">
        <v>19</v>
      </c>
      <c r="F661" s="12" t="s">
        <v>81</v>
      </c>
      <c r="G661" s="6">
        <f t="shared" si="64"/>
        <v>3.8013271108436497E-2</v>
      </c>
      <c r="H661" s="3">
        <f t="shared" si="65"/>
        <v>0.19006635554218249</v>
      </c>
      <c r="I661" s="8">
        <f t="shared" si="69"/>
        <v>0.26813459599999995</v>
      </c>
      <c r="J661" s="3">
        <f t="shared" si="66"/>
        <v>20</v>
      </c>
      <c r="K661" s="3">
        <f t="shared" si="67"/>
        <v>5.3626919199999987</v>
      </c>
      <c r="L661" t="s">
        <v>129</v>
      </c>
      <c r="M661" s="41" t="s">
        <v>69</v>
      </c>
      <c r="N661" s="43" t="s">
        <v>51</v>
      </c>
    </row>
    <row r="662" spans="1:14" x14ac:dyDescent="0.25">
      <c r="A662">
        <v>2</v>
      </c>
      <c r="B662" s="4">
        <v>9</v>
      </c>
      <c r="C662" s="44" t="s">
        <v>77</v>
      </c>
      <c r="D662" s="45">
        <v>22</v>
      </c>
      <c r="E662" s="45">
        <v>18</v>
      </c>
      <c r="F662" s="12" t="s">
        <v>81</v>
      </c>
      <c r="G662" s="6">
        <f t="shared" si="64"/>
        <v>3.8013271108436497E-2</v>
      </c>
      <c r="H662" s="3">
        <f t="shared" si="65"/>
        <v>0.19006635554218249</v>
      </c>
      <c r="I662" s="8">
        <f t="shared" si="69"/>
        <v>0.25428967919999995</v>
      </c>
      <c r="J662" s="3">
        <f t="shared" si="66"/>
        <v>20</v>
      </c>
      <c r="K662" s="3">
        <f t="shared" si="67"/>
        <v>5.0857935839999984</v>
      </c>
      <c r="L662" t="s">
        <v>129</v>
      </c>
      <c r="M662" s="41" t="s">
        <v>69</v>
      </c>
      <c r="N662" s="43" t="s">
        <v>51</v>
      </c>
    </row>
    <row r="663" spans="1:14" x14ac:dyDescent="0.25">
      <c r="A663">
        <v>2</v>
      </c>
      <c r="B663" s="4">
        <v>1</v>
      </c>
      <c r="C663" s="44" t="s">
        <v>77</v>
      </c>
      <c r="D663" s="45">
        <v>23</v>
      </c>
      <c r="E663" s="45">
        <v>20</v>
      </c>
      <c r="F663" s="12" t="s">
        <v>81</v>
      </c>
      <c r="G663" s="6">
        <f t="shared" si="64"/>
        <v>4.1547562843725017E-2</v>
      </c>
      <c r="H663" s="3">
        <f t="shared" si="65"/>
        <v>0.20773781421862508</v>
      </c>
      <c r="I663" s="8">
        <f t="shared" si="69"/>
        <v>0.30772419279999996</v>
      </c>
      <c r="J663" s="3">
        <f t="shared" si="66"/>
        <v>20</v>
      </c>
      <c r="K663" s="3">
        <f t="shared" si="67"/>
        <v>6.1544838559999988</v>
      </c>
      <c r="L663" t="s">
        <v>129</v>
      </c>
      <c r="M663" s="41" t="s">
        <v>69</v>
      </c>
      <c r="N663" s="43" t="s">
        <v>51</v>
      </c>
    </row>
    <row r="664" spans="1:14" x14ac:dyDescent="0.25">
      <c r="A664">
        <v>2</v>
      </c>
      <c r="B664" s="4">
        <v>3</v>
      </c>
      <c r="C664" s="44" t="s">
        <v>77</v>
      </c>
      <c r="D664" s="45">
        <v>23</v>
      </c>
      <c r="E664" s="45">
        <v>18</v>
      </c>
      <c r="F664" s="12" t="s">
        <v>81</v>
      </c>
      <c r="G664" s="6">
        <f t="shared" si="64"/>
        <v>4.1547562843725017E-2</v>
      </c>
      <c r="H664" s="3">
        <f t="shared" si="65"/>
        <v>0.20773781421862508</v>
      </c>
      <c r="I664" s="8">
        <f t="shared" si="69"/>
        <v>0.27745989119999998</v>
      </c>
      <c r="J664" s="3">
        <f t="shared" si="66"/>
        <v>20</v>
      </c>
      <c r="K664" s="3">
        <f t="shared" si="67"/>
        <v>5.5491978239999993</v>
      </c>
      <c r="L664" t="s">
        <v>129</v>
      </c>
      <c r="M664" s="41" t="s">
        <v>69</v>
      </c>
      <c r="N664" s="43" t="s">
        <v>51</v>
      </c>
    </row>
    <row r="665" spans="1:14" x14ac:dyDescent="0.25">
      <c r="A665">
        <v>2</v>
      </c>
      <c r="B665" s="4">
        <v>5</v>
      </c>
      <c r="C665" s="44" t="s">
        <v>77</v>
      </c>
      <c r="D665" s="45">
        <v>29</v>
      </c>
      <c r="E665" s="45">
        <v>23</v>
      </c>
      <c r="F665" s="51" t="s">
        <v>82</v>
      </c>
      <c r="G665" s="6">
        <f t="shared" si="64"/>
        <v>6.6051985541725394E-2</v>
      </c>
      <c r="H665" s="3">
        <f t="shared" si="65"/>
        <v>0.33025992770862694</v>
      </c>
      <c r="I665" s="8">
        <f t="shared" si="69"/>
        <v>0.55839156039999993</v>
      </c>
      <c r="J665" s="3">
        <f t="shared" si="66"/>
        <v>20</v>
      </c>
      <c r="K665" s="3">
        <f t="shared" si="67"/>
        <v>11.167831207999997</v>
      </c>
      <c r="L665" t="s">
        <v>129</v>
      </c>
      <c r="M665" s="41" t="s">
        <v>69</v>
      </c>
      <c r="N665" s="43" t="s">
        <v>51</v>
      </c>
    </row>
    <row r="666" spans="1:14" x14ac:dyDescent="0.25">
      <c r="A666">
        <v>2</v>
      </c>
      <c r="B666" s="4">
        <v>4</v>
      </c>
      <c r="C666" s="44" t="s">
        <v>77</v>
      </c>
      <c r="D666" s="45">
        <v>30</v>
      </c>
      <c r="E666" s="45">
        <v>22</v>
      </c>
      <c r="F666" s="12" t="s">
        <v>83</v>
      </c>
      <c r="G666" s="6">
        <f t="shared" si="64"/>
        <v>7.0685834705770348E-2</v>
      </c>
      <c r="H666" s="3">
        <f t="shared" si="65"/>
        <v>0.35342917352885173</v>
      </c>
      <c r="I666" s="8">
        <f t="shared" si="69"/>
        <v>0.57146413679999997</v>
      </c>
      <c r="J666" s="3">
        <f t="shared" si="66"/>
        <v>20</v>
      </c>
      <c r="K666" s="3">
        <f t="shared" si="67"/>
        <v>11.429282735999999</v>
      </c>
      <c r="L666" t="s">
        <v>129</v>
      </c>
      <c r="M666" s="41" t="s">
        <v>69</v>
      </c>
      <c r="N666" s="43" t="s">
        <v>51</v>
      </c>
    </row>
    <row r="667" spans="1:14" x14ac:dyDescent="0.25">
      <c r="A667">
        <v>2</v>
      </c>
      <c r="B667" s="4">
        <v>10</v>
      </c>
      <c r="C667" s="44" t="s">
        <v>77</v>
      </c>
      <c r="D667" s="45">
        <v>32</v>
      </c>
      <c r="E667" s="45">
        <v>24</v>
      </c>
      <c r="F667" s="12" t="s">
        <v>83</v>
      </c>
      <c r="G667" s="6">
        <f t="shared" si="64"/>
        <v>8.0424771931898703E-2</v>
      </c>
      <c r="H667" s="3">
        <f t="shared" si="65"/>
        <v>0.40212385965949349</v>
      </c>
      <c r="I667" s="8">
        <f t="shared" si="69"/>
        <v>0.70808257199999991</v>
      </c>
      <c r="J667" s="3">
        <f t="shared" si="66"/>
        <v>20</v>
      </c>
      <c r="K667" s="3">
        <f t="shared" si="67"/>
        <v>14.161651439999998</v>
      </c>
      <c r="L667" t="s">
        <v>129</v>
      </c>
      <c r="M667" s="41" t="s">
        <v>69</v>
      </c>
      <c r="N667" s="43" t="s">
        <v>51</v>
      </c>
    </row>
    <row r="668" spans="1:14" x14ac:dyDescent="0.25">
      <c r="A668">
        <v>2</v>
      </c>
      <c r="B668" s="4">
        <v>15</v>
      </c>
      <c r="C668" s="44" t="s">
        <v>77</v>
      </c>
      <c r="D668" s="45">
        <v>32</v>
      </c>
      <c r="E668" s="45">
        <v>18</v>
      </c>
      <c r="F668" s="12" t="s">
        <v>83</v>
      </c>
      <c r="G668" s="6">
        <f t="shared" si="64"/>
        <v>8.0424771931898703E-2</v>
      </c>
      <c r="H668" s="3">
        <f t="shared" si="65"/>
        <v>0.40212385965949349</v>
      </c>
      <c r="I668" s="8">
        <f t="shared" si="69"/>
        <v>0.53233222319999995</v>
      </c>
      <c r="J668" s="3">
        <f t="shared" si="66"/>
        <v>20</v>
      </c>
      <c r="K668" s="3">
        <f t="shared" si="67"/>
        <v>10.646644463999998</v>
      </c>
      <c r="L668" t="s">
        <v>129</v>
      </c>
      <c r="M668" s="41" t="s">
        <v>69</v>
      </c>
      <c r="N668" s="43" t="s">
        <v>51</v>
      </c>
    </row>
    <row r="669" spans="1:14" x14ac:dyDescent="0.25">
      <c r="A669">
        <v>2</v>
      </c>
      <c r="B669" s="4">
        <v>17</v>
      </c>
      <c r="C669" s="44" t="s">
        <v>77</v>
      </c>
      <c r="D669" s="45">
        <v>32</v>
      </c>
      <c r="E669" s="45">
        <v>17</v>
      </c>
      <c r="F669" s="12" t="s">
        <v>83</v>
      </c>
      <c r="G669" s="6">
        <f t="shared" si="64"/>
        <v>8.0424771931898703E-2</v>
      </c>
      <c r="H669" s="3">
        <f t="shared" si="65"/>
        <v>0.40212385965949349</v>
      </c>
      <c r="I669" s="8">
        <f t="shared" si="69"/>
        <v>0.50304049839999998</v>
      </c>
      <c r="J669" s="3">
        <f t="shared" si="66"/>
        <v>20</v>
      </c>
      <c r="K669" s="3">
        <f t="shared" si="67"/>
        <v>10.060809967999999</v>
      </c>
      <c r="L669" t="s">
        <v>129</v>
      </c>
      <c r="M669" s="41" t="s">
        <v>69</v>
      </c>
      <c r="N669" s="43" t="s">
        <v>51</v>
      </c>
    </row>
    <row r="670" spans="1:14" x14ac:dyDescent="0.25">
      <c r="A670">
        <v>2</v>
      </c>
      <c r="B670" s="4">
        <v>13</v>
      </c>
      <c r="C670" s="44" t="s">
        <v>77</v>
      </c>
      <c r="D670" s="45">
        <v>38</v>
      </c>
      <c r="E670" s="45">
        <v>21</v>
      </c>
      <c r="F670" s="12" t="s">
        <v>84</v>
      </c>
      <c r="G670" s="6">
        <f t="shared" si="64"/>
        <v>0.11341149479459153</v>
      </c>
      <c r="H670" s="3">
        <f t="shared" si="65"/>
        <v>0.56705747397295758</v>
      </c>
      <c r="I670" s="8">
        <f t="shared" si="69"/>
        <v>0.87250526159999997</v>
      </c>
      <c r="J670" s="3">
        <f t="shared" si="66"/>
        <v>20</v>
      </c>
      <c r="K670" s="3">
        <f t="shared" si="67"/>
        <v>17.450105231999999</v>
      </c>
      <c r="L670" t="s">
        <v>129</v>
      </c>
      <c r="M670" s="41" t="s">
        <v>69</v>
      </c>
      <c r="N670" s="43" t="s">
        <v>51</v>
      </c>
    </row>
    <row r="671" spans="1:14" x14ac:dyDescent="0.25">
      <c r="A671">
        <v>2</v>
      </c>
      <c r="B671" s="4">
        <v>14</v>
      </c>
      <c r="C671" s="44" t="s">
        <v>77</v>
      </c>
      <c r="D671" s="45">
        <v>34</v>
      </c>
      <c r="E671" s="45">
        <v>19</v>
      </c>
      <c r="F671" s="12" t="s">
        <v>83</v>
      </c>
      <c r="G671" s="6">
        <f t="shared" si="64"/>
        <v>9.0792027688745044E-2</v>
      </c>
      <c r="H671" s="3">
        <f t="shared" si="65"/>
        <v>0.45396013844372518</v>
      </c>
      <c r="I671" s="8">
        <f t="shared" si="69"/>
        <v>0.63336578960000001</v>
      </c>
      <c r="J671" s="3">
        <f t="shared" si="66"/>
        <v>20</v>
      </c>
      <c r="K671" s="3">
        <f t="shared" si="67"/>
        <v>12.667315792</v>
      </c>
      <c r="L671" t="s">
        <v>129</v>
      </c>
      <c r="M671" s="41" t="s">
        <v>69</v>
      </c>
      <c r="N671" s="43" t="s">
        <v>51</v>
      </c>
    </row>
    <row r="672" spans="1:14" x14ac:dyDescent="0.25">
      <c r="A672">
        <v>2</v>
      </c>
      <c r="B672" s="4">
        <v>16</v>
      </c>
      <c r="C672" s="44" t="s">
        <v>77</v>
      </c>
      <c r="D672" s="45">
        <v>30</v>
      </c>
      <c r="E672" s="45">
        <v>16</v>
      </c>
      <c r="F672" s="12" t="s">
        <v>83</v>
      </c>
      <c r="G672" s="6">
        <f t="shared" si="64"/>
        <v>7.0685834705770348E-2</v>
      </c>
      <c r="H672" s="3">
        <f t="shared" si="65"/>
        <v>0.35342917352885173</v>
      </c>
      <c r="I672" s="8">
        <f t="shared" si="69"/>
        <v>0.41699605679999996</v>
      </c>
      <c r="J672" s="3">
        <f t="shared" si="66"/>
        <v>20</v>
      </c>
      <c r="K672" s="3">
        <f t="shared" si="67"/>
        <v>8.3399211359999992</v>
      </c>
      <c r="L672" t="s">
        <v>129</v>
      </c>
      <c r="M672" s="41" t="s">
        <v>69</v>
      </c>
      <c r="N672" s="43" t="s">
        <v>51</v>
      </c>
    </row>
    <row r="673" spans="1:14" x14ac:dyDescent="0.25">
      <c r="A673">
        <v>3</v>
      </c>
      <c r="B673" s="4">
        <v>6</v>
      </c>
      <c r="C673" s="44" t="s">
        <v>78</v>
      </c>
      <c r="D673" s="45">
        <v>10</v>
      </c>
      <c r="E673" s="45">
        <v>11</v>
      </c>
      <c r="F673" s="12" t="s">
        <v>79</v>
      </c>
      <c r="G673" s="6">
        <f t="shared" si="64"/>
        <v>7.8539816339744835E-3</v>
      </c>
      <c r="H673" s="3">
        <f t="shared" si="65"/>
        <v>3.9269908169872414E-2</v>
      </c>
      <c r="I673" s="3">
        <f>0.108337266+(0.000046499*(D673*D673*E673))</f>
        <v>0.15948616600000001</v>
      </c>
      <c r="J673" s="3">
        <f t="shared" si="66"/>
        <v>20</v>
      </c>
      <c r="K673" s="3">
        <f t="shared" si="67"/>
        <v>3.1897233200000001</v>
      </c>
      <c r="L673" t="s">
        <v>129</v>
      </c>
      <c r="M673" s="41" t="s">
        <v>69</v>
      </c>
      <c r="N673" s="43" t="s">
        <v>51</v>
      </c>
    </row>
    <row r="674" spans="1:14" x14ac:dyDescent="0.25">
      <c r="A674">
        <v>3</v>
      </c>
      <c r="B674" s="4">
        <v>7</v>
      </c>
      <c r="C674" s="44" t="s">
        <v>78</v>
      </c>
      <c r="D674" s="45">
        <v>10</v>
      </c>
      <c r="E674" s="45">
        <v>6</v>
      </c>
      <c r="F674" s="12" t="s">
        <v>79</v>
      </c>
      <c r="G674" s="6">
        <f t="shared" si="64"/>
        <v>7.8539816339744835E-3</v>
      </c>
      <c r="H674" s="3">
        <f t="shared" si="65"/>
        <v>3.9269908169872414E-2</v>
      </c>
      <c r="I674" s="3">
        <f>0.108337266+(0.000046499*(D674*D674*E674))</f>
        <v>0.13623666600000001</v>
      </c>
      <c r="J674" s="3">
        <f t="shared" si="66"/>
        <v>20</v>
      </c>
      <c r="K674" s="3">
        <f t="shared" si="67"/>
        <v>2.7247333199999999</v>
      </c>
      <c r="L674" t="s">
        <v>129</v>
      </c>
      <c r="M674" s="41" t="s">
        <v>69</v>
      </c>
      <c r="N674" s="43" t="s">
        <v>51</v>
      </c>
    </row>
    <row r="675" spans="1:14" x14ac:dyDescent="0.25">
      <c r="A675">
        <v>3</v>
      </c>
      <c r="B675" s="4">
        <v>11</v>
      </c>
      <c r="C675" s="44" t="s">
        <v>77</v>
      </c>
      <c r="D675" s="45">
        <v>10</v>
      </c>
      <c r="E675" s="45">
        <v>7</v>
      </c>
      <c r="F675" s="12" t="s">
        <v>79</v>
      </c>
      <c r="G675" s="6">
        <f t="shared" si="64"/>
        <v>7.8539816339744835E-3</v>
      </c>
      <c r="H675" s="3">
        <f t="shared" si="65"/>
        <v>3.9269908169872414E-2</v>
      </c>
      <c r="I675" s="8">
        <f>0.0050811768+0.0000286052*POWER(D675,2)*E675</f>
        <v>2.5104816799999999E-2</v>
      </c>
      <c r="J675" s="3">
        <f t="shared" si="66"/>
        <v>20</v>
      </c>
      <c r="K675" s="3">
        <f t="shared" si="67"/>
        <v>0.50209633599999992</v>
      </c>
      <c r="L675" t="s">
        <v>129</v>
      </c>
      <c r="M675" s="41" t="s">
        <v>69</v>
      </c>
      <c r="N675" s="43" t="s">
        <v>51</v>
      </c>
    </row>
    <row r="676" spans="1:14" x14ac:dyDescent="0.25">
      <c r="A676">
        <v>3</v>
      </c>
      <c r="B676" s="4">
        <v>16</v>
      </c>
      <c r="C676" s="44" t="s">
        <v>78</v>
      </c>
      <c r="D676" s="45">
        <v>10</v>
      </c>
      <c r="E676" s="45">
        <v>6</v>
      </c>
      <c r="F676" s="12" t="s">
        <v>79</v>
      </c>
      <c r="G676" s="6">
        <f t="shared" si="64"/>
        <v>7.8539816339744835E-3</v>
      </c>
      <c r="H676" s="3">
        <f t="shared" si="65"/>
        <v>3.9269908169872414E-2</v>
      </c>
      <c r="I676" s="3">
        <f>0.108337266+(0.000046499*(D676*D676*E676))</f>
        <v>0.13623666600000001</v>
      </c>
      <c r="J676" s="3">
        <f t="shared" si="66"/>
        <v>20</v>
      </c>
      <c r="K676" s="3">
        <f t="shared" si="67"/>
        <v>2.7247333199999999</v>
      </c>
      <c r="L676" t="s">
        <v>129</v>
      </c>
      <c r="M676" s="41" t="s">
        <v>69</v>
      </c>
      <c r="N676" s="43" t="s">
        <v>51</v>
      </c>
    </row>
    <row r="677" spans="1:14" x14ac:dyDescent="0.25">
      <c r="A677">
        <v>3</v>
      </c>
      <c r="B677" s="4">
        <v>1</v>
      </c>
      <c r="C677" s="44" t="s">
        <v>77</v>
      </c>
      <c r="D677" s="45">
        <v>11</v>
      </c>
      <c r="E677" s="45">
        <v>8</v>
      </c>
      <c r="F677" s="12" t="s">
        <v>79</v>
      </c>
      <c r="G677" s="6">
        <f t="shared" si="64"/>
        <v>9.5033177771091243E-3</v>
      </c>
      <c r="H677" s="3">
        <f t="shared" si="65"/>
        <v>4.7516588885545621E-2</v>
      </c>
      <c r="I677" s="8">
        <f>0.0050811768+0.0000286052*POWER(D677,2)*E677</f>
        <v>3.2771010399999995E-2</v>
      </c>
      <c r="J677" s="3">
        <f t="shared" si="66"/>
        <v>20</v>
      </c>
      <c r="K677" s="3">
        <f t="shared" si="67"/>
        <v>0.65542020799999989</v>
      </c>
      <c r="L677" t="s">
        <v>129</v>
      </c>
      <c r="M677" s="41" t="s">
        <v>69</v>
      </c>
      <c r="N677" s="43" t="s">
        <v>51</v>
      </c>
    </row>
    <row r="678" spans="1:14" x14ac:dyDescent="0.25">
      <c r="A678">
        <v>3</v>
      </c>
      <c r="B678" s="4">
        <v>12</v>
      </c>
      <c r="C678" s="44" t="s">
        <v>78</v>
      </c>
      <c r="D678" s="45">
        <v>12</v>
      </c>
      <c r="E678" s="45">
        <v>8</v>
      </c>
      <c r="F678" s="12" t="s">
        <v>79</v>
      </c>
      <c r="G678" s="6">
        <f t="shared" si="64"/>
        <v>1.1309733552923255E-2</v>
      </c>
      <c r="H678" s="3">
        <f t="shared" si="65"/>
        <v>5.654866776461627E-2</v>
      </c>
      <c r="I678" s="3">
        <f>0.108337266+(0.000046499*(D678*D678*E678))</f>
        <v>0.16190411399999999</v>
      </c>
      <c r="J678" s="3">
        <f t="shared" si="66"/>
        <v>20</v>
      </c>
      <c r="K678" s="3">
        <f t="shared" si="67"/>
        <v>3.2380822799999995</v>
      </c>
      <c r="L678" t="s">
        <v>129</v>
      </c>
      <c r="M678" s="41" t="s">
        <v>69</v>
      </c>
      <c r="N678" s="43" t="s">
        <v>51</v>
      </c>
    </row>
    <row r="679" spans="1:14" x14ac:dyDescent="0.25">
      <c r="A679">
        <v>3</v>
      </c>
      <c r="B679" s="4">
        <v>5</v>
      </c>
      <c r="C679" s="44" t="s">
        <v>77</v>
      </c>
      <c r="D679" s="45">
        <v>13</v>
      </c>
      <c r="E679" s="45">
        <v>14</v>
      </c>
      <c r="F679" s="12" t="s">
        <v>79</v>
      </c>
      <c r="G679" s="6">
        <f t="shared" si="64"/>
        <v>1.3273228961416878E-2</v>
      </c>
      <c r="H679" s="3">
        <f t="shared" si="65"/>
        <v>6.6366144807084387E-2</v>
      </c>
      <c r="I679" s="8">
        <f>0.0050811768+0.0000286052*POWER(D679,2)*E679</f>
        <v>7.2761079999999992E-2</v>
      </c>
      <c r="J679" s="3">
        <f t="shared" si="66"/>
        <v>20</v>
      </c>
      <c r="K679" s="3">
        <f t="shared" si="67"/>
        <v>1.4552215999999998</v>
      </c>
      <c r="L679" t="s">
        <v>129</v>
      </c>
      <c r="M679" s="41" t="s">
        <v>69</v>
      </c>
      <c r="N679" s="43" t="s">
        <v>51</v>
      </c>
    </row>
    <row r="680" spans="1:14" x14ac:dyDescent="0.25">
      <c r="A680">
        <v>3</v>
      </c>
      <c r="B680" s="4">
        <v>13</v>
      </c>
      <c r="C680" s="44" t="s">
        <v>78</v>
      </c>
      <c r="D680" s="45">
        <v>14</v>
      </c>
      <c r="E680" s="45">
        <v>7</v>
      </c>
      <c r="F680" s="12" t="s">
        <v>79</v>
      </c>
      <c r="G680" s="6">
        <f t="shared" si="64"/>
        <v>1.5393804002589988E-2</v>
      </c>
      <c r="H680" s="3">
        <f t="shared" si="65"/>
        <v>7.6969020012949932E-2</v>
      </c>
      <c r="I680" s="3">
        <f>0.108337266+(0.000046499*(D680*D680*E680))</f>
        <v>0.17213389400000001</v>
      </c>
      <c r="J680" s="3">
        <f t="shared" si="66"/>
        <v>20</v>
      </c>
      <c r="K680" s="3">
        <f t="shared" si="67"/>
        <v>3.4426778800000002</v>
      </c>
      <c r="L680" t="s">
        <v>129</v>
      </c>
      <c r="M680" s="41" t="s">
        <v>69</v>
      </c>
      <c r="N680" s="43" t="s">
        <v>51</v>
      </c>
    </row>
    <row r="681" spans="1:14" x14ac:dyDescent="0.25">
      <c r="A681">
        <v>3</v>
      </c>
      <c r="B681" s="4">
        <v>14</v>
      </c>
      <c r="C681" s="44" t="s">
        <v>77</v>
      </c>
      <c r="D681" s="45">
        <v>14</v>
      </c>
      <c r="E681" s="45">
        <v>8</v>
      </c>
      <c r="F681" s="12" t="s">
        <v>79</v>
      </c>
      <c r="G681" s="6">
        <f t="shared" si="64"/>
        <v>1.5393804002589988E-2</v>
      </c>
      <c r="H681" s="3">
        <f t="shared" si="65"/>
        <v>7.6969020012949932E-2</v>
      </c>
      <c r="I681" s="8">
        <f>0.0050811768+0.0000286052*POWER(D681,2)*E681</f>
        <v>4.9934130399999999E-2</v>
      </c>
      <c r="J681" s="3">
        <f t="shared" si="66"/>
        <v>20</v>
      </c>
      <c r="K681" s="3">
        <f t="shared" si="67"/>
        <v>0.99868260799999997</v>
      </c>
      <c r="L681" t="s">
        <v>129</v>
      </c>
      <c r="M681" s="41" t="s">
        <v>69</v>
      </c>
      <c r="N681" s="43" t="s">
        <v>51</v>
      </c>
    </row>
    <row r="682" spans="1:14" x14ac:dyDescent="0.25">
      <c r="A682">
        <v>3</v>
      </c>
      <c r="B682" s="4">
        <v>3</v>
      </c>
      <c r="C682" s="44" t="s">
        <v>78</v>
      </c>
      <c r="D682" s="45">
        <v>17</v>
      </c>
      <c r="E682" s="45">
        <v>14</v>
      </c>
      <c r="F682" s="51" t="s">
        <v>80</v>
      </c>
      <c r="G682" s="6">
        <f t="shared" si="64"/>
        <v>2.2698006922186261E-2</v>
      </c>
      <c r="H682" s="3">
        <f t="shared" si="65"/>
        <v>0.1134900346109313</v>
      </c>
      <c r="I682" s="3">
        <f>0.108337266+(0.000046499*(D682*D682*E682))</f>
        <v>0.29647222000000001</v>
      </c>
      <c r="J682" s="3">
        <f t="shared" si="66"/>
        <v>20</v>
      </c>
      <c r="K682" s="3">
        <f t="shared" si="67"/>
        <v>5.9294443999999995</v>
      </c>
      <c r="L682" t="s">
        <v>129</v>
      </c>
      <c r="M682" s="41" t="s">
        <v>69</v>
      </c>
      <c r="N682" s="43" t="s">
        <v>51</v>
      </c>
    </row>
    <row r="683" spans="1:14" x14ac:dyDescent="0.25">
      <c r="A683">
        <v>3</v>
      </c>
      <c r="B683" s="4">
        <v>15</v>
      </c>
      <c r="C683" s="44" t="s">
        <v>78</v>
      </c>
      <c r="D683" s="45">
        <v>17</v>
      </c>
      <c r="E683" s="45">
        <v>11</v>
      </c>
      <c r="F683" s="51" t="s">
        <v>80</v>
      </c>
      <c r="G683" s="6">
        <f t="shared" si="64"/>
        <v>2.2698006922186261E-2</v>
      </c>
      <c r="H683" s="3">
        <f t="shared" si="65"/>
        <v>0.1134900346109313</v>
      </c>
      <c r="I683" s="3">
        <f>0.108337266+(0.000046499*(D683*D683*E683))</f>
        <v>0.25615758700000002</v>
      </c>
      <c r="J683" s="3">
        <f t="shared" si="66"/>
        <v>20</v>
      </c>
      <c r="K683" s="3">
        <f t="shared" si="67"/>
        <v>5.12315174</v>
      </c>
      <c r="L683" t="s">
        <v>129</v>
      </c>
      <c r="M683" s="41" t="s">
        <v>69</v>
      </c>
      <c r="N683" s="43" t="s">
        <v>51</v>
      </c>
    </row>
    <row r="684" spans="1:14" x14ac:dyDescent="0.25">
      <c r="A684">
        <v>3</v>
      </c>
      <c r="B684" s="4">
        <v>9</v>
      </c>
      <c r="C684" s="44" t="s">
        <v>77</v>
      </c>
      <c r="D684" s="45">
        <v>20</v>
      </c>
      <c r="E684" s="45">
        <v>16</v>
      </c>
      <c r="F684" s="12" t="s">
        <v>81</v>
      </c>
      <c r="G684" s="6">
        <f t="shared" si="64"/>
        <v>3.1415926535897934E-2</v>
      </c>
      <c r="H684" s="3">
        <f t="shared" si="65"/>
        <v>0.15707963267948966</v>
      </c>
      <c r="I684" s="8">
        <f>0.0050811768+0.0000286052*POWER(D684,2)*E684</f>
        <v>0.18815445679999998</v>
      </c>
      <c r="J684" s="3">
        <f t="shared" si="66"/>
        <v>20</v>
      </c>
      <c r="K684" s="3">
        <f t="shared" si="67"/>
        <v>3.7630891359999996</v>
      </c>
      <c r="L684" t="s">
        <v>129</v>
      </c>
      <c r="M684" s="41" t="s">
        <v>69</v>
      </c>
      <c r="N684" s="43" t="s">
        <v>51</v>
      </c>
    </row>
    <row r="685" spans="1:14" x14ac:dyDescent="0.25">
      <c r="A685">
        <v>3</v>
      </c>
      <c r="B685" s="4">
        <v>2</v>
      </c>
      <c r="C685" s="44" t="s">
        <v>77</v>
      </c>
      <c r="D685" s="45">
        <v>24</v>
      </c>
      <c r="E685" s="45">
        <v>17</v>
      </c>
      <c r="F685" s="12" t="s">
        <v>81</v>
      </c>
      <c r="G685" s="6">
        <f t="shared" si="64"/>
        <v>4.5238934211693019E-2</v>
      </c>
      <c r="H685" s="3">
        <f t="shared" si="65"/>
        <v>0.22619467105846508</v>
      </c>
      <c r="I685" s="8">
        <f>0.0050811768+0.0000286052*POWER(D685,2)*E685</f>
        <v>0.28518329519999996</v>
      </c>
      <c r="J685" s="3">
        <f t="shared" si="66"/>
        <v>20</v>
      </c>
      <c r="K685" s="3">
        <f t="shared" si="67"/>
        <v>5.7036659039999993</v>
      </c>
      <c r="L685" t="s">
        <v>129</v>
      </c>
      <c r="M685" s="41" t="s">
        <v>69</v>
      </c>
      <c r="N685" s="43" t="s">
        <v>51</v>
      </c>
    </row>
    <row r="686" spans="1:14" x14ac:dyDescent="0.25">
      <c r="A686">
        <v>3</v>
      </c>
      <c r="B686" s="4">
        <v>4</v>
      </c>
      <c r="C686" s="44" t="s">
        <v>78</v>
      </c>
      <c r="D686" s="45">
        <v>26</v>
      </c>
      <c r="E686" s="45">
        <v>18</v>
      </c>
      <c r="F686" s="51" t="s">
        <v>82</v>
      </c>
      <c r="G686" s="6">
        <f t="shared" si="64"/>
        <v>5.3092915845667513E-2</v>
      </c>
      <c r="H686" s="3">
        <f t="shared" si="65"/>
        <v>0.26546457922833755</v>
      </c>
      <c r="I686" s="3">
        <f>0.108337266+(0.000046499*(D686*D686*E686))</f>
        <v>0.6741370980000001</v>
      </c>
      <c r="J686" s="3">
        <f t="shared" si="66"/>
        <v>20</v>
      </c>
      <c r="K686" s="3">
        <f t="shared" si="67"/>
        <v>13.482741960000002</v>
      </c>
      <c r="L686" t="s">
        <v>129</v>
      </c>
      <c r="M686" s="41" t="s">
        <v>69</v>
      </c>
      <c r="N686" s="43" t="s">
        <v>51</v>
      </c>
    </row>
    <row r="687" spans="1:14" x14ac:dyDescent="0.25">
      <c r="A687">
        <v>3</v>
      </c>
      <c r="B687" s="4">
        <v>8</v>
      </c>
      <c r="C687" s="44" t="s">
        <v>77</v>
      </c>
      <c r="D687" s="45">
        <v>29</v>
      </c>
      <c r="E687" s="45">
        <v>25</v>
      </c>
      <c r="F687" s="51" t="s">
        <v>82</v>
      </c>
      <c r="G687" s="6">
        <f t="shared" si="64"/>
        <v>6.6051985541725394E-2</v>
      </c>
      <c r="H687" s="3">
        <f t="shared" si="65"/>
        <v>0.33025992770862694</v>
      </c>
      <c r="I687" s="8">
        <f>0.0050811768+0.0000286052*POWER(D687,2)*E687</f>
        <v>0.60650550679999993</v>
      </c>
      <c r="J687" s="3">
        <f t="shared" si="66"/>
        <v>20</v>
      </c>
      <c r="K687" s="3">
        <f t="shared" si="67"/>
        <v>12.130110135999997</v>
      </c>
      <c r="L687" t="s">
        <v>129</v>
      </c>
      <c r="M687" s="41" t="s">
        <v>69</v>
      </c>
      <c r="N687" s="43" t="s">
        <v>51</v>
      </c>
    </row>
    <row r="688" spans="1:14" x14ac:dyDescent="0.25">
      <c r="A688">
        <v>3</v>
      </c>
      <c r="B688" s="4">
        <v>10</v>
      </c>
      <c r="C688" s="44" t="s">
        <v>77</v>
      </c>
      <c r="D688" s="45">
        <v>30</v>
      </c>
      <c r="E688" s="45">
        <v>24</v>
      </c>
      <c r="F688" s="12" t="s">
        <v>83</v>
      </c>
      <c r="G688" s="6">
        <f t="shared" si="64"/>
        <v>7.0685834705770348E-2</v>
      </c>
      <c r="H688" s="3">
        <f t="shared" si="65"/>
        <v>0.35342917352885173</v>
      </c>
      <c r="I688" s="8">
        <f>0.0050811768+0.0000286052*POWER(D688,2)*E688</f>
        <v>0.62295349680000001</v>
      </c>
      <c r="J688" s="3">
        <f t="shared" si="66"/>
        <v>20</v>
      </c>
      <c r="K688" s="3">
        <f t="shared" si="67"/>
        <v>12.459069935999999</v>
      </c>
      <c r="L688" t="s">
        <v>129</v>
      </c>
      <c r="M688" s="41" t="s">
        <v>69</v>
      </c>
      <c r="N688" s="43" t="s">
        <v>51</v>
      </c>
    </row>
    <row r="689" spans="1:14" x14ac:dyDescent="0.25">
      <c r="A689">
        <v>3</v>
      </c>
      <c r="B689" s="4">
        <v>17</v>
      </c>
      <c r="C689" s="44" t="s">
        <v>77</v>
      </c>
      <c r="D689" s="45">
        <v>49</v>
      </c>
      <c r="E689" s="45">
        <v>25</v>
      </c>
      <c r="F689" s="12" t="s">
        <v>86</v>
      </c>
      <c r="G689" s="6">
        <f t="shared" si="64"/>
        <v>0.18857409903172731</v>
      </c>
      <c r="H689" s="3">
        <f t="shared" si="65"/>
        <v>0.94287049515863652</v>
      </c>
      <c r="I689" s="8">
        <f>0.0050811768+0.0000286052*POWER(D689,2)*E689</f>
        <v>1.7221083067999998</v>
      </c>
      <c r="J689" s="3">
        <f t="shared" si="66"/>
        <v>20</v>
      </c>
      <c r="K689" s="3">
        <f t="shared" si="67"/>
        <v>34.442166135999997</v>
      </c>
      <c r="L689" t="s">
        <v>129</v>
      </c>
      <c r="M689" s="41" t="s">
        <v>69</v>
      </c>
      <c r="N689" s="43" t="s">
        <v>51</v>
      </c>
    </row>
    <row r="690" spans="1:14" x14ac:dyDescent="0.25">
      <c r="A690">
        <v>4</v>
      </c>
      <c r="B690" s="4">
        <v>11</v>
      </c>
      <c r="C690" s="44" t="s">
        <v>77</v>
      </c>
      <c r="D690" s="45">
        <v>10</v>
      </c>
      <c r="E690" s="45">
        <v>7</v>
      </c>
      <c r="F690" s="12" t="s">
        <v>79</v>
      </c>
      <c r="G690" s="6">
        <f t="shared" si="64"/>
        <v>7.8539816339744835E-3</v>
      </c>
      <c r="H690" s="3">
        <f t="shared" si="65"/>
        <v>3.9269908169872414E-2</v>
      </c>
      <c r="I690" s="8">
        <f>0.0050811768+0.0000286052*POWER(D690,2)*E690</f>
        <v>2.5104816799999999E-2</v>
      </c>
      <c r="J690" s="3">
        <f t="shared" si="66"/>
        <v>20</v>
      </c>
      <c r="K690" s="3">
        <f t="shared" si="67"/>
        <v>0.50209633599999992</v>
      </c>
      <c r="L690" t="s">
        <v>129</v>
      </c>
      <c r="M690" s="41" t="s">
        <v>69</v>
      </c>
      <c r="N690" s="43" t="s">
        <v>51</v>
      </c>
    </row>
    <row r="691" spans="1:14" x14ac:dyDescent="0.25">
      <c r="A691">
        <v>4</v>
      </c>
      <c r="B691" s="4">
        <v>16</v>
      </c>
      <c r="C691" s="44" t="s">
        <v>78</v>
      </c>
      <c r="D691" s="45">
        <v>10</v>
      </c>
      <c r="E691" s="45">
        <v>6</v>
      </c>
      <c r="F691" s="12" t="s">
        <v>79</v>
      </c>
      <c r="G691" s="6">
        <f t="shared" si="64"/>
        <v>7.8539816339744835E-3</v>
      </c>
      <c r="H691" s="3">
        <f t="shared" si="65"/>
        <v>3.9269908169872414E-2</v>
      </c>
      <c r="I691" s="3">
        <f>0.108337266+(0.000046499*(D691*D691*E691))</f>
        <v>0.13623666600000001</v>
      </c>
      <c r="J691" s="3">
        <f t="shared" si="66"/>
        <v>20</v>
      </c>
      <c r="K691" s="3">
        <f t="shared" si="67"/>
        <v>2.7247333199999999</v>
      </c>
      <c r="L691" t="s">
        <v>129</v>
      </c>
      <c r="M691" s="41" t="s">
        <v>69</v>
      </c>
      <c r="N691" s="43" t="s">
        <v>51</v>
      </c>
    </row>
    <row r="692" spans="1:14" x14ac:dyDescent="0.25">
      <c r="A692">
        <v>4</v>
      </c>
      <c r="B692" s="4">
        <v>5</v>
      </c>
      <c r="C692" s="44" t="s">
        <v>77</v>
      </c>
      <c r="D692" s="45">
        <v>13</v>
      </c>
      <c r="E692" s="45">
        <v>8</v>
      </c>
      <c r="F692" s="12" t="s">
        <v>79</v>
      </c>
      <c r="G692" s="6">
        <f t="shared" si="64"/>
        <v>1.3273228961416878E-2</v>
      </c>
      <c r="H692" s="3">
        <f t="shared" si="65"/>
        <v>6.6366144807084387E-2</v>
      </c>
      <c r="I692" s="8">
        <f>0.0050811768+0.0000286052*POWER(D692,2)*E692</f>
        <v>4.3755407199999999E-2</v>
      </c>
      <c r="J692" s="3">
        <f t="shared" si="66"/>
        <v>20</v>
      </c>
      <c r="K692" s="3">
        <f t="shared" si="67"/>
        <v>0.87510814399999992</v>
      </c>
      <c r="L692" t="s">
        <v>129</v>
      </c>
      <c r="M692" s="41" t="s">
        <v>69</v>
      </c>
      <c r="N692" s="43" t="s">
        <v>51</v>
      </c>
    </row>
    <row r="693" spans="1:14" x14ac:dyDescent="0.25">
      <c r="A693">
        <v>4</v>
      </c>
      <c r="B693" s="4">
        <v>12</v>
      </c>
      <c r="C693" s="44" t="s">
        <v>78</v>
      </c>
      <c r="D693" s="45">
        <v>17</v>
      </c>
      <c r="E693" s="45">
        <v>8</v>
      </c>
      <c r="F693" s="51" t="s">
        <v>80</v>
      </c>
      <c r="G693" s="6">
        <f t="shared" si="64"/>
        <v>2.2698006922186261E-2</v>
      </c>
      <c r="H693" s="3">
        <f t="shared" si="65"/>
        <v>0.1134900346109313</v>
      </c>
      <c r="I693" s="3">
        <f>0.108337266+(0.000046499*(D693*D693*E693))</f>
        <v>0.215842954</v>
      </c>
      <c r="J693" s="3">
        <f t="shared" si="66"/>
        <v>20</v>
      </c>
      <c r="K693" s="3">
        <f t="shared" si="67"/>
        <v>4.3168590799999995</v>
      </c>
      <c r="L693" t="s">
        <v>129</v>
      </c>
      <c r="M693" s="41" t="s">
        <v>69</v>
      </c>
      <c r="N693" s="43" t="s">
        <v>51</v>
      </c>
    </row>
    <row r="694" spans="1:14" x14ac:dyDescent="0.25">
      <c r="A694">
        <v>4</v>
      </c>
      <c r="B694" s="4">
        <v>15</v>
      </c>
      <c r="C694" s="44" t="s">
        <v>78</v>
      </c>
      <c r="D694" s="45">
        <v>17</v>
      </c>
      <c r="E694" s="45">
        <v>11</v>
      </c>
      <c r="F694" s="51" t="s">
        <v>80</v>
      </c>
      <c r="G694" s="6">
        <f t="shared" si="64"/>
        <v>2.2698006922186261E-2</v>
      </c>
      <c r="H694" s="3">
        <f t="shared" si="65"/>
        <v>0.1134900346109313</v>
      </c>
      <c r="I694" s="3">
        <f>0.108337266+(0.000046499*(D694*D694*E694))</f>
        <v>0.25615758700000002</v>
      </c>
      <c r="J694" s="3">
        <f t="shared" si="66"/>
        <v>20</v>
      </c>
      <c r="K694" s="3">
        <f t="shared" si="67"/>
        <v>5.12315174</v>
      </c>
      <c r="L694" t="s">
        <v>129</v>
      </c>
      <c r="M694" s="41" t="s">
        <v>69</v>
      </c>
      <c r="N694" s="43" t="s">
        <v>51</v>
      </c>
    </row>
    <row r="695" spans="1:14" x14ac:dyDescent="0.25">
      <c r="A695">
        <v>4</v>
      </c>
      <c r="B695" s="4">
        <v>13</v>
      </c>
      <c r="C695" s="44" t="s">
        <v>78</v>
      </c>
      <c r="D695" s="45">
        <v>18</v>
      </c>
      <c r="E695" s="45">
        <v>7</v>
      </c>
      <c r="F695" s="51" t="s">
        <v>80</v>
      </c>
      <c r="G695" s="6">
        <f t="shared" si="64"/>
        <v>2.5446900494077322E-2</v>
      </c>
      <c r="H695" s="3">
        <f t="shared" ref="H695:H706" si="70">G695*1/0.2</f>
        <v>0.12723450247038659</v>
      </c>
      <c r="I695" s="3">
        <f>0.108337266+(0.000046499*(D695*D695*E695))</f>
        <v>0.21379699800000002</v>
      </c>
      <c r="J695" s="3">
        <f t="shared" si="66"/>
        <v>20</v>
      </c>
      <c r="K695" s="3">
        <f t="shared" si="67"/>
        <v>4.2759399599999997</v>
      </c>
      <c r="L695" t="s">
        <v>129</v>
      </c>
      <c r="M695" s="41" t="s">
        <v>69</v>
      </c>
      <c r="N695" s="43" t="s">
        <v>51</v>
      </c>
    </row>
    <row r="696" spans="1:14" x14ac:dyDescent="0.25">
      <c r="A696">
        <v>4</v>
      </c>
      <c r="B696" s="4">
        <v>6</v>
      </c>
      <c r="C696" s="44" t="s">
        <v>78</v>
      </c>
      <c r="D696" s="45">
        <v>21</v>
      </c>
      <c r="E696" s="45">
        <v>11</v>
      </c>
      <c r="F696" s="12" t="s">
        <v>81</v>
      </c>
      <c r="G696" s="6">
        <f t="shared" si="64"/>
        <v>3.4636059005827467E-2</v>
      </c>
      <c r="H696" s="3">
        <f t="shared" si="70"/>
        <v>0.17318029502913732</v>
      </c>
      <c r="I696" s="3">
        <f>0.108337266+(0.000046499*(D696*D696*E696))</f>
        <v>0.333903915</v>
      </c>
      <c r="J696" s="3">
        <f t="shared" si="66"/>
        <v>20</v>
      </c>
      <c r="K696" s="3">
        <f t="shared" si="67"/>
        <v>6.6780782999999992</v>
      </c>
      <c r="L696" t="s">
        <v>129</v>
      </c>
      <c r="M696" s="41" t="s">
        <v>69</v>
      </c>
      <c r="N696" s="43" t="s">
        <v>51</v>
      </c>
    </row>
    <row r="697" spans="1:14" x14ac:dyDescent="0.25">
      <c r="A697">
        <v>4</v>
      </c>
      <c r="B697" s="4">
        <v>7</v>
      </c>
      <c r="C697" s="44" t="s">
        <v>78</v>
      </c>
      <c r="D697" s="45">
        <v>22</v>
      </c>
      <c r="E697" s="45">
        <v>8</v>
      </c>
      <c r="F697" s="12" t="s">
        <v>81</v>
      </c>
      <c r="G697" s="6">
        <f t="shared" si="64"/>
        <v>3.8013271108436497E-2</v>
      </c>
      <c r="H697" s="3">
        <f t="shared" si="70"/>
        <v>0.19006635554218249</v>
      </c>
      <c r="I697" s="3">
        <f>0.108337266+(0.000046499*(D697*D697*E697))</f>
        <v>0.28838139400000001</v>
      </c>
      <c r="J697" s="3">
        <f t="shared" si="66"/>
        <v>20</v>
      </c>
      <c r="K697" s="3">
        <f t="shared" si="67"/>
        <v>5.76762788</v>
      </c>
      <c r="L697" t="s">
        <v>129</v>
      </c>
      <c r="M697" s="41" t="s">
        <v>69</v>
      </c>
      <c r="N697" s="43" t="s">
        <v>51</v>
      </c>
    </row>
    <row r="698" spans="1:14" x14ac:dyDescent="0.25">
      <c r="A698">
        <v>4</v>
      </c>
      <c r="B698" s="4">
        <v>1</v>
      </c>
      <c r="C698" s="44" t="s">
        <v>77</v>
      </c>
      <c r="D698" s="45">
        <v>25</v>
      </c>
      <c r="E698" s="45">
        <v>11</v>
      </c>
      <c r="F698" s="51" t="s">
        <v>82</v>
      </c>
      <c r="G698" s="6">
        <f t="shared" si="64"/>
        <v>4.9087385212340517E-2</v>
      </c>
      <c r="H698" s="3">
        <f t="shared" si="70"/>
        <v>0.24543692606170259</v>
      </c>
      <c r="I698" s="8">
        <f>0.0050811768+0.0000286052*POWER(D698,2)*E698</f>
        <v>0.2017419268</v>
      </c>
      <c r="J698" s="3">
        <f t="shared" si="66"/>
        <v>20</v>
      </c>
      <c r="K698" s="3">
        <f t="shared" si="67"/>
        <v>4.0348385359999996</v>
      </c>
      <c r="L698" t="s">
        <v>129</v>
      </c>
      <c r="M698" s="41" t="s">
        <v>69</v>
      </c>
      <c r="N698" s="43" t="s">
        <v>51</v>
      </c>
    </row>
    <row r="699" spans="1:14" x14ac:dyDescent="0.25">
      <c r="A699">
        <v>4</v>
      </c>
      <c r="B699" s="4">
        <v>14</v>
      </c>
      <c r="C699" s="44" t="s">
        <v>77</v>
      </c>
      <c r="D699" s="45">
        <v>25</v>
      </c>
      <c r="E699" s="45">
        <v>12</v>
      </c>
      <c r="F699" s="51" t="s">
        <v>82</v>
      </c>
      <c r="G699" s="6">
        <f t="shared" si="64"/>
        <v>4.9087385212340517E-2</v>
      </c>
      <c r="H699" s="3">
        <f t="shared" si="70"/>
        <v>0.24543692606170259</v>
      </c>
      <c r="I699" s="8">
        <f>0.0050811768+0.0000286052*POWER(D699,2)*E699</f>
        <v>0.21962017679999998</v>
      </c>
      <c r="J699" s="3">
        <f t="shared" si="66"/>
        <v>20</v>
      </c>
      <c r="K699" s="3">
        <f t="shared" si="67"/>
        <v>4.3924035359999998</v>
      </c>
      <c r="L699" t="s">
        <v>129</v>
      </c>
      <c r="M699" s="41" t="s">
        <v>69</v>
      </c>
      <c r="N699" s="43" t="s">
        <v>51</v>
      </c>
    </row>
    <row r="700" spans="1:14" x14ac:dyDescent="0.25">
      <c r="A700">
        <v>4</v>
      </c>
      <c r="B700" s="4">
        <v>17</v>
      </c>
      <c r="C700" s="44" t="s">
        <v>77</v>
      </c>
      <c r="D700" s="45">
        <v>25</v>
      </c>
      <c r="E700" s="45">
        <v>16</v>
      </c>
      <c r="F700" s="51" t="s">
        <v>82</v>
      </c>
      <c r="G700" s="6">
        <f t="shared" si="64"/>
        <v>4.9087385212340517E-2</v>
      </c>
      <c r="H700" s="3">
        <f t="shared" si="70"/>
        <v>0.24543692606170259</v>
      </c>
      <c r="I700" s="8">
        <f>0.0050811768+0.0000286052*POWER(D700,2)*E700</f>
        <v>0.29113317679999995</v>
      </c>
      <c r="J700" s="3">
        <f t="shared" si="66"/>
        <v>20</v>
      </c>
      <c r="K700" s="3">
        <f t="shared" si="67"/>
        <v>5.8226635359999985</v>
      </c>
      <c r="L700" t="s">
        <v>129</v>
      </c>
      <c r="M700" s="41" t="s">
        <v>69</v>
      </c>
      <c r="N700" s="43" t="s">
        <v>51</v>
      </c>
    </row>
    <row r="701" spans="1:14" x14ac:dyDescent="0.25">
      <c r="A701">
        <v>4</v>
      </c>
      <c r="B701" s="4">
        <v>4</v>
      </c>
      <c r="C701" s="44" t="s">
        <v>78</v>
      </c>
      <c r="D701" s="45">
        <v>26</v>
      </c>
      <c r="E701" s="45">
        <v>14</v>
      </c>
      <c r="F701" s="51" t="s">
        <v>82</v>
      </c>
      <c r="G701" s="6">
        <f t="shared" si="64"/>
        <v>5.3092915845667513E-2</v>
      </c>
      <c r="H701" s="3">
        <f t="shared" si="70"/>
        <v>0.26546457922833755</v>
      </c>
      <c r="I701" s="3">
        <f>0.108337266+(0.000046499*(D701*D701*E701))</f>
        <v>0.54840380200000005</v>
      </c>
      <c r="J701" s="3">
        <f t="shared" si="66"/>
        <v>20</v>
      </c>
      <c r="K701" s="3">
        <f t="shared" si="67"/>
        <v>10.96807604</v>
      </c>
      <c r="L701" t="s">
        <v>129</v>
      </c>
      <c r="M701" s="41" t="s">
        <v>69</v>
      </c>
      <c r="N701" s="43" t="s">
        <v>51</v>
      </c>
    </row>
    <row r="702" spans="1:14" x14ac:dyDescent="0.25">
      <c r="A702">
        <v>4</v>
      </c>
      <c r="B702" s="4">
        <v>3</v>
      </c>
      <c r="C702" s="44" t="s">
        <v>78</v>
      </c>
      <c r="D702" s="45">
        <v>28</v>
      </c>
      <c r="E702" s="45">
        <v>14</v>
      </c>
      <c r="F702" s="51" t="s">
        <v>82</v>
      </c>
      <c r="G702" s="6">
        <f t="shared" si="64"/>
        <v>6.1575216010359951E-2</v>
      </c>
      <c r="H702" s="3">
        <f t="shared" si="70"/>
        <v>0.30787608005179973</v>
      </c>
      <c r="I702" s="3">
        <f>0.108337266+(0.000046499*(D702*D702*E702))</f>
        <v>0.61871029000000011</v>
      </c>
      <c r="J702" s="3">
        <f t="shared" si="66"/>
        <v>20</v>
      </c>
      <c r="K702" s="3">
        <f t="shared" si="67"/>
        <v>12.374205800000002</v>
      </c>
      <c r="L702" t="s">
        <v>129</v>
      </c>
      <c r="M702" s="41" t="s">
        <v>69</v>
      </c>
      <c r="N702" s="43" t="s">
        <v>51</v>
      </c>
    </row>
    <row r="703" spans="1:14" x14ac:dyDescent="0.25">
      <c r="A703">
        <v>4</v>
      </c>
      <c r="B703" s="4">
        <v>8</v>
      </c>
      <c r="C703" s="44" t="s">
        <v>77</v>
      </c>
      <c r="D703" s="45">
        <v>29</v>
      </c>
      <c r="E703" s="45">
        <v>16</v>
      </c>
      <c r="F703" s="51" t="s">
        <v>82</v>
      </c>
      <c r="G703" s="6">
        <f t="shared" si="64"/>
        <v>6.6051985541725394E-2</v>
      </c>
      <c r="H703" s="3">
        <f t="shared" si="70"/>
        <v>0.33025992770862694</v>
      </c>
      <c r="I703" s="8">
        <f>0.0050811768+0.0000286052*POWER(D703,2)*E703</f>
        <v>0.38999274799999994</v>
      </c>
      <c r="J703" s="3">
        <f t="shared" si="66"/>
        <v>20</v>
      </c>
      <c r="K703" s="3">
        <f t="shared" si="67"/>
        <v>7.7998549599999984</v>
      </c>
      <c r="L703" t="s">
        <v>129</v>
      </c>
      <c r="M703" s="41" t="s">
        <v>69</v>
      </c>
      <c r="N703" s="43" t="s">
        <v>51</v>
      </c>
    </row>
    <row r="704" spans="1:14" x14ac:dyDescent="0.25">
      <c r="A704">
        <v>4</v>
      </c>
      <c r="B704" s="4">
        <v>10</v>
      </c>
      <c r="C704" s="44" t="s">
        <v>77</v>
      </c>
      <c r="D704" s="45">
        <v>30</v>
      </c>
      <c r="E704" s="45">
        <v>18</v>
      </c>
      <c r="F704" s="12" t="s">
        <v>83</v>
      </c>
      <c r="G704" s="6">
        <f t="shared" si="64"/>
        <v>7.0685834705770348E-2</v>
      </c>
      <c r="H704" s="3">
        <f t="shared" si="70"/>
        <v>0.35342917352885173</v>
      </c>
      <c r="I704" s="8">
        <f>0.0050811768+0.0000286052*POWER(D704,2)*E704</f>
        <v>0.46848541679999994</v>
      </c>
      <c r="J704" s="3">
        <f t="shared" si="66"/>
        <v>20</v>
      </c>
      <c r="K704" s="3">
        <f t="shared" si="67"/>
        <v>9.3697083359999986</v>
      </c>
      <c r="L704" t="s">
        <v>129</v>
      </c>
      <c r="M704" s="41" t="s">
        <v>69</v>
      </c>
      <c r="N704" s="43" t="s">
        <v>51</v>
      </c>
    </row>
    <row r="705" spans="1:14" x14ac:dyDescent="0.25">
      <c r="A705">
        <v>4</v>
      </c>
      <c r="B705" s="4">
        <v>9</v>
      </c>
      <c r="C705" s="44" t="s">
        <v>77</v>
      </c>
      <c r="D705" s="45">
        <v>32</v>
      </c>
      <c r="E705" s="45">
        <v>16</v>
      </c>
      <c r="F705" s="12" t="s">
        <v>83</v>
      </c>
      <c r="G705" s="6">
        <f t="shared" si="64"/>
        <v>8.0424771931898703E-2</v>
      </c>
      <c r="H705" s="3">
        <f t="shared" si="70"/>
        <v>0.40212385965949349</v>
      </c>
      <c r="I705" s="8">
        <f>0.0050811768+0.0000286052*POWER(D705,2)*E705</f>
        <v>0.47374877359999995</v>
      </c>
      <c r="J705" s="3">
        <f t="shared" si="66"/>
        <v>20</v>
      </c>
      <c r="K705" s="3">
        <f t="shared" si="67"/>
        <v>9.4749754719999988</v>
      </c>
      <c r="L705" t="s">
        <v>129</v>
      </c>
      <c r="M705" s="41" t="s">
        <v>69</v>
      </c>
      <c r="N705" s="43" t="s">
        <v>51</v>
      </c>
    </row>
    <row r="706" spans="1:14" x14ac:dyDescent="0.25">
      <c r="A706">
        <v>4</v>
      </c>
      <c r="B706" s="4">
        <v>2</v>
      </c>
      <c r="C706" s="44" t="s">
        <v>77</v>
      </c>
      <c r="D706" s="45">
        <v>34</v>
      </c>
      <c r="E706" s="45">
        <v>17</v>
      </c>
      <c r="F706" s="12" t="s">
        <v>83</v>
      </c>
      <c r="G706" s="6">
        <f t="shared" ref="G706:G769" si="71">PI()/4*POWER((D706/100),2)</f>
        <v>9.0792027688745044E-2</v>
      </c>
      <c r="H706" s="3">
        <f t="shared" si="70"/>
        <v>0.45396013844372518</v>
      </c>
      <c r="I706" s="8">
        <f>0.0050811768+0.0000286052*POWER(D706,2)*E706</f>
        <v>0.56723056719999998</v>
      </c>
      <c r="J706" s="3">
        <f t="shared" si="66"/>
        <v>20</v>
      </c>
      <c r="K706" s="3">
        <f t="shared" si="67"/>
        <v>11.344611343999999</v>
      </c>
      <c r="L706" t="s">
        <v>129</v>
      </c>
      <c r="M706" s="41" t="s">
        <v>69</v>
      </c>
      <c r="N706" s="43" t="s">
        <v>51</v>
      </c>
    </row>
    <row r="707" spans="1:14" x14ac:dyDescent="0.25">
      <c r="A707" s="4">
        <v>1</v>
      </c>
      <c r="B707" s="4">
        <v>1</v>
      </c>
      <c r="C707" s="44" t="s">
        <v>78</v>
      </c>
      <c r="D707" s="45">
        <v>12</v>
      </c>
      <c r="E707" s="45">
        <v>7</v>
      </c>
      <c r="F707" s="12" t="s">
        <v>79</v>
      </c>
      <c r="G707" s="6">
        <f t="shared" si="71"/>
        <v>1.1309733552923255E-2</v>
      </c>
      <c r="H707" s="3">
        <f>G707*1/0.15</f>
        <v>7.5398223686155036E-2</v>
      </c>
      <c r="I707" s="3">
        <f t="shared" ref="I707:I742" si="72">0.108337266+(0.000046499*(D707*D707*E707))</f>
        <v>0.15520825799999999</v>
      </c>
      <c r="J707" s="3">
        <f t="shared" ref="J707:J770" si="73">1*1/$Q$2</f>
        <v>20</v>
      </c>
      <c r="K707" s="3">
        <f t="shared" ref="K707:K770" si="74">I707/$Q$2</f>
        <v>3.1041651599999995</v>
      </c>
      <c r="L707" t="s">
        <v>129</v>
      </c>
      <c r="M707" s="47" t="s">
        <v>55</v>
      </c>
      <c r="N707" t="s">
        <v>54</v>
      </c>
    </row>
    <row r="708" spans="1:14" x14ac:dyDescent="0.25">
      <c r="A708" s="4">
        <v>1</v>
      </c>
      <c r="B708" s="4">
        <v>11</v>
      </c>
      <c r="C708" s="44" t="s">
        <v>78</v>
      </c>
      <c r="D708" s="45">
        <v>16</v>
      </c>
      <c r="E708" s="45">
        <v>8</v>
      </c>
      <c r="F708" s="51" t="s">
        <v>80</v>
      </c>
      <c r="G708" s="6">
        <f t="shared" si="71"/>
        <v>2.0106192982974676E-2</v>
      </c>
      <c r="H708" s="3">
        <f t="shared" ref="H708:H770" si="75">G708*1/0.15</f>
        <v>0.13404128655316452</v>
      </c>
      <c r="I708" s="3">
        <f t="shared" si="72"/>
        <v>0.20356721799999999</v>
      </c>
      <c r="J708" s="3">
        <f t="shared" si="73"/>
        <v>20</v>
      </c>
      <c r="K708" s="3">
        <f t="shared" si="74"/>
        <v>4.0713443599999994</v>
      </c>
      <c r="L708" t="s">
        <v>129</v>
      </c>
      <c r="M708" s="47" t="s">
        <v>55</v>
      </c>
      <c r="N708" t="s">
        <v>54</v>
      </c>
    </row>
    <row r="709" spans="1:14" x14ac:dyDescent="0.25">
      <c r="A709" s="4">
        <v>1</v>
      </c>
      <c r="B709" s="4">
        <v>2</v>
      </c>
      <c r="C709" s="44" t="s">
        <v>78</v>
      </c>
      <c r="D709" s="45">
        <v>17</v>
      </c>
      <c r="E709" s="45">
        <v>8</v>
      </c>
      <c r="F709" s="51" t="s">
        <v>80</v>
      </c>
      <c r="G709" s="6">
        <f t="shared" si="71"/>
        <v>2.2698006922186261E-2</v>
      </c>
      <c r="H709" s="3">
        <f t="shared" si="75"/>
        <v>0.15132004614790842</v>
      </c>
      <c r="I709" s="3">
        <f t="shared" si="72"/>
        <v>0.215842954</v>
      </c>
      <c r="J709" s="3">
        <f t="shared" si="73"/>
        <v>20</v>
      </c>
      <c r="K709" s="3">
        <f t="shared" si="74"/>
        <v>4.3168590799999995</v>
      </c>
      <c r="L709" t="s">
        <v>129</v>
      </c>
      <c r="M709" s="47" t="s">
        <v>55</v>
      </c>
      <c r="N709" t="s">
        <v>54</v>
      </c>
    </row>
    <row r="710" spans="1:14" x14ac:dyDescent="0.25">
      <c r="A710" s="4">
        <v>1</v>
      </c>
      <c r="B710" s="4">
        <v>12</v>
      </c>
      <c r="C710" s="44" t="s">
        <v>78</v>
      </c>
      <c r="D710" s="45">
        <v>19</v>
      </c>
      <c r="E710" s="45">
        <v>11</v>
      </c>
      <c r="F710" s="51" t="s">
        <v>80</v>
      </c>
      <c r="G710" s="6">
        <f t="shared" si="71"/>
        <v>2.8352873698647883E-2</v>
      </c>
      <c r="H710" s="3">
        <f t="shared" si="75"/>
        <v>0.1890191579909859</v>
      </c>
      <c r="I710" s="3">
        <f t="shared" si="72"/>
        <v>0.29298479500000002</v>
      </c>
      <c r="J710" s="3">
        <f t="shared" si="73"/>
        <v>20</v>
      </c>
      <c r="K710" s="3">
        <f t="shared" si="74"/>
        <v>5.8596959000000002</v>
      </c>
      <c r="L710" t="s">
        <v>129</v>
      </c>
      <c r="M710" s="47" t="s">
        <v>55</v>
      </c>
      <c r="N710" t="s">
        <v>54</v>
      </c>
    </row>
    <row r="711" spans="1:14" x14ac:dyDescent="0.25">
      <c r="A711" s="4">
        <v>1</v>
      </c>
      <c r="B711" s="4">
        <v>3</v>
      </c>
      <c r="C711" s="44" t="s">
        <v>78</v>
      </c>
      <c r="D711" s="45">
        <v>20</v>
      </c>
      <c r="E711" s="45">
        <v>6</v>
      </c>
      <c r="F711" s="12" t="s">
        <v>81</v>
      </c>
      <c r="G711" s="6">
        <f t="shared" si="71"/>
        <v>3.1415926535897934E-2</v>
      </c>
      <c r="H711" s="3">
        <f t="shared" si="75"/>
        <v>0.20943951023931956</v>
      </c>
      <c r="I711" s="3">
        <f t="shared" si="72"/>
        <v>0.21993486600000001</v>
      </c>
      <c r="J711" s="3">
        <f t="shared" si="73"/>
        <v>20</v>
      </c>
      <c r="K711" s="3">
        <f t="shared" si="74"/>
        <v>4.3986973200000001</v>
      </c>
      <c r="L711" t="s">
        <v>129</v>
      </c>
      <c r="M711" s="47" t="s">
        <v>55</v>
      </c>
      <c r="N711" t="s">
        <v>54</v>
      </c>
    </row>
    <row r="712" spans="1:14" x14ac:dyDescent="0.25">
      <c r="A712" s="4">
        <v>1</v>
      </c>
      <c r="B712" s="4">
        <v>7</v>
      </c>
      <c r="C712" s="44" t="s">
        <v>78</v>
      </c>
      <c r="D712" s="45">
        <v>20</v>
      </c>
      <c r="E712" s="45">
        <v>6</v>
      </c>
      <c r="F712" s="12" t="s">
        <v>81</v>
      </c>
      <c r="G712" s="6">
        <f t="shared" si="71"/>
        <v>3.1415926535897934E-2</v>
      </c>
      <c r="H712" s="3">
        <f t="shared" si="75"/>
        <v>0.20943951023931956</v>
      </c>
      <c r="I712" s="3">
        <f t="shared" si="72"/>
        <v>0.21993486600000001</v>
      </c>
      <c r="J712" s="3">
        <f t="shared" si="73"/>
        <v>20</v>
      </c>
      <c r="K712" s="3">
        <f t="shared" si="74"/>
        <v>4.3986973200000001</v>
      </c>
      <c r="L712" t="s">
        <v>129</v>
      </c>
      <c r="M712" s="47" t="s">
        <v>55</v>
      </c>
      <c r="N712" t="s">
        <v>54</v>
      </c>
    </row>
    <row r="713" spans="1:14" x14ac:dyDescent="0.25">
      <c r="A713" s="4">
        <v>1</v>
      </c>
      <c r="B713" s="4">
        <v>13</v>
      </c>
      <c r="C713" s="44" t="s">
        <v>78</v>
      </c>
      <c r="D713" s="45">
        <v>20</v>
      </c>
      <c r="E713" s="45">
        <v>9</v>
      </c>
      <c r="F713" s="12" t="s">
        <v>81</v>
      </c>
      <c r="G713" s="6">
        <f t="shared" si="71"/>
        <v>3.1415926535897934E-2</v>
      </c>
      <c r="H713" s="3">
        <f t="shared" si="75"/>
        <v>0.20943951023931956</v>
      </c>
      <c r="I713" s="3">
        <f t="shared" si="72"/>
        <v>0.27573366599999999</v>
      </c>
      <c r="J713" s="3">
        <f t="shared" si="73"/>
        <v>20</v>
      </c>
      <c r="K713" s="3">
        <f t="shared" si="74"/>
        <v>5.5146733199999991</v>
      </c>
      <c r="L713" t="s">
        <v>129</v>
      </c>
      <c r="M713" s="47" t="s">
        <v>55</v>
      </c>
      <c r="N713" t="s">
        <v>54</v>
      </c>
    </row>
    <row r="714" spans="1:14" x14ac:dyDescent="0.25">
      <c r="A714" s="4">
        <v>1</v>
      </c>
      <c r="B714" s="4">
        <v>5</v>
      </c>
      <c r="C714" s="44" t="s">
        <v>78</v>
      </c>
      <c r="D714" s="45">
        <v>23</v>
      </c>
      <c r="E714" s="45">
        <v>8</v>
      </c>
      <c r="F714" s="12" t="s">
        <v>81</v>
      </c>
      <c r="G714" s="6">
        <f t="shared" si="71"/>
        <v>4.1547562843725017E-2</v>
      </c>
      <c r="H714" s="3">
        <f t="shared" si="75"/>
        <v>0.27698375229150013</v>
      </c>
      <c r="I714" s="3">
        <f t="shared" si="72"/>
        <v>0.30512103400000001</v>
      </c>
      <c r="J714" s="3">
        <f t="shared" si="73"/>
        <v>20</v>
      </c>
      <c r="K714" s="3">
        <f t="shared" si="74"/>
        <v>6.1024206799999998</v>
      </c>
      <c r="L714" t="s">
        <v>129</v>
      </c>
      <c r="M714" s="47" t="s">
        <v>55</v>
      </c>
      <c r="N714" t="s">
        <v>54</v>
      </c>
    </row>
    <row r="715" spans="1:14" x14ac:dyDescent="0.25">
      <c r="A715" s="4">
        <v>1</v>
      </c>
      <c r="B715" s="4">
        <v>9</v>
      </c>
      <c r="C715" s="44" t="s">
        <v>78</v>
      </c>
      <c r="D715" s="45">
        <v>23</v>
      </c>
      <c r="E715" s="45">
        <v>8</v>
      </c>
      <c r="F715" s="12" t="s">
        <v>81</v>
      </c>
      <c r="G715" s="6">
        <f t="shared" si="71"/>
        <v>4.1547562843725017E-2</v>
      </c>
      <c r="H715" s="3">
        <f t="shared" si="75"/>
        <v>0.27698375229150013</v>
      </c>
      <c r="I715" s="3">
        <f t="shared" si="72"/>
        <v>0.30512103400000001</v>
      </c>
      <c r="J715" s="3">
        <f t="shared" si="73"/>
        <v>20</v>
      </c>
      <c r="K715" s="3">
        <f t="shared" si="74"/>
        <v>6.1024206799999998</v>
      </c>
      <c r="L715" t="s">
        <v>129</v>
      </c>
      <c r="M715" s="47" t="s">
        <v>55</v>
      </c>
      <c r="N715" t="s">
        <v>54</v>
      </c>
    </row>
    <row r="716" spans="1:14" x14ac:dyDescent="0.25">
      <c r="A716" s="4">
        <v>1</v>
      </c>
      <c r="B716" s="4">
        <v>15</v>
      </c>
      <c r="C716" s="44" t="s">
        <v>78</v>
      </c>
      <c r="D716" s="45">
        <v>23</v>
      </c>
      <c r="E716" s="45">
        <v>15</v>
      </c>
      <c r="F716" s="12" t="s">
        <v>81</v>
      </c>
      <c r="G716" s="6">
        <f t="shared" si="71"/>
        <v>4.1547562843725017E-2</v>
      </c>
      <c r="H716" s="3">
        <f t="shared" si="75"/>
        <v>0.27698375229150013</v>
      </c>
      <c r="I716" s="3">
        <f t="shared" si="72"/>
        <v>0.47730683099999999</v>
      </c>
      <c r="J716" s="3">
        <f t="shared" si="73"/>
        <v>20</v>
      </c>
      <c r="K716" s="3">
        <f t="shared" si="74"/>
        <v>9.5461366199999986</v>
      </c>
      <c r="L716" t="s">
        <v>129</v>
      </c>
      <c r="M716" s="47" t="s">
        <v>55</v>
      </c>
      <c r="N716" t="s">
        <v>54</v>
      </c>
    </row>
    <row r="717" spans="1:14" x14ac:dyDescent="0.25">
      <c r="A717" s="4">
        <v>1</v>
      </c>
      <c r="B717" s="4">
        <v>19</v>
      </c>
      <c r="C717" s="44" t="s">
        <v>78</v>
      </c>
      <c r="D717" s="45">
        <v>23</v>
      </c>
      <c r="E717" s="45">
        <v>8</v>
      </c>
      <c r="F717" s="12" t="s">
        <v>81</v>
      </c>
      <c r="G717" s="6">
        <f t="shared" si="71"/>
        <v>4.1547562843725017E-2</v>
      </c>
      <c r="H717" s="3">
        <f t="shared" si="75"/>
        <v>0.27698375229150013</v>
      </c>
      <c r="I717" s="3">
        <f t="shared" si="72"/>
        <v>0.30512103400000001</v>
      </c>
      <c r="J717" s="3">
        <f t="shared" si="73"/>
        <v>20</v>
      </c>
      <c r="K717" s="3">
        <f t="shared" si="74"/>
        <v>6.1024206799999998</v>
      </c>
      <c r="L717" t="s">
        <v>129</v>
      </c>
      <c r="M717" s="47" t="s">
        <v>55</v>
      </c>
      <c r="N717" t="s">
        <v>54</v>
      </c>
    </row>
    <row r="718" spans="1:14" x14ac:dyDescent="0.25">
      <c r="A718" s="4">
        <v>1</v>
      </c>
      <c r="B718" s="4">
        <v>17</v>
      </c>
      <c r="C718" s="44" t="s">
        <v>78</v>
      </c>
      <c r="D718" s="45">
        <v>25</v>
      </c>
      <c r="E718" s="45">
        <v>12</v>
      </c>
      <c r="F718" s="51" t="s">
        <v>82</v>
      </c>
      <c r="G718" s="6">
        <f t="shared" si="71"/>
        <v>4.9087385212340517E-2</v>
      </c>
      <c r="H718" s="3">
        <f t="shared" si="75"/>
        <v>0.3272492347489368</v>
      </c>
      <c r="I718" s="3">
        <f t="shared" si="72"/>
        <v>0.457079766</v>
      </c>
      <c r="J718" s="3">
        <f t="shared" si="73"/>
        <v>20</v>
      </c>
      <c r="K718" s="3">
        <f t="shared" si="74"/>
        <v>9.1415953199999986</v>
      </c>
      <c r="L718" t="s">
        <v>129</v>
      </c>
      <c r="M718" s="47" t="s">
        <v>55</v>
      </c>
      <c r="N718" t="s">
        <v>54</v>
      </c>
    </row>
    <row r="719" spans="1:14" x14ac:dyDescent="0.25">
      <c r="A719" s="4">
        <v>1</v>
      </c>
      <c r="B719" s="4">
        <v>10</v>
      </c>
      <c r="C719" s="44" t="s">
        <v>78</v>
      </c>
      <c r="D719" s="45">
        <v>32</v>
      </c>
      <c r="E719" s="45">
        <v>9</v>
      </c>
      <c r="F719" s="12" t="s">
        <v>83</v>
      </c>
      <c r="G719" s="6">
        <f t="shared" si="71"/>
        <v>8.0424771931898703E-2</v>
      </c>
      <c r="H719" s="3">
        <f t="shared" si="75"/>
        <v>0.53616514621265809</v>
      </c>
      <c r="I719" s="3">
        <f t="shared" si="72"/>
        <v>0.53687205000000005</v>
      </c>
      <c r="J719" s="3">
        <f t="shared" si="73"/>
        <v>20</v>
      </c>
      <c r="K719" s="3">
        <f t="shared" si="74"/>
        <v>10.737441</v>
      </c>
      <c r="L719" t="s">
        <v>129</v>
      </c>
      <c r="M719" s="47" t="s">
        <v>55</v>
      </c>
      <c r="N719" t="s">
        <v>54</v>
      </c>
    </row>
    <row r="720" spans="1:14" x14ac:dyDescent="0.25">
      <c r="A720" s="4">
        <v>1</v>
      </c>
      <c r="B720" s="4">
        <v>18</v>
      </c>
      <c r="C720" s="44" t="s">
        <v>78</v>
      </c>
      <c r="D720" s="45">
        <v>33</v>
      </c>
      <c r="E720" s="45">
        <v>15</v>
      </c>
      <c r="F720" s="12" t="s">
        <v>83</v>
      </c>
      <c r="G720" s="6">
        <f t="shared" si="71"/>
        <v>8.5529859993982132E-2</v>
      </c>
      <c r="H720" s="3">
        <f t="shared" si="75"/>
        <v>0.57019906662654762</v>
      </c>
      <c r="I720" s="3">
        <f t="shared" si="72"/>
        <v>0.86789843100000008</v>
      </c>
      <c r="J720" s="3">
        <f t="shared" si="73"/>
        <v>20</v>
      </c>
      <c r="K720" s="3">
        <f t="shared" si="74"/>
        <v>17.357968620000001</v>
      </c>
      <c r="L720" t="s">
        <v>129</v>
      </c>
      <c r="M720" s="47" t="s">
        <v>55</v>
      </c>
      <c r="N720" t="s">
        <v>54</v>
      </c>
    </row>
    <row r="721" spans="1:14" x14ac:dyDescent="0.25">
      <c r="A721" s="4">
        <v>1</v>
      </c>
      <c r="B721" s="4">
        <v>6</v>
      </c>
      <c r="C721" s="44" t="s">
        <v>78</v>
      </c>
      <c r="D721" s="45">
        <v>30</v>
      </c>
      <c r="E721" s="45">
        <v>12</v>
      </c>
      <c r="F721" s="12" t="s">
        <v>83</v>
      </c>
      <c r="G721" s="6">
        <f t="shared" si="71"/>
        <v>7.0685834705770348E-2</v>
      </c>
      <c r="H721" s="3">
        <f t="shared" si="75"/>
        <v>0.47123889803846902</v>
      </c>
      <c r="I721" s="3">
        <f t="shared" si="72"/>
        <v>0.61052646600000005</v>
      </c>
      <c r="J721" s="3">
        <f t="shared" si="73"/>
        <v>20</v>
      </c>
      <c r="K721" s="3">
        <f t="shared" si="74"/>
        <v>12.210529320000001</v>
      </c>
      <c r="L721" t="s">
        <v>129</v>
      </c>
      <c r="M721" s="47" t="s">
        <v>55</v>
      </c>
      <c r="N721" t="s">
        <v>54</v>
      </c>
    </row>
    <row r="722" spans="1:14" x14ac:dyDescent="0.25">
      <c r="A722" s="4">
        <v>1</v>
      </c>
      <c r="B722" s="4">
        <v>16</v>
      </c>
      <c r="C722" s="44" t="s">
        <v>78</v>
      </c>
      <c r="D722" s="45">
        <v>32</v>
      </c>
      <c r="E722" s="45">
        <v>14</v>
      </c>
      <c r="F722" s="12" t="s">
        <v>83</v>
      </c>
      <c r="G722" s="6">
        <f t="shared" si="71"/>
        <v>8.0424771931898703E-2</v>
      </c>
      <c r="H722" s="3">
        <f t="shared" si="75"/>
        <v>0.53616514621265809</v>
      </c>
      <c r="I722" s="3">
        <f t="shared" si="72"/>
        <v>0.77494693000000014</v>
      </c>
      <c r="J722" s="3">
        <f t="shared" si="73"/>
        <v>20</v>
      </c>
      <c r="K722" s="3">
        <f t="shared" si="74"/>
        <v>15.498938600000002</v>
      </c>
      <c r="L722" t="s">
        <v>129</v>
      </c>
      <c r="M722" s="47" t="s">
        <v>55</v>
      </c>
      <c r="N722" t="s">
        <v>54</v>
      </c>
    </row>
    <row r="723" spans="1:14" x14ac:dyDescent="0.25">
      <c r="A723" s="4">
        <v>1</v>
      </c>
      <c r="B723" s="4">
        <v>4</v>
      </c>
      <c r="C723" s="44" t="s">
        <v>78</v>
      </c>
      <c r="D723" s="45">
        <v>33</v>
      </c>
      <c r="E723" s="45">
        <v>14</v>
      </c>
      <c r="F723" s="12" t="s">
        <v>83</v>
      </c>
      <c r="G723" s="6">
        <f t="shared" si="71"/>
        <v>8.5529859993982132E-2</v>
      </c>
      <c r="H723" s="3">
        <f t="shared" si="75"/>
        <v>0.57019906662654762</v>
      </c>
      <c r="I723" s="3">
        <f t="shared" si="72"/>
        <v>0.81726102000000012</v>
      </c>
      <c r="J723" s="3">
        <f t="shared" si="73"/>
        <v>20</v>
      </c>
      <c r="K723" s="3">
        <f t="shared" si="74"/>
        <v>16.345220400000002</v>
      </c>
      <c r="L723" t="s">
        <v>129</v>
      </c>
      <c r="M723" s="47" t="s">
        <v>55</v>
      </c>
      <c r="N723" t="s">
        <v>54</v>
      </c>
    </row>
    <row r="724" spans="1:14" x14ac:dyDescent="0.25">
      <c r="A724" s="4">
        <v>1</v>
      </c>
      <c r="B724" s="4">
        <v>8</v>
      </c>
      <c r="C724" s="44" t="s">
        <v>78</v>
      </c>
      <c r="D724" s="45">
        <v>26</v>
      </c>
      <c r="E724" s="45">
        <v>12</v>
      </c>
      <c r="F724" s="51" t="s">
        <v>82</v>
      </c>
      <c r="G724" s="6">
        <f t="shared" si="71"/>
        <v>5.3092915845667513E-2</v>
      </c>
      <c r="H724" s="3">
        <f t="shared" si="75"/>
        <v>0.3539527723044501</v>
      </c>
      <c r="I724" s="3">
        <f t="shared" si="72"/>
        <v>0.48553715400000003</v>
      </c>
      <c r="J724" s="3">
        <f t="shared" si="73"/>
        <v>20</v>
      </c>
      <c r="K724" s="3">
        <f t="shared" si="74"/>
        <v>9.7107430800000003</v>
      </c>
      <c r="L724" t="s">
        <v>129</v>
      </c>
      <c r="M724" s="47" t="s">
        <v>55</v>
      </c>
      <c r="N724" t="s">
        <v>54</v>
      </c>
    </row>
    <row r="725" spans="1:14" x14ac:dyDescent="0.25">
      <c r="A725" s="4">
        <v>1</v>
      </c>
      <c r="B725" s="4">
        <v>14</v>
      </c>
      <c r="C725" s="44" t="s">
        <v>78</v>
      </c>
      <c r="D725" s="45">
        <v>29</v>
      </c>
      <c r="E725" s="45">
        <v>12</v>
      </c>
      <c r="F725" s="51" t="s">
        <v>82</v>
      </c>
      <c r="G725" s="6">
        <f t="shared" si="71"/>
        <v>6.6051985541725394E-2</v>
      </c>
      <c r="H725" s="3">
        <f t="shared" si="75"/>
        <v>0.44034657027816931</v>
      </c>
      <c r="I725" s="3">
        <f t="shared" si="72"/>
        <v>0.577605174</v>
      </c>
      <c r="J725" s="3">
        <f t="shared" si="73"/>
        <v>20</v>
      </c>
      <c r="K725" s="3">
        <f t="shared" si="74"/>
        <v>11.55210348</v>
      </c>
      <c r="L725" t="s">
        <v>129</v>
      </c>
      <c r="M725" s="47" t="s">
        <v>55</v>
      </c>
      <c r="N725" t="s">
        <v>54</v>
      </c>
    </row>
    <row r="726" spans="1:14" x14ac:dyDescent="0.25">
      <c r="A726" s="4">
        <v>2</v>
      </c>
      <c r="B726" s="4">
        <v>8</v>
      </c>
      <c r="C726" s="44" t="s">
        <v>78</v>
      </c>
      <c r="D726" s="45">
        <v>10</v>
      </c>
      <c r="E726" s="45">
        <v>7</v>
      </c>
      <c r="F726" s="12" t="s">
        <v>79</v>
      </c>
      <c r="G726" s="6">
        <f t="shared" si="71"/>
        <v>7.8539816339744835E-3</v>
      </c>
      <c r="H726" s="3">
        <f t="shared" si="75"/>
        <v>5.235987755982989E-2</v>
      </c>
      <c r="I726" s="3">
        <f t="shared" si="72"/>
        <v>0.14088656599999999</v>
      </c>
      <c r="J726" s="3">
        <f t="shared" si="73"/>
        <v>20</v>
      </c>
      <c r="K726" s="3">
        <f t="shared" si="74"/>
        <v>2.8177313199999996</v>
      </c>
      <c r="L726" t="s">
        <v>129</v>
      </c>
      <c r="M726" s="47" t="s">
        <v>55</v>
      </c>
      <c r="N726" t="s">
        <v>54</v>
      </c>
    </row>
    <row r="727" spans="1:14" x14ac:dyDescent="0.25">
      <c r="A727" s="4">
        <v>2</v>
      </c>
      <c r="B727" s="4">
        <v>6</v>
      </c>
      <c r="C727" s="44" t="s">
        <v>78</v>
      </c>
      <c r="D727" s="45">
        <v>11</v>
      </c>
      <c r="E727" s="45">
        <v>5</v>
      </c>
      <c r="F727" s="12" t="s">
        <v>79</v>
      </c>
      <c r="G727" s="6">
        <f t="shared" si="71"/>
        <v>9.5033177771091243E-3</v>
      </c>
      <c r="H727" s="3">
        <f t="shared" si="75"/>
        <v>6.3355451847394162E-2</v>
      </c>
      <c r="I727" s="3">
        <f t="shared" si="72"/>
        <v>0.13646916100000001</v>
      </c>
      <c r="J727" s="3">
        <f t="shared" si="73"/>
        <v>20</v>
      </c>
      <c r="K727" s="3">
        <f t="shared" si="74"/>
        <v>2.7293832199999999</v>
      </c>
      <c r="L727" t="s">
        <v>129</v>
      </c>
      <c r="M727" s="47" t="s">
        <v>55</v>
      </c>
      <c r="N727" t="s">
        <v>54</v>
      </c>
    </row>
    <row r="728" spans="1:14" x14ac:dyDescent="0.25">
      <c r="A728" s="4">
        <v>2</v>
      </c>
      <c r="B728" s="4">
        <v>7</v>
      </c>
      <c r="C728" s="44" t="s">
        <v>78</v>
      </c>
      <c r="D728" s="45">
        <v>12</v>
      </c>
      <c r="E728" s="45">
        <v>8</v>
      </c>
      <c r="F728" s="12" t="s">
        <v>79</v>
      </c>
      <c r="G728" s="6">
        <f t="shared" si="71"/>
        <v>1.1309733552923255E-2</v>
      </c>
      <c r="H728" s="3">
        <f t="shared" si="75"/>
        <v>7.5398223686155036E-2</v>
      </c>
      <c r="I728" s="3">
        <f t="shared" si="72"/>
        <v>0.16190411399999999</v>
      </c>
      <c r="J728" s="3">
        <f t="shared" si="73"/>
        <v>20</v>
      </c>
      <c r="K728" s="3">
        <f t="shared" si="74"/>
        <v>3.2380822799999995</v>
      </c>
      <c r="L728" t="s">
        <v>129</v>
      </c>
      <c r="M728" s="47" t="s">
        <v>55</v>
      </c>
      <c r="N728" t="s">
        <v>54</v>
      </c>
    </row>
    <row r="729" spans="1:14" x14ac:dyDescent="0.25">
      <c r="A729" s="4">
        <v>2</v>
      </c>
      <c r="B729" s="4">
        <v>10</v>
      </c>
      <c r="C729" s="44" t="s">
        <v>78</v>
      </c>
      <c r="D729" s="45">
        <v>16</v>
      </c>
      <c r="E729" s="45">
        <v>8</v>
      </c>
      <c r="F729" s="51" t="s">
        <v>80</v>
      </c>
      <c r="G729" s="6">
        <f t="shared" si="71"/>
        <v>2.0106192982974676E-2</v>
      </c>
      <c r="H729" s="3">
        <f t="shared" si="75"/>
        <v>0.13404128655316452</v>
      </c>
      <c r="I729" s="3">
        <f t="shared" si="72"/>
        <v>0.20356721799999999</v>
      </c>
      <c r="J729" s="3">
        <f t="shared" si="73"/>
        <v>20</v>
      </c>
      <c r="K729" s="3">
        <f t="shared" si="74"/>
        <v>4.0713443599999994</v>
      </c>
      <c r="L729" t="s">
        <v>129</v>
      </c>
      <c r="M729" s="47" t="s">
        <v>55</v>
      </c>
      <c r="N729" t="s">
        <v>54</v>
      </c>
    </row>
    <row r="730" spans="1:14" x14ac:dyDescent="0.25">
      <c r="A730" s="4">
        <v>2</v>
      </c>
      <c r="B730" s="4">
        <v>11</v>
      </c>
      <c r="C730" s="44" t="s">
        <v>78</v>
      </c>
      <c r="D730" s="45">
        <v>19</v>
      </c>
      <c r="E730" s="45">
        <v>11</v>
      </c>
      <c r="F730" s="51" t="s">
        <v>80</v>
      </c>
      <c r="G730" s="6">
        <f t="shared" si="71"/>
        <v>2.8352873698647883E-2</v>
      </c>
      <c r="H730" s="3">
        <f t="shared" si="75"/>
        <v>0.1890191579909859</v>
      </c>
      <c r="I730" s="3">
        <f t="shared" si="72"/>
        <v>0.29298479500000002</v>
      </c>
      <c r="J730" s="3">
        <f t="shared" si="73"/>
        <v>20</v>
      </c>
      <c r="K730" s="3">
        <f t="shared" si="74"/>
        <v>5.8596959000000002</v>
      </c>
      <c r="L730" t="s">
        <v>129</v>
      </c>
      <c r="M730" s="47" t="s">
        <v>55</v>
      </c>
      <c r="N730" t="s">
        <v>54</v>
      </c>
    </row>
    <row r="731" spans="1:14" x14ac:dyDescent="0.25">
      <c r="A731" s="4">
        <v>2</v>
      </c>
      <c r="B731" s="4">
        <v>12</v>
      </c>
      <c r="C731" s="44" t="s">
        <v>78</v>
      </c>
      <c r="D731" s="45">
        <v>20</v>
      </c>
      <c r="E731" s="45">
        <v>9</v>
      </c>
      <c r="F731" s="12" t="s">
        <v>81</v>
      </c>
      <c r="G731" s="6">
        <f t="shared" si="71"/>
        <v>3.1415926535897934E-2</v>
      </c>
      <c r="H731" s="3">
        <f t="shared" si="75"/>
        <v>0.20943951023931956</v>
      </c>
      <c r="I731" s="3">
        <f t="shared" si="72"/>
        <v>0.27573366599999999</v>
      </c>
      <c r="J731" s="3">
        <f t="shared" si="73"/>
        <v>20</v>
      </c>
      <c r="K731" s="3">
        <f t="shared" si="74"/>
        <v>5.5146733199999991</v>
      </c>
      <c r="L731" t="s">
        <v>129</v>
      </c>
      <c r="M731" s="47" t="s">
        <v>55</v>
      </c>
      <c r="N731" t="s">
        <v>54</v>
      </c>
    </row>
    <row r="732" spans="1:14" x14ac:dyDescent="0.25">
      <c r="A732" s="4">
        <v>2</v>
      </c>
      <c r="B732" s="4">
        <v>14</v>
      </c>
      <c r="C732" s="44" t="s">
        <v>78</v>
      </c>
      <c r="D732" s="45">
        <v>23</v>
      </c>
      <c r="E732" s="45">
        <v>15</v>
      </c>
      <c r="F732" s="12" t="s">
        <v>81</v>
      </c>
      <c r="G732" s="6">
        <f t="shared" si="71"/>
        <v>4.1547562843725017E-2</v>
      </c>
      <c r="H732" s="3">
        <f t="shared" si="75"/>
        <v>0.27698375229150013</v>
      </c>
      <c r="I732" s="3">
        <f t="shared" si="72"/>
        <v>0.47730683099999999</v>
      </c>
      <c r="J732" s="3">
        <f t="shared" si="73"/>
        <v>20</v>
      </c>
      <c r="K732" s="3">
        <f t="shared" si="74"/>
        <v>9.5461366199999986</v>
      </c>
      <c r="L732" t="s">
        <v>129</v>
      </c>
      <c r="M732" s="47" t="s">
        <v>55</v>
      </c>
      <c r="N732" t="s">
        <v>54</v>
      </c>
    </row>
    <row r="733" spans="1:14" x14ac:dyDescent="0.25">
      <c r="A733" s="4">
        <v>2</v>
      </c>
      <c r="B733" s="4">
        <v>18</v>
      </c>
      <c r="C733" s="44" t="s">
        <v>78</v>
      </c>
      <c r="D733" s="45">
        <v>23</v>
      </c>
      <c r="E733" s="45">
        <v>8</v>
      </c>
      <c r="F733" s="12" t="s">
        <v>81</v>
      </c>
      <c r="G733" s="6">
        <f t="shared" si="71"/>
        <v>4.1547562843725017E-2</v>
      </c>
      <c r="H733" s="3">
        <f t="shared" si="75"/>
        <v>0.27698375229150013</v>
      </c>
      <c r="I733" s="3">
        <f t="shared" si="72"/>
        <v>0.30512103400000001</v>
      </c>
      <c r="J733" s="3">
        <f t="shared" si="73"/>
        <v>20</v>
      </c>
      <c r="K733" s="3">
        <f t="shared" si="74"/>
        <v>6.1024206799999998</v>
      </c>
      <c r="L733" t="s">
        <v>129</v>
      </c>
      <c r="M733" s="47" t="s">
        <v>55</v>
      </c>
      <c r="N733" t="s">
        <v>54</v>
      </c>
    </row>
    <row r="734" spans="1:14" x14ac:dyDescent="0.25">
      <c r="A734" s="4">
        <v>2</v>
      </c>
      <c r="B734" s="4">
        <v>3</v>
      </c>
      <c r="C734" s="44" t="s">
        <v>78</v>
      </c>
      <c r="D734" s="45">
        <v>24</v>
      </c>
      <c r="E734" s="45">
        <v>9</v>
      </c>
      <c r="F734" s="12" t="s">
        <v>81</v>
      </c>
      <c r="G734" s="6">
        <f t="shared" si="71"/>
        <v>4.5238934211693019E-2</v>
      </c>
      <c r="H734" s="3">
        <f t="shared" si="75"/>
        <v>0.30159289474462014</v>
      </c>
      <c r="I734" s="3">
        <f t="shared" si="72"/>
        <v>0.34938808200000004</v>
      </c>
      <c r="J734" s="3">
        <f t="shared" si="73"/>
        <v>20</v>
      </c>
      <c r="K734" s="3">
        <f t="shared" si="74"/>
        <v>6.9877616400000004</v>
      </c>
      <c r="L734" t="s">
        <v>129</v>
      </c>
      <c r="M734" s="47" t="s">
        <v>55</v>
      </c>
      <c r="N734" t="s">
        <v>54</v>
      </c>
    </row>
    <row r="735" spans="1:14" x14ac:dyDescent="0.25">
      <c r="A735" s="4">
        <v>2</v>
      </c>
      <c r="B735" s="4">
        <v>20</v>
      </c>
      <c r="C735" s="44" t="s">
        <v>78</v>
      </c>
      <c r="D735" s="45">
        <v>24</v>
      </c>
      <c r="E735" s="45">
        <v>9</v>
      </c>
      <c r="F735" s="12" t="s">
        <v>81</v>
      </c>
      <c r="G735" s="6">
        <f t="shared" si="71"/>
        <v>4.5238934211693019E-2</v>
      </c>
      <c r="H735" s="3">
        <f t="shared" si="75"/>
        <v>0.30159289474462014</v>
      </c>
      <c r="I735" s="3">
        <f t="shared" si="72"/>
        <v>0.34938808200000004</v>
      </c>
      <c r="J735" s="3">
        <f t="shared" si="73"/>
        <v>20</v>
      </c>
      <c r="K735" s="3">
        <f t="shared" si="74"/>
        <v>6.9877616400000004</v>
      </c>
      <c r="L735" t="s">
        <v>129</v>
      </c>
      <c r="M735" s="47" t="s">
        <v>55</v>
      </c>
      <c r="N735" t="s">
        <v>54</v>
      </c>
    </row>
    <row r="736" spans="1:14" x14ac:dyDescent="0.25">
      <c r="A736" s="4">
        <v>2</v>
      </c>
      <c r="B736" s="4">
        <v>16</v>
      </c>
      <c r="C736" s="44" t="s">
        <v>78</v>
      </c>
      <c r="D736" s="45">
        <v>25</v>
      </c>
      <c r="E736" s="45">
        <v>12</v>
      </c>
      <c r="F736" s="51" t="s">
        <v>82</v>
      </c>
      <c r="G736" s="6">
        <f t="shared" si="71"/>
        <v>4.9087385212340517E-2</v>
      </c>
      <c r="H736" s="3">
        <f t="shared" si="75"/>
        <v>0.3272492347489368</v>
      </c>
      <c r="I736" s="3">
        <f t="shared" si="72"/>
        <v>0.457079766</v>
      </c>
      <c r="J736" s="3">
        <f t="shared" si="73"/>
        <v>20</v>
      </c>
      <c r="K736" s="3">
        <f t="shared" si="74"/>
        <v>9.1415953199999986</v>
      </c>
      <c r="L736" t="s">
        <v>129</v>
      </c>
      <c r="M736" s="47" t="s">
        <v>55</v>
      </c>
      <c r="N736" t="s">
        <v>54</v>
      </c>
    </row>
    <row r="737" spans="1:14" x14ac:dyDescent="0.25">
      <c r="A737" s="4">
        <v>2</v>
      </c>
      <c r="B737" s="4">
        <v>2</v>
      </c>
      <c r="C737" s="44" t="s">
        <v>78</v>
      </c>
      <c r="D737" s="45">
        <v>30</v>
      </c>
      <c r="E737" s="45">
        <v>18</v>
      </c>
      <c r="F737" s="12" t="s">
        <v>83</v>
      </c>
      <c r="G737" s="6">
        <f t="shared" si="71"/>
        <v>7.0685834705770348E-2</v>
      </c>
      <c r="H737" s="3">
        <f t="shared" si="75"/>
        <v>0.47123889803846902</v>
      </c>
      <c r="I737" s="3">
        <f t="shared" si="72"/>
        <v>0.8616210660000001</v>
      </c>
      <c r="J737" s="3">
        <f t="shared" si="73"/>
        <v>20</v>
      </c>
      <c r="K737" s="3">
        <f t="shared" si="74"/>
        <v>17.23242132</v>
      </c>
      <c r="L737" t="s">
        <v>129</v>
      </c>
      <c r="M737" s="47" t="s">
        <v>55</v>
      </c>
      <c r="N737" t="s">
        <v>54</v>
      </c>
    </row>
    <row r="738" spans="1:14" x14ac:dyDescent="0.25">
      <c r="A738" s="4">
        <v>2</v>
      </c>
      <c r="B738" s="4">
        <v>19</v>
      </c>
      <c r="C738" s="44" t="s">
        <v>78</v>
      </c>
      <c r="D738" s="45">
        <v>30</v>
      </c>
      <c r="E738" s="45">
        <v>18</v>
      </c>
      <c r="F738" s="12" t="s">
        <v>83</v>
      </c>
      <c r="G738" s="6">
        <f t="shared" si="71"/>
        <v>7.0685834705770348E-2</v>
      </c>
      <c r="H738" s="3">
        <f t="shared" si="75"/>
        <v>0.47123889803846902</v>
      </c>
      <c r="I738" s="3">
        <f t="shared" si="72"/>
        <v>0.8616210660000001</v>
      </c>
      <c r="J738" s="3">
        <f t="shared" si="73"/>
        <v>20</v>
      </c>
      <c r="K738" s="3">
        <f t="shared" si="74"/>
        <v>17.23242132</v>
      </c>
      <c r="L738" t="s">
        <v>129</v>
      </c>
      <c r="M738" s="47" t="s">
        <v>55</v>
      </c>
      <c r="N738" t="s">
        <v>54</v>
      </c>
    </row>
    <row r="739" spans="1:14" x14ac:dyDescent="0.25">
      <c r="A739" s="4">
        <v>2</v>
      </c>
      <c r="B739" s="4">
        <v>4</v>
      </c>
      <c r="C739" s="44" t="s">
        <v>78</v>
      </c>
      <c r="D739" s="45">
        <v>24</v>
      </c>
      <c r="E739" s="45">
        <v>12</v>
      </c>
      <c r="F739" s="12" t="s">
        <v>81</v>
      </c>
      <c r="G739" s="6">
        <f t="shared" si="71"/>
        <v>4.5238934211693019E-2</v>
      </c>
      <c r="H739" s="3">
        <f t="shared" si="75"/>
        <v>0.30159289474462014</v>
      </c>
      <c r="I739" s="3">
        <f t="shared" si="72"/>
        <v>0.42973835399999999</v>
      </c>
      <c r="J739" s="3">
        <f t="shared" si="73"/>
        <v>20</v>
      </c>
      <c r="K739" s="3">
        <f t="shared" si="74"/>
        <v>8.5947670799999987</v>
      </c>
      <c r="L739" t="s">
        <v>129</v>
      </c>
      <c r="M739" s="47" t="s">
        <v>55</v>
      </c>
      <c r="N739" t="s">
        <v>54</v>
      </c>
    </row>
    <row r="740" spans="1:14" x14ac:dyDescent="0.25">
      <c r="A740" s="4">
        <v>2</v>
      </c>
      <c r="B740" s="4">
        <v>9</v>
      </c>
      <c r="C740" s="44" t="s">
        <v>78</v>
      </c>
      <c r="D740" s="45">
        <v>22</v>
      </c>
      <c r="E740" s="45">
        <v>9</v>
      </c>
      <c r="F740" s="12" t="s">
        <v>81</v>
      </c>
      <c r="G740" s="6">
        <f t="shared" si="71"/>
        <v>3.8013271108436497E-2</v>
      </c>
      <c r="H740" s="3">
        <f t="shared" si="75"/>
        <v>0.25342180738957665</v>
      </c>
      <c r="I740" s="3">
        <f t="shared" si="72"/>
        <v>0.31088691000000002</v>
      </c>
      <c r="J740" s="3">
        <f t="shared" si="73"/>
        <v>20</v>
      </c>
      <c r="K740" s="3">
        <f t="shared" si="74"/>
        <v>6.2177382000000003</v>
      </c>
      <c r="L740" t="s">
        <v>129</v>
      </c>
      <c r="M740" s="47" t="s">
        <v>55</v>
      </c>
      <c r="N740" t="s">
        <v>54</v>
      </c>
    </row>
    <row r="741" spans="1:14" x14ac:dyDescent="0.25">
      <c r="A741" s="4">
        <v>2</v>
      </c>
      <c r="B741" s="4">
        <v>21</v>
      </c>
      <c r="C741" s="44" t="s">
        <v>78</v>
      </c>
      <c r="D741" s="45">
        <v>23</v>
      </c>
      <c r="E741" s="45">
        <v>12</v>
      </c>
      <c r="F741" s="12" t="s">
        <v>81</v>
      </c>
      <c r="G741" s="6">
        <f t="shared" si="71"/>
        <v>4.1547562843725017E-2</v>
      </c>
      <c r="H741" s="3">
        <f t="shared" si="75"/>
        <v>0.27698375229150013</v>
      </c>
      <c r="I741" s="3">
        <f t="shared" si="72"/>
        <v>0.403512918</v>
      </c>
      <c r="J741" s="3">
        <f t="shared" si="73"/>
        <v>20</v>
      </c>
      <c r="K741" s="3">
        <f t="shared" si="74"/>
        <v>8.0702583599999986</v>
      </c>
      <c r="L741" t="s">
        <v>129</v>
      </c>
      <c r="M741" s="47" t="s">
        <v>55</v>
      </c>
      <c r="N741" t="s">
        <v>54</v>
      </c>
    </row>
    <row r="742" spans="1:14" x14ac:dyDescent="0.25">
      <c r="A742" s="4">
        <v>2</v>
      </c>
      <c r="B742" s="4">
        <v>17</v>
      </c>
      <c r="C742" s="44" t="s">
        <v>78</v>
      </c>
      <c r="D742" s="45">
        <v>33</v>
      </c>
      <c r="E742" s="45">
        <v>15</v>
      </c>
      <c r="F742" s="12" t="s">
        <v>83</v>
      </c>
      <c r="G742" s="6">
        <f t="shared" si="71"/>
        <v>8.5529859993982132E-2</v>
      </c>
      <c r="H742" s="3">
        <f t="shared" si="75"/>
        <v>0.57019906662654762</v>
      </c>
      <c r="I742" s="3">
        <f t="shared" si="72"/>
        <v>0.86789843100000008</v>
      </c>
      <c r="J742" s="3">
        <f t="shared" si="73"/>
        <v>20</v>
      </c>
      <c r="K742" s="3">
        <f t="shared" si="74"/>
        <v>17.357968620000001</v>
      </c>
      <c r="L742" t="s">
        <v>129</v>
      </c>
      <c r="M742" s="47" t="s">
        <v>55</v>
      </c>
      <c r="N742" t="s">
        <v>54</v>
      </c>
    </row>
    <row r="743" spans="1:14" x14ac:dyDescent="0.25">
      <c r="A743" s="4">
        <v>2</v>
      </c>
      <c r="B743" s="4">
        <v>1</v>
      </c>
      <c r="C743" s="44" t="s">
        <v>77</v>
      </c>
      <c r="D743" s="45">
        <v>45</v>
      </c>
      <c r="E743" s="45">
        <v>30</v>
      </c>
      <c r="F743" s="12" t="s">
        <v>86</v>
      </c>
      <c r="G743" s="6">
        <f t="shared" si="71"/>
        <v>0.15904312808798329</v>
      </c>
      <c r="H743" s="3">
        <f t="shared" si="75"/>
        <v>1.0602875205865554</v>
      </c>
      <c r="I743" s="8">
        <f>0.0050811768+0.0000286052*POWER(D743,2)*E743</f>
        <v>1.7428470768</v>
      </c>
      <c r="J743" s="3">
        <f t="shared" si="73"/>
        <v>20</v>
      </c>
      <c r="K743" s="3">
        <f t="shared" si="74"/>
        <v>34.856941535999994</v>
      </c>
      <c r="L743" t="s">
        <v>129</v>
      </c>
      <c r="M743" s="47" t="s">
        <v>55</v>
      </c>
      <c r="N743" t="s">
        <v>54</v>
      </c>
    </row>
    <row r="744" spans="1:14" x14ac:dyDescent="0.25">
      <c r="A744" s="4">
        <v>2</v>
      </c>
      <c r="B744" s="4">
        <v>15</v>
      </c>
      <c r="C744" s="44" t="s">
        <v>78</v>
      </c>
      <c r="D744" s="45">
        <v>28</v>
      </c>
      <c r="E744" s="45">
        <v>10</v>
      </c>
      <c r="F744" s="51" t="s">
        <v>82</v>
      </c>
      <c r="G744" s="6">
        <f t="shared" si="71"/>
        <v>6.1575216010359951E-2</v>
      </c>
      <c r="H744" s="3">
        <f t="shared" si="75"/>
        <v>0.41050144006906636</v>
      </c>
      <c r="I744" s="3">
        <f>0.108337266+(0.000046499*(D744*D744*E744))</f>
        <v>0.472889426</v>
      </c>
      <c r="J744" s="3">
        <f t="shared" si="73"/>
        <v>20</v>
      </c>
      <c r="K744" s="3">
        <f t="shared" si="74"/>
        <v>9.4577885199999994</v>
      </c>
      <c r="L744" t="s">
        <v>129</v>
      </c>
      <c r="M744" s="47" t="s">
        <v>55</v>
      </c>
      <c r="N744" t="s">
        <v>54</v>
      </c>
    </row>
    <row r="745" spans="1:14" x14ac:dyDescent="0.25">
      <c r="A745" s="4">
        <v>2</v>
      </c>
      <c r="B745" s="4">
        <v>5</v>
      </c>
      <c r="C745" s="44" t="s">
        <v>77</v>
      </c>
      <c r="D745" s="45">
        <v>26</v>
      </c>
      <c r="E745" s="45">
        <v>12</v>
      </c>
      <c r="F745" s="51" t="s">
        <v>82</v>
      </c>
      <c r="G745" s="6">
        <f t="shared" si="71"/>
        <v>5.3092915845667513E-2</v>
      </c>
      <c r="H745" s="3">
        <f t="shared" si="75"/>
        <v>0.3539527723044501</v>
      </c>
      <c r="I745" s="8">
        <f>0.0050811768+0.0000286052*POWER(D745,2)*E745</f>
        <v>0.23712655919999998</v>
      </c>
      <c r="J745" s="3">
        <f t="shared" si="73"/>
        <v>20</v>
      </c>
      <c r="K745" s="3">
        <f t="shared" si="74"/>
        <v>4.7425311839999988</v>
      </c>
      <c r="L745" t="s">
        <v>129</v>
      </c>
      <c r="M745" s="47" t="s">
        <v>55</v>
      </c>
      <c r="N745" t="s">
        <v>54</v>
      </c>
    </row>
    <row r="746" spans="1:14" x14ac:dyDescent="0.25">
      <c r="A746" s="4">
        <v>2</v>
      </c>
      <c r="B746" s="4">
        <v>22</v>
      </c>
      <c r="C746" s="44" t="s">
        <v>77</v>
      </c>
      <c r="D746" s="45">
        <v>14</v>
      </c>
      <c r="E746" s="45">
        <v>6</v>
      </c>
      <c r="F746" s="12" t="s">
        <v>79</v>
      </c>
      <c r="G746" s="6">
        <f t="shared" si="71"/>
        <v>1.5393804002589988E-2</v>
      </c>
      <c r="H746" s="3">
        <f t="shared" si="75"/>
        <v>0.10262536001726659</v>
      </c>
      <c r="I746" s="8">
        <f>0.0050811768+0.0000286052*POWER(D746,2)*E746</f>
        <v>3.8720891999999993E-2</v>
      </c>
      <c r="J746" s="3">
        <f t="shared" si="73"/>
        <v>20</v>
      </c>
      <c r="K746" s="3">
        <f t="shared" si="74"/>
        <v>0.7744178399999998</v>
      </c>
      <c r="L746" t="s">
        <v>129</v>
      </c>
      <c r="M746" s="47" t="s">
        <v>55</v>
      </c>
      <c r="N746" t="s">
        <v>54</v>
      </c>
    </row>
    <row r="747" spans="1:14" x14ac:dyDescent="0.25">
      <c r="A747" s="4">
        <v>2</v>
      </c>
      <c r="B747" s="4">
        <v>13</v>
      </c>
      <c r="C747" s="44" t="s">
        <v>78</v>
      </c>
      <c r="D747" s="45">
        <v>13</v>
      </c>
      <c r="E747" s="45">
        <v>6</v>
      </c>
      <c r="F747" s="12" t="s">
        <v>79</v>
      </c>
      <c r="G747" s="6">
        <f t="shared" si="71"/>
        <v>1.3273228961416878E-2</v>
      </c>
      <c r="H747" s="3">
        <f t="shared" si="75"/>
        <v>8.8488193076112526E-2</v>
      </c>
      <c r="I747" s="3">
        <f t="shared" ref="I747:I757" si="76">0.108337266+(0.000046499*(D747*D747*E747))</f>
        <v>0.15548725200000002</v>
      </c>
      <c r="J747" s="3">
        <f t="shared" si="73"/>
        <v>20</v>
      </c>
      <c r="K747" s="3">
        <f t="shared" si="74"/>
        <v>3.1097450400000004</v>
      </c>
      <c r="L747" t="s">
        <v>129</v>
      </c>
      <c r="M747" s="47" t="s">
        <v>55</v>
      </c>
      <c r="N747" t="s">
        <v>54</v>
      </c>
    </row>
    <row r="748" spans="1:14" x14ac:dyDescent="0.25">
      <c r="A748" s="4">
        <v>3</v>
      </c>
      <c r="B748" s="4">
        <v>4</v>
      </c>
      <c r="C748" s="44" t="s">
        <v>78</v>
      </c>
      <c r="D748" s="45">
        <v>12</v>
      </c>
      <c r="E748" s="45">
        <v>8</v>
      </c>
      <c r="F748" s="12" t="s">
        <v>79</v>
      </c>
      <c r="G748" s="6">
        <f t="shared" si="71"/>
        <v>1.1309733552923255E-2</v>
      </c>
      <c r="H748" s="3">
        <f t="shared" si="75"/>
        <v>7.5398223686155036E-2</v>
      </c>
      <c r="I748" s="3">
        <f t="shared" si="76"/>
        <v>0.16190411399999999</v>
      </c>
      <c r="J748" s="3">
        <f t="shared" si="73"/>
        <v>20</v>
      </c>
      <c r="K748" s="3">
        <f t="shared" si="74"/>
        <v>3.2380822799999995</v>
      </c>
      <c r="L748" t="s">
        <v>129</v>
      </c>
      <c r="M748" s="47" t="s">
        <v>55</v>
      </c>
      <c r="N748" t="s">
        <v>54</v>
      </c>
    </row>
    <row r="749" spans="1:14" x14ac:dyDescent="0.25">
      <c r="A749" s="4">
        <v>3</v>
      </c>
      <c r="B749" s="4">
        <v>13</v>
      </c>
      <c r="C749" s="44" t="s">
        <v>78</v>
      </c>
      <c r="D749" s="45">
        <v>12</v>
      </c>
      <c r="E749" s="45">
        <v>8</v>
      </c>
      <c r="F749" s="12" t="s">
        <v>79</v>
      </c>
      <c r="G749" s="6">
        <f t="shared" si="71"/>
        <v>1.1309733552923255E-2</v>
      </c>
      <c r="H749" s="3">
        <f t="shared" si="75"/>
        <v>7.5398223686155036E-2</v>
      </c>
      <c r="I749" s="3">
        <f t="shared" si="76"/>
        <v>0.16190411399999999</v>
      </c>
      <c r="J749" s="3">
        <f t="shared" si="73"/>
        <v>20</v>
      </c>
      <c r="K749" s="3">
        <f t="shared" si="74"/>
        <v>3.2380822799999995</v>
      </c>
      <c r="L749" t="s">
        <v>129</v>
      </c>
      <c r="M749" s="47" t="s">
        <v>55</v>
      </c>
      <c r="N749" t="s">
        <v>54</v>
      </c>
    </row>
    <row r="750" spans="1:14" x14ac:dyDescent="0.25">
      <c r="A750" s="4">
        <v>3</v>
      </c>
      <c r="B750" s="4">
        <v>19</v>
      </c>
      <c r="C750" s="44" t="s">
        <v>78</v>
      </c>
      <c r="D750" s="45">
        <v>12</v>
      </c>
      <c r="E750" s="45">
        <v>8</v>
      </c>
      <c r="F750" s="12" t="s">
        <v>79</v>
      </c>
      <c r="G750" s="6">
        <f t="shared" si="71"/>
        <v>1.1309733552923255E-2</v>
      </c>
      <c r="H750" s="3">
        <f t="shared" si="75"/>
        <v>7.5398223686155036E-2</v>
      </c>
      <c r="I750" s="3">
        <f t="shared" si="76"/>
        <v>0.16190411399999999</v>
      </c>
      <c r="J750" s="3">
        <f t="shared" si="73"/>
        <v>20</v>
      </c>
      <c r="K750" s="3">
        <f t="shared" si="74"/>
        <v>3.2380822799999995</v>
      </c>
      <c r="L750" t="s">
        <v>129</v>
      </c>
      <c r="M750" s="47" t="s">
        <v>55</v>
      </c>
      <c r="N750" t="s">
        <v>54</v>
      </c>
    </row>
    <row r="751" spans="1:14" x14ac:dyDescent="0.25">
      <c r="A751" s="4">
        <v>3</v>
      </c>
      <c r="B751" s="4">
        <v>5</v>
      </c>
      <c r="C751" s="44" t="s">
        <v>78</v>
      </c>
      <c r="D751" s="45">
        <v>15</v>
      </c>
      <c r="E751" s="45">
        <v>17</v>
      </c>
      <c r="F751" s="51" t="s">
        <v>80</v>
      </c>
      <c r="G751" s="6">
        <f t="shared" si="71"/>
        <v>1.7671458676442587E-2</v>
      </c>
      <c r="H751" s="3">
        <f t="shared" si="75"/>
        <v>0.11780972450961726</v>
      </c>
      <c r="I751" s="3">
        <f t="shared" si="76"/>
        <v>0.28619594100000001</v>
      </c>
      <c r="J751" s="3">
        <f t="shared" si="73"/>
        <v>20</v>
      </c>
      <c r="K751" s="3">
        <f t="shared" si="74"/>
        <v>5.7239188199999997</v>
      </c>
      <c r="L751" t="s">
        <v>129</v>
      </c>
      <c r="M751" s="47" t="s">
        <v>55</v>
      </c>
      <c r="N751" t="s">
        <v>54</v>
      </c>
    </row>
    <row r="752" spans="1:14" x14ac:dyDescent="0.25">
      <c r="A752" s="4">
        <v>3</v>
      </c>
      <c r="B752" s="4">
        <v>14</v>
      </c>
      <c r="C752" s="44" t="s">
        <v>78</v>
      </c>
      <c r="D752" s="45">
        <v>15</v>
      </c>
      <c r="E752" s="45">
        <v>17</v>
      </c>
      <c r="F752" s="51" t="s">
        <v>80</v>
      </c>
      <c r="G752" s="6">
        <f t="shared" si="71"/>
        <v>1.7671458676442587E-2</v>
      </c>
      <c r="H752" s="3">
        <f t="shared" si="75"/>
        <v>0.11780972450961726</v>
      </c>
      <c r="I752" s="3">
        <f t="shared" si="76"/>
        <v>0.28619594100000001</v>
      </c>
      <c r="J752" s="3">
        <f t="shared" si="73"/>
        <v>20</v>
      </c>
      <c r="K752" s="3">
        <f t="shared" si="74"/>
        <v>5.7239188199999997</v>
      </c>
      <c r="L752" t="s">
        <v>129</v>
      </c>
      <c r="M752" s="47" t="s">
        <v>55</v>
      </c>
      <c r="N752" t="s">
        <v>54</v>
      </c>
    </row>
    <row r="753" spans="1:14" x14ac:dyDescent="0.25">
      <c r="A753" s="4">
        <v>3</v>
      </c>
      <c r="B753" s="4">
        <v>20</v>
      </c>
      <c r="C753" s="44" t="s">
        <v>78</v>
      </c>
      <c r="D753" s="45">
        <v>15</v>
      </c>
      <c r="E753" s="45">
        <v>17</v>
      </c>
      <c r="F753" s="51" t="s">
        <v>80</v>
      </c>
      <c r="G753" s="6">
        <f t="shared" si="71"/>
        <v>1.7671458676442587E-2</v>
      </c>
      <c r="H753" s="3">
        <f t="shared" si="75"/>
        <v>0.11780972450961726</v>
      </c>
      <c r="I753" s="3">
        <f t="shared" si="76"/>
        <v>0.28619594100000001</v>
      </c>
      <c r="J753" s="3">
        <f t="shared" si="73"/>
        <v>20</v>
      </c>
      <c r="K753" s="3">
        <f t="shared" si="74"/>
        <v>5.7239188199999997</v>
      </c>
      <c r="L753" t="s">
        <v>129</v>
      </c>
      <c r="M753" s="47" t="s">
        <v>55</v>
      </c>
      <c r="N753" t="s">
        <v>54</v>
      </c>
    </row>
    <row r="754" spans="1:14" x14ac:dyDescent="0.25">
      <c r="A754" s="4">
        <v>3</v>
      </c>
      <c r="B754" s="4">
        <v>3</v>
      </c>
      <c r="C754" s="44" t="s">
        <v>78</v>
      </c>
      <c r="D754" s="45">
        <v>20</v>
      </c>
      <c r="E754" s="45">
        <v>17</v>
      </c>
      <c r="F754" s="12" t="s">
        <v>81</v>
      </c>
      <c r="G754" s="6">
        <f t="shared" si="71"/>
        <v>3.1415926535897934E-2</v>
      </c>
      <c r="H754" s="3">
        <f t="shared" si="75"/>
        <v>0.20943951023931956</v>
      </c>
      <c r="I754" s="3">
        <f t="shared" si="76"/>
        <v>0.424530466</v>
      </c>
      <c r="J754" s="3">
        <f t="shared" si="73"/>
        <v>20</v>
      </c>
      <c r="K754" s="3">
        <f t="shared" si="74"/>
        <v>8.490609319999999</v>
      </c>
      <c r="L754" t="s">
        <v>129</v>
      </c>
      <c r="M754" s="47" t="s">
        <v>55</v>
      </c>
      <c r="N754" t="s">
        <v>54</v>
      </c>
    </row>
    <row r="755" spans="1:14" x14ac:dyDescent="0.25">
      <c r="A755" s="4">
        <v>3</v>
      </c>
      <c r="B755" s="4">
        <v>12</v>
      </c>
      <c r="C755" s="44" t="s">
        <v>78</v>
      </c>
      <c r="D755" s="45">
        <v>20</v>
      </c>
      <c r="E755" s="45">
        <v>17</v>
      </c>
      <c r="F755" s="12" t="s">
        <v>81</v>
      </c>
      <c r="G755" s="6">
        <f t="shared" si="71"/>
        <v>3.1415926535897934E-2</v>
      </c>
      <c r="H755" s="3">
        <f t="shared" si="75"/>
        <v>0.20943951023931956</v>
      </c>
      <c r="I755" s="3">
        <f t="shared" si="76"/>
        <v>0.424530466</v>
      </c>
      <c r="J755" s="3">
        <f t="shared" si="73"/>
        <v>20</v>
      </c>
      <c r="K755" s="3">
        <f t="shared" si="74"/>
        <v>8.490609319999999</v>
      </c>
      <c r="L755" t="s">
        <v>129</v>
      </c>
      <c r="M755" s="47" t="s">
        <v>55</v>
      </c>
      <c r="N755" t="s">
        <v>54</v>
      </c>
    </row>
    <row r="756" spans="1:14" x14ac:dyDescent="0.25">
      <c r="A756" s="4">
        <v>3</v>
      </c>
      <c r="B756" s="4">
        <v>18</v>
      </c>
      <c r="C756" s="44" t="s">
        <v>78</v>
      </c>
      <c r="D756" s="45">
        <v>20</v>
      </c>
      <c r="E756" s="45">
        <v>17</v>
      </c>
      <c r="F756" s="12" t="s">
        <v>81</v>
      </c>
      <c r="G756" s="6">
        <f t="shared" si="71"/>
        <v>3.1415926535897934E-2</v>
      </c>
      <c r="H756" s="3">
        <f t="shared" si="75"/>
        <v>0.20943951023931956</v>
      </c>
      <c r="I756" s="3">
        <f t="shared" si="76"/>
        <v>0.424530466</v>
      </c>
      <c r="J756" s="3">
        <f t="shared" si="73"/>
        <v>20</v>
      </c>
      <c r="K756" s="3">
        <f t="shared" si="74"/>
        <v>8.490609319999999</v>
      </c>
      <c r="L756" t="s">
        <v>129</v>
      </c>
      <c r="M756" s="47" t="s">
        <v>55</v>
      </c>
      <c r="N756" t="s">
        <v>54</v>
      </c>
    </row>
    <row r="757" spans="1:14" x14ac:dyDescent="0.25">
      <c r="A757" s="4">
        <v>3</v>
      </c>
      <c r="B757" s="4">
        <v>2</v>
      </c>
      <c r="C757" s="44" t="s">
        <v>78</v>
      </c>
      <c r="D757" s="45">
        <v>23</v>
      </c>
      <c r="E757" s="45">
        <v>19</v>
      </c>
      <c r="F757" s="12" t="s">
        <v>81</v>
      </c>
      <c r="G757" s="6">
        <f t="shared" si="71"/>
        <v>4.1547562843725017E-2</v>
      </c>
      <c r="H757" s="3">
        <f t="shared" si="75"/>
        <v>0.27698375229150013</v>
      </c>
      <c r="I757" s="3">
        <f t="shared" si="76"/>
        <v>0.57569871500000003</v>
      </c>
      <c r="J757" s="3">
        <f t="shared" si="73"/>
        <v>20</v>
      </c>
      <c r="K757" s="3">
        <f t="shared" si="74"/>
        <v>11.513974299999999</v>
      </c>
      <c r="L757" t="s">
        <v>129</v>
      </c>
      <c r="M757" s="47" t="s">
        <v>55</v>
      </c>
      <c r="N757" t="s">
        <v>54</v>
      </c>
    </row>
    <row r="758" spans="1:14" x14ac:dyDescent="0.25">
      <c r="A758" s="4">
        <v>3</v>
      </c>
      <c r="B758" s="4">
        <v>8</v>
      </c>
      <c r="C758" s="44" t="s">
        <v>77</v>
      </c>
      <c r="D758" s="45">
        <v>26</v>
      </c>
      <c r="E758" s="45">
        <v>15</v>
      </c>
      <c r="F758" s="51" t="s">
        <v>82</v>
      </c>
      <c r="G758" s="6">
        <f t="shared" si="71"/>
        <v>5.3092915845667513E-2</v>
      </c>
      <c r="H758" s="3">
        <f t="shared" si="75"/>
        <v>0.3539527723044501</v>
      </c>
      <c r="I758" s="8">
        <f>0.0050811768+0.0000286052*POWER(D758,2)*E758</f>
        <v>0.29513790479999996</v>
      </c>
      <c r="J758" s="3">
        <f t="shared" si="73"/>
        <v>20</v>
      </c>
      <c r="K758" s="3">
        <f t="shared" si="74"/>
        <v>5.9027580959999986</v>
      </c>
      <c r="L758" t="s">
        <v>129</v>
      </c>
      <c r="M758" s="47" t="s">
        <v>55</v>
      </c>
      <c r="N758" t="s">
        <v>54</v>
      </c>
    </row>
    <row r="759" spans="1:14" x14ac:dyDescent="0.25">
      <c r="A759" s="4">
        <v>3</v>
      </c>
      <c r="B759" s="4">
        <v>17</v>
      </c>
      <c r="C759" s="44" t="s">
        <v>77</v>
      </c>
      <c r="D759" s="45">
        <v>26</v>
      </c>
      <c r="E759" s="45">
        <v>15</v>
      </c>
      <c r="F759" s="51" t="s">
        <v>82</v>
      </c>
      <c r="G759" s="6">
        <f t="shared" si="71"/>
        <v>5.3092915845667513E-2</v>
      </c>
      <c r="H759" s="3">
        <f t="shared" si="75"/>
        <v>0.3539527723044501</v>
      </c>
      <c r="I759" s="8">
        <f>0.0050811768+0.0000286052*POWER(D759,2)*E759</f>
        <v>0.29513790479999996</v>
      </c>
      <c r="J759" s="3">
        <f t="shared" si="73"/>
        <v>20</v>
      </c>
      <c r="K759" s="3">
        <f t="shared" si="74"/>
        <v>5.9027580959999986</v>
      </c>
      <c r="L759" t="s">
        <v>129</v>
      </c>
      <c r="M759" s="47" t="s">
        <v>55</v>
      </c>
      <c r="N759" t="s">
        <v>54</v>
      </c>
    </row>
    <row r="760" spans="1:14" x14ac:dyDescent="0.25">
      <c r="A760" s="4">
        <v>3</v>
      </c>
      <c r="B760" s="4">
        <v>23</v>
      </c>
      <c r="C760" s="44" t="s">
        <v>77</v>
      </c>
      <c r="D760" s="45">
        <v>26</v>
      </c>
      <c r="E760" s="45">
        <v>15</v>
      </c>
      <c r="F760" s="51" t="s">
        <v>82</v>
      </c>
      <c r="G760" s="6">
        <f t="shared" si="71"/>
        <v>5.3092915845667513E-2</v>
      </c>
      <c r="H760" s="3">
        <f t="shared" si="75"/>
        <v>0.3539527723044501</v>
      </c>
      <c r="I760" s="8">
        <f>0.0050811768+0.0000286052*POWER(D760,2)*E760</f>
        <v>0.29513790479999996</v>
      </c>
      <c r="J760" s="3">
        <f t="shared" si="73"/>
        <v>20</v>
      </c>
      <c r="K760" s="3">
        <f t="shared" si="74"/>
        <v>5.9027580959999986</v>
      </c>
      <c r="L760" t="s">
        <v>129</v>
      </c>
      <c r="M760" s="47" t="s">
        <v>55</v>
      </c>
      <c r="N760" t="s">
        <v>54</v>
      </c>
    </row>
    <row r="761" spans="1:14" x14ac:dyDescent="0.25">
      <c r="A761" s="4">
        <v>3</v>
      </c>
      <c r="B761" s="4">
        <v>9</v>
      </c>
      <c r="C761" s="44" t="s">
        <v>78</v>
      </c>
      <c r="D761" s="45">
        <v>28</v>
      </c>
      <c r="E761" s="45">
        <v>18</v>
      </c>
      <c r="F761" s="51" t="s">
        <v>82</v>
      </c>
      <c r="G761" s="6">
        <f t="shared" si="71"/>
        <v>6.1575216010359951E-2</v>
      </c>
      <c r="H761" s="3">
        <f t="shared" si="75"/>
        <v>0.41050144006906636</v>
      </c>
      <c r="I761" s="3">
        <f>0.108337266+(0.000046499*(D761*D761*E761))</f>
        <v>0.76453115400000005</v>
      </c>
      <c r="J761" s="3">
        <f t="shared" si="73"/>
        <v>20</v>
      </c>
      <c r="K761" s="3">
        <f t="shared" si="74"/>
        <v>15.29062308</v>
      </c>
      <c r="L761" t="s">
        <v>129</v>
      </c>
      <c r="M761" s="47" t="s">
        <v>55</v>
      </c>
      <c r="N761" t="s">
        <v>54</v>
      </c>
    </row>
    <row r="762" spans="1:14" x14ac:dyDescent="0.25">
      <c r="A762" s="4">
        <v>3</v>
      </c>
      <c r="B762" s="4">
        <v>1</v>
      </c>
      <c r="C762" s="44" t="s">
        <v>78</v>
      </c>
      <c r="D762" s="45">
        <v>30</v>
      </c>
      <c r="E762" s="45">
        <v>20</v>
      </c>
      <c r="F762" s="12" t="s">
        <v>83</v>
      </c>
      <c r="G762" s="6">
        <f t="shared" si="71"/>
        <v>7.0685834705770348E-2</v>
      </c>
      <c r="H762" s="3">
        <f t="shared" si="75"/>
        <v>0.47123889803846902</v>
      </c>
      <c r="I762" s="3">
        <f>0.108337266+(0.000046499*(D762*D762*E762))</f>
        <v>0.94531926600000005</v>
      </c>
      <c r="J762" s="3">
        <f t="shared" si="73"/>
        <v>20</v>
      </c>
      <c r="K762" s="3">
        <f t="shared" si="74"/>
        <v>18.906385319999998</v>
      </c>
      <c r="L762" t="s">
        <v>129</v>
      </c>
      <c r="M762" s="47" t="s">
        <v>55</v>
      </c>
      <c r="N762" t="s">
        <v>54</v>
      </c>
    </row>
    <row r="763" spans="1:14" x14ac:dyDescent="0.25">
      <c r="A763" s="4">
        <v>3</v>
      </c>
      <c r="B763" s="4">
        <v>6</v>
      </c>
      <c r="C763" s="44" t="s">
        <v>77</v>
      </c>
      <c r="D763" s="45">
        <v>24</v>
      </c>
      <c r="E763" s="45">
        <v>12</v>
      </c>
      <c r="F763" s="12" t="s">
        <v>81</v>
      </c>
      <c r="G763" s="6">
        <f t="shared" si="71"/>
        <v>4.5238934211693019E-2</v>
      </c>
      <c r="H763" s="3">
        <f t="shared" si="75"/>
        <v>0.30159289474462014</v>
      </c>
      <c r="I763" s="8">
        <f>0.0050811768+0.0000286052*POWER(D763,2)*E763</f>
        <v>0.2028003192</v>
      </c>
      <c r="J763" s="3">
        <f t="shared" si="73"/>
        <v>20</v>
      </c>
      <c r="K763" s="3">
        <f t="shared" si="74"/>
        <v>4.0560063839999998</v>
      </c>
      <c r="L763" t="s">
        <v>129</v>
      </c>
      <c r="M763" s="47" t="s">
        <v>55</v>
      </c>
      <c r="N763" t="s">
        <v>54</v>
      </c>
    </row>
    <row r="764" spans="1:14" x14ac:dyDescent="0.25">
      <c r="A764" s="4">
        <v>3</v>
      </c>
      <c r="B764" s="4">
        <v>15</v>
      </c>
      <c r="C764" s="44" t="s">
        <v>77</v>
      </c>
      <c r="D764" s="45">
        <v>23</v>
      </c>
      <c r="E764" s="45">
        <v>11</v>
      </c>
      <c r="F764" s="12" t="s">
        <v>81</v>
      </c>
      <c r="G764" s="6">
        <f t="shared" si="71"/>
        <v>4.1547562843725017E-2</v>
      </c>
      <c r="H764" s="3">
        <f t="shared" si="75"/>
        <v>0.27698375229150013</v>
      </c>
      <c r="I764" s="8">
        <f>0.0050811768+0.0000286052*POWER(D764,2)*E764</f>
        <v>0.17153483559999999</v>
      </c>
      <c r="J764" s="3">
        <f t="shared" si="73"/>
        <v>20</v>
      </c>
      <c r="K764" s="3">
        <f t="shared" si="74"/>
        <v>3.4306967119999996</v>
      </c>
      <c r="L764" t="s">
        <v>129</v>
      </c>
      <c r="M764" s="47" t="s">
        <v>55</v>
      </c>
      <c r="N764" t="s">
        <v>54</v>
      </c>
    </row>
    <row r="765" spans="1:14" x14ac:dyDescent="0.25">
      <c r="A765" s="4">
        <v>3</v>
      </c>
      <c r="B765" s="4">
        <v>21</v>
      </c>
      <c r="C765" s="44" t="s">
        <v>77</v>
      </c>
      <c r="D765" s="45">
        <v>30</v>
      </c>
      <c r="E765" s="45">
        <v>24</v>
      </c>
      <c r="F765" s="12" t="s">
        <v>83</v>
      </c>
      <c r="G765" s="6">
        <f t="shared" si="71"/>
        <v>7.0685834705770348E-2</v>
      </c>
      <c r="H765" s="3">
        <f t="shared" si="75"/>
        <v>0.47123889803846902</v>
      </c>
      <c r="I765" s="8">
        <f>0.0050811768+0.0000286052*POWER(D765,2)*E765</f>
        <v>0.62295349680000001</v>
      </c>
      <c r="J765" s="3">
        <f t="shared" si="73"/>
        <v>20</v>
      </c>
      <c r="K765" s="3">
        <f t="shared" si="74"/>
        <v>12.459069935999999</v>
      </c>
      <c r="L765" t="s">
        <v>129</v>
      </c>
      <c r="M765" s="47" t="s">
        <v>55</v>
      </c>
      <c r="N765" t="s">
        <v>54</v>
      </c>
    </row>
    <row r="766" spans="1:14" x14ac:dyDescent="0.25">
      <c r="A766" s="4">
        <v>3</v>
      </c>
      <c r="B766" s="4">
        <v>11</v>
      </c>
      <c r="C766" s="44" t="s">
        <v>78</v>
      </c>
      <c r="D766" s="45">
        <v>38</v>
      </c>
      <c r="E766" s="49">
        <v>21</v>
      </c>
      <c r="F766" s="12" t="s">
        <v>84</v>
      </c>
      <c r="G766" s="6">
        <f t="shared" si="71"/>
        <v>0.11341149479459153</v>
      </c>
      <c r="H766" s="3">
        <f t="shared" si="75"/>
        <v>0.75607663196394359</v>
      </c>
      <c r="I766" s="3">
        <f>0.108337266+(0.000046499*(D766*D766*E766))</f>
        <v>1.5183729420000001</v>
      </c>
      <c r="J766" s="3">
        <f t="shared" si="73"/>
        <v>20</v>
      </c>
      <c r="K766" s="3">
        <f t="shared" si="74"/>
        <v>30.367458840000001</v>
      </c>
      <c r="L766" t="s">
        <v>129</v>
      </c>
      <c r="M766" s="47" t="s">
        <v>55</v>
      </c>
      <c r="N766" t="s">
        <v>54</v>
      </c>
    </row>
    <row r="767" spans="1:14" x14ac:dyDescent="0.25">
      <c r="A767" s="4">
        <v>3</v>
      </c>
      <c r="B767" s="4">
        <v>7</v>
      </c>
      <c r="C767" s="44" t="s">
        <v>78</v>
      </c>
      <c r="D767" s="45">
        <v>14</v>
      </c>
      <c r="E767" s="45">
        <v>9</v>
      </c>
      <c r="F767" s="12" t="s">
        <v>79</v>
      </c>
      <c r="G767" s="6">
        <f t="shared" si="71"/>
        <v>1.5393804002589988E-2</v>
      </c>
      <c r="H767" s="3">
        <f t="shared" si="75"/>
        <v>0.10262536001726659</v>
      </c>
      <c r="I767" s="3">
        <f>0.108337266+(0.000046499*(D767*D767*E767))</f>
        <v>0.19036150200000002</v>
      </c>
      <c r="J767" s="3">
        <f t="shared" si="73"/>
        <v>20</v>
      </c>
      <c r="K767" s="3">
        <f t="shared" si="74"/>
        <v>3.8072300400000003</v>
      </c>
      <c r="L767" t="s">
        <v>129</v>
      </c>
      <c r="M767" s="47" t="s">
        <v>55</v>
      </c>
      <c r="N767" t="s">
        <v>54</v>
      </c>
    </row>
    <row r="768" spans="1:14" x14ac:dyDescent="0.25">
      <c r="A768" s="4">
        <v>3</v>
      </c>
      <c r="B768" s="4">
        <v>10</v>
      </c>
      <c r="C768" s="44" t="s">
        <v>77</v>
      </c>
      <c r="D768" s="45">
        <v>13</v>
      </c>
      <c r="E768" s="45">
        <v>8</v>
      </c>
      <c r="F768" s="12" t="s">
        <v>79</v>
      </c>
      <c r="G768" s="6">
        <f t="shared" si="71"/>
        <v>1.3273228961416878E-2</v>
      </c>
      <c r="H768" s="3">
        <f t="shared" si="75"/>
        <v>8.8488193076112526E-2</v>
      </c>
      <c r="I768" s="8">
        <f>0.0050811768+0.0000286052*POWER(D768,2)*E768</f>
        <v>4.3755407199999999E-2</v>
      </c>
      <c r="J768" s="3">
        <f t="shared" si="73"/>
        <v>20</v>
      </c>
      <c r="K768" s="3">
        <f t="shared" si="74"/>
        <v>0.87510814399999992</v>
      </c>
      <c r="L768" t="s">
        <v>129</v>
      </c>
      <c r="M768" s="47" t="s">
        <v>55</v>
      </c>
      <c r="N768" t="s">
        <v>54</v>
      </c>
    </row>
    <row r="769" spans="1:14" x14ac:dyDescent="0.25">
      <c r="A769" s="4">
        <v>3</v>
      </c>
      <c r="B769" s="4">
        <v>16</v>
      </c>
      <c r="C769" s="44" t="s">
        <v>78</v>
      </c>
      <c r="D769" s="45">
        <v>25</v>
      </c>
      <c r="E769" s="45">
        <v>11</v>
      </c>
      <c r="F769" s="51" t="s">
        <v>82</v>
      </c>
      <c r="G769" s="6">
        <f t="shared" si="71"/>
        <v>4.9087385212340517E-2</v>
      </c>
      <c r="H769" s="3">
        <f t="shared" si="75"/>
        <v>0.3272492347489368</v>
      </c>
      <c r="I769" s="3">
        <f t="shared" ref="I769:I780" si="77">0.108337266+(0.000046499*(D769*D769*E769))</f>
        <v>0.42801789099999998</v>
      </c>
      <c r="J769" s="3">
        <f t="shared" si="73"/>
        <v>20</v>
      </c>
      <c r="K769" s="3">
        <f t="shared" si="74"/>
        <v>8.5603578199999983</v>
      </c>
      <c r="L769" t="s">
        <v>129</v>
      </c>
      <c r="M769" s="47" t="s">
        <v>55</v>
      </c>
      <c r="N769" t="s">
        <v>54</v>
      </c>
    </row>
    <row r="770" spans="1:14" x14ac:dyDescent="0.25">
      <c r="A770" s="4">
        <v>3</v>
      </c>
      <c r="B770" s="4">
        <v>22</v>
      </c>
      <c r="C770" s="44" t="s">
        <v>78</v>
      </c>
      <c r="D770" s="45">
        <v>29</v>
      </c>
      <c r="E770" s="45">
        <v>12</v>
      </c>
      <c r="F770" s="51" t="s">
        <v>82</v>
      </c>
      <c r="G770" s="6">
        <f t="shared" ref="G770:G833" si="78">PI()/4*POWER((D770/100),2)</f>
        <v>6.6051985541725394E-2</v>
      </c>
      <c r="H770" s="3">
        <f t="shared" si="75"/>
        <v>0.44034657027816931</v>
      </c>
      <c r="I770" s="3">
        <f t="shared" si="77"/>
        <v>0.577605174</v>
      </c>
      <c r="J770" s="3">
        <f t="shared" si="73"/>
        <v>20</v>
      </c>
      <c r="K770" s="3">
        <f t="shared" si="74"/>
        <v>11.55210348</v>
      </c>
      <c r="L770" t="s">
        <v>129</v>
      </c>
      <c r="M770" s="47" t="s">
        <v>55</v>
      </c>
      <c r="N770" t="s">
        <v>54</v>
      </c>
    </row>
    <row r="771" spans="1:14" x14ac:dyDescent="0.25">
      <c r="A771">
        <v>1</v>
      </c>
      <c r="B771" s="4">
        <v>10</v>
      </c>
      <c r="C771" s="44" t="s">
        <v>78</v>
      </c>
      <c r="D771" s="45">
        <v>13</v>
      </c>
      <c r="E771" s="45">
        <v>7</v>
      </c>
      <c r="F771" s="12" t="s">
        <v>79</v>
      </c>
      <c r="G771" s="6">
        <f t="shared" si="78"/>
        <v>1.3273228961416878E-2</v>
      </c>
      <c r="H771" s="3">
        <f>G771*1/0.15</f>
        <v>8.8488193076112526E-2</v>
      </c>
      <c r="I771" s="3">
        <f t="shared" si="77"/>
        <v>0.16334558300000002</v>
      </c>
      <c r="J771" s="3">
        <f t="shared" ref="J771:J834" si="79">1*1/$Q$2</f>
        <v>20</v>
      </c>
      <c r="K771" s="3">
        <f t="shared" ref="K771:K834" si="80">I771/$Q$2</f>
        <v>3.2669116600000003</v>
      </c>
      <c r="L771" t="s">
        <v>129</v>
      </c>
      <c r="M771" s="41" t="s">
        <v>72</v>
      </c>
      <c r="N771" s="43" t="s">
        <v>73</v>
      </c>
    </row>
    <row r="772" spans="1:14" x14ac:dyDescent="0.25">
      <c r="A772">
        <v>1</v>
      </c>
      <c r="B772" s="4">
        <v>13</v>
      </c>
      <c r="C772" s="44" t="s">
        <v>78</v>
      </c>
      <c r="D772" s="45">
        <v>13</v>
      </c>
      <c r="E772" s="45">
        <v>8</v>
      </c>
      <c r="F772" s="12" t="s">
        <v>79</v>
      </c>
      <c r="G772" s="6">
        <f t="shared" si="78"/>
        <v>1.3273228961416878E-2</v>
      </c>
      <c r="H772" s="3">
        <f t="shared" ref="H772:H821" si="81">G772*1/0.15</f>
        <v>8.8488193076112526E-2</v>
      </c>
      <c r="I772" s="3">
        <f t="shared" si="77"/>
        <v>0.17120391400000001</v>
      </c>
      <c r="J772" s="3">
        <f t="shared" si="79"/>
        <v>20</v>
      </c>
      <c r="K772" s="3">
        <f t="shared" si="80"/>
        <v>3.4240782800000003</v>
      </c>
      <c r="L772" t="s">
        <v>129</v>
      </c>
      <c r="M772" s="41" t="s">
        <v>72</v>
      </c>
      <c r="N772" s="43" t="s">
        <v>73</v>
      </c>
    </row>
    <row r="773" spans="1:14" x14ac:dyDescent="0.25">
      <c r="A773">
        <v>1</v>
      </c>
      <c r="B773" s="4">
        <v>17</v>
      </c>
      <c r="C773" s="44" t="s">
        <v>78</v>
      </c>
      <c r="D773" s="45">
        <v>13</v>
      </c>
      <c r="E773" s="45">
        <v>8</v>
      </c>
      <c r="F773" s="12" t="s">
        <v>79</v>
      </c>
      <c r="G773" s="6">
        <f t="shared" si="78"/>
        <v>1.3273228961416878E-2</v>
      </c>
      <c r="H773" s="3">
        <f t="shared" si="81"/>
        <v>8.8488193076112526E-2</v>
      </c>
      <c r="I773" s="3">
        <f t="shared" si="77"/>
        <v>0.17120391400000001</v>
      </c>
      <c r="J773" s="3">
        <f t="shared" si="79"/>
        <v>20</v>
      </c>
      <c r="K773" s="3">
        <f t="shared" si="80"/>
        <v>3.4240782800000003</v>
      </c>
      <c r="L773" t="s">
        <v>129</v>
      </c>
      <c r="M773" s="41" t="s">
        <v>72</v>
      </c>
      <c r="N773" s="43" t="s">
        <v>73</v>
      </c>
    </row>
    <row r="774" spans="1:14" x14ac:dyDescent="0.25">
      <c r="A774">
        <v>1</v>
      </c>
      <c r="B774" s="4">
        <v>11</v>
      </c>
      <c r="C774" s="44" t="s">
        <v>78</v>
      </c>
      <c r="D774" s="45">
        <v>14</v>
      </c>
      <c r="E774" s="48">
        <v>8</v>
      </c>
      <c r="F774" s="12" t="s">
        <v>79</v>
      </c>
      <c r="G774" s="6">
        <f t="shared" si="78"/>
        <v>1.5393804002589988E-2</v>
      </c>
      <c r="H774" s="3">
        <f t="shared" si="81"/>
        <v>0.10262536001726659</v>
      </c>
      <c r="I774" s="3">
        <f t="shared" si="77"/>
        <v>0.18124769800000001</v>
      </c>
      <c r="J774" s="3">
        <f t="shared" si="79"/>
        <v>20</v>
      </c>
      <c r="K774" s="3">
        <f t="shared" si="80"/>
        <v>3.62495396</v>
      </c>
      <c r="L774" t="s">
        <v>129</v>
      </c>
      <c r="M774" s="41" t="s">
        <v>72</v>
      </c>
      <c r="N774" s="43" t="s">
        <v>73</v>
      </c>
    </row>
    <row r="775" spans="1:14" x14ac:dyDescent="0.25">
      <c r="A775">
        <v>1</v>
      </c>
      <c r="B775" s="4">
        <v>7</v>
      </c>
      <c r="C775" s="44" t="s">
        <v>78</v>
      </c>
      <c r="D775" s="45">
        <v>15</v>
      </c>
      <c r="E775" s="45">
        <v>11</v>
      </c>
      <c r="F775" s="51" t="s">
        <v>80</v>
      </c>
      <c r="G775" s="6">
        <f t="shared" si="78"/>
        <v>1.7671458676442587E-2</v>
      </c>
      <c r="H775" s="3">
        <f t="shared" si="81"/>
        <v>0.11780972450961726</v>
      </c>
      <c r="I775" s="3">
        <f t="shared" si="77"/>
        <v>0.223422291</v>
      </c>
      <c r="J775" s="3">
        <f t="shared" si="79"/>
        <v>20</v>
      </c>
      <c r="K775" s="3">
        <f t="shared" si="80"/>
        <v>4.4684458199999995</v>
      </c>
      <c r="L775" t="s">
        <v>129</v>
      </c>
      <c r="M775" s="41" t="s">
        <v>72</v>
      </c>
      <c r="N775" s="43" t="s">
        <v>73</v>
      </c>
    </row>
    <row r="776" spans="1:14" x14ac:dyDescent="0.25">
      <c r="A776">
        <v>1</v>
      </c>
      <c r="B776" s="4">
        <v>9</v>
      </c>
      <c r="C776" s="44" t="s">
        <v>78</v>
      </c>
      <c r="D776" s="45">
        <v>16</v>
      </c>
      <c r="E776" s="45">
        <v>8</v>
      </c>
      <c r="F776" s="51" t="s">
        <v>80</v>
      </c>
      <c r="G776" s="6">
        <f t="shared" si="78"/>
        <v>2.0106192982974676E-2</v>
      </c>
      <c r="H776" s="3">
        <f t="shared" si="81"/>
        <v>0.13404128655316452</v>
      </c>
      <c r="I776" s="3">
        <f t="shared" si="77"/>
        <v>0.20356721799999999</v>
      </c>
      <c r="J776" s="3">
        <f t="shared" si="79"/>
        <v>20</v>
      </c>
      <c r="K776" s="3">
        <f t="shared" si="80"/>
        <v>4.0713443599999994</v>
      </c>
      <c r="L776" t="s">
        <v>129</v>
      </c>
      <c r="M776" s="41" t="s">
        <v>72</v>
      </c>
      <c r="N776" s="43" t="s">
        <v>73</v>
      </c>
    </row>
    <row r="777" spans="1:14" x14ac:dyDescent="0.25">
      <c r="A777">
        <v>1</v>
      </c>
      <c r="B777" s="4">
        <v>5</v>
      </c>
      <c r="C777" s="44" t="s">
        <v>78</v>
      </c>
      <c r="D777" s="45">
        <v>17</v>
      </c>
      <c r="E777" s="45">
        <v>9</v>
      </c>
      <c r="F777" s="51" t="s">
        <v>80</v>
      </c>
      <c r="G777" s="6">
        <f t="shared" si="78"/>
        <v>2.2698006922186261E-2</v>
      </c>
      <c r="H777" s="3">
        <f t="shared" si="81"/>
        <v>0.15132004614790842</v>
      </c>
      <c r="I777" s="3">
        <f t="shared" si="77"/>
        <v>0.22928116500000001</v>
      </c>
      <c r="J777" s="3">
        <f t="shared" si="79"/>
        <v>20</v>
      </c>
      <c r="K777" s="3">
        <f t="shared" si="80"/>
        <v>4.5856233</v>
      </c>
      <c r="L777" t="s">
        <v>129</v>
      </c>
      <c r="M777" s="41" t="s">
        <v>72</v>
      </c>
      <c r="N777" s="43" t="s">
        <v>73</v>
      </c>
    </row>
    <row r="778" spans="1:14" x14ac:dyDescent="0.25">
      <c r="A778">
        <v>1</v>
      </c>
      <c r="B778" s="4">
        <v>12</v>
      </c>
      <c r="C778" s="44" t="s">
        <v>74</v>
      </c>
      <c r="D778" s="45">
        <v>17</v>
      </c>
      <c r="E778" s="45">
        <v>10</v>
      </c>
      <c r="F778" s="51" t="s">
        <v>80</v>
      </c>
      <c r="G778" s="6">
        <f t="shared" si="78"/>
        <v>2.2698006922186261E-2</v>
      </c>
      <c r="H778" s="3">
        <f t="shared" si="81"/>
        <v>0.15132004614790842</v>
      </c>
      <c r="I778" s="3">
        <f t="shared" si="77"/>
        <v>0.24271937599999999</v>
      </c>
      <c r="J778" s="3">
        <f t="shared" si="79"/>
        <v>20</v>
      </c>
      <c r="K778" s="3">
        <f t="shared" si="80"/>
        <v>4.8543875199999995</v>
      </c>
      <c r="L778" t="s">
        <v>129</v>
      </c>
      <c r="M778" s="41" t="s">
        <v>72</v>
      </c>
      <c r="N778" s="43" t="s">
        <v>73</v>
      </c>
    </row>
    <row r="779" spans="1:14" x14ac:dyDescent="0.25">
      <c r="A779">
        <v>1</v>
      </c>
      <c r="B779" s="4">
        <v>16</v>
      </c>
      <c r="C779" s="44" t="s">
        <v>74</v>
      </c>
      <c r="D779" s="45">
        <v>17</v>
      </c>
      <c r="E779" s="45">
        <v>10</v>
      </c>
      <c r="F779" s="51" t="s">
        <v>80</v>
      </c>
      <c r="G779" s="6">
        <f t="shared" si="78"/>
        <v>2.2698006922186261E-2</v>
      </c>
      <c r="H779" s="3">
        <f t="shared" si="81"/>
        <v>0.15132004614790842</v>
      </c>
      <c r="I779" s="3">
        <f t="shared" si="77"/>
        <v>0.24271937599999999</v>
      </c>
      <c r="J779" s="3">
        <f t="shared" si="79"/>
        <v>20</v>
      </c>
      <c r="K779" s="3">
        <f t="shared" si="80"/>
        <v>4.8543875199999995</v>
      </c>
      <c r="L779" t="s">
        <v>129</v>
      </c>
      <c r="M779" s="41" t="s">
        <v>72</v>
      </c>
      <c r="N779" s="43" t="s">
        <v>73</v>
      </c>
    </row>
    <row r="780" spans="1:14" x14ac:dyDescent="0.25">
      <c r="A780">
        <v>1</v>
      </c>
      <c r="B780" s="4">
        <v>8</v>
      </c>
      <c r="C780" s="44" t="s">
        <v>74</v>
      </c>
      <c r="D780" s="45">
        <v>18</v>
      </c>
      <c r="E780" s="45">
        <v>16</v>
      </c>
      <c r="F780" s="51" t="s">
        <v>80</v>
      </c>
      <c r="G780" s="6">
        <f t="shared" si="78"/>
        <v>2.5446900494077322E-2</v>
      </c>
      <c r="H780" s="3">
        <f t="shared" si="81"/>
        <v>0.16964600329384882</v>
      </c>
      <c r="I780" s="3">
        <f t="shared" si="77"/>
        <v>0.34938808200000004</v>
      </c>
      <c r="J780" s="3">
        <f t="shared" si="79"/>
        <v>20</v>
      </c>
      <c r="K780" s="3">
        <f t="shared" si="80"/>
        <v>6.9877616400000004</v>
      </c>
      <c r="L780" t="s">
        <v>129</v>
      </c>
      <c r="M780" s="41" t="s">
        <v>72</v>
      </c>
      <c r="N780" s="43" t="s">
        <v>73</v>
      </c>
    </row>
    <row r="781" spans="1:14" x14ac:dyDescent="0.25">
      <c r="A781">
        <v>1</v>
      </c>
      <c r="B781" s="4">
        <v>4</v>
      </c>
      <c r="C781" s="44" t="s">
        <v>77</v>
      </c>
      <c r="D781" s="45">
        <v>20</v>
      </c>
      <c r="E781" s="45">
        <v>13</v>
      </c>
      <c r="F781" s="12" t="s">
        <v>81</v>
      </c>
      <c r="G781" s="6">
        <f t="shared" si="78"/>
        <v>3.1415926535897934E-2</v>
      </c>
      <c r="H781" s="3">
        <f t="shared" si="81"/>
        <v>0.20943951023931956</v>
      </c>
      <c r="I781" s="8">
        <f>0.0050811768+0.0000286052*POWER(D781,2)*E781</f>
        <v>0.15382821679999997</v>
      </c>
      <c r="J781" s="3">
        <f t="shared" si="79"/>
        <v>20</v>
      </c>
      <c r="K781" s="3">
        <f t="shared" si="80"/>
        <v>3.0765643359999992</v>
      </c>
      <c r="L781" t="s">
        <v>129</v>
      </c>
      <c r="M781" s="41" t="s">
        <v>72</v>
      </c>
      <c r="N781" s="43" t="s">
        <v>73</v>
      </c>
    </row>
    <row r="782" spans="1:14" x14ac:dyDescent="0.25">
      <c r="A782">
        <v>1</v>
      </c>
      <c r="B782" s="4">
        <v>6</v>
      </c>
      <c r="C782" s="44" t="s">
        <v>78</v>
      </c>
      <c r="D782" s="45">
        <v>20</v>
      </c>
      <c r="E782" s="45">
        <v>10</v>
      </c>
      <c r="F782" s="12" t="s">
        <v>81</v>
      </c>
      <c r="G782" s="6">
        <f t="shared" si="78"/>
        <v>3.1415926535897934E-2</v>
      </c>
      <c r="H782" s="3">
        <f t="shared" si="81"/>
        <v>0.20943951023931956</v>
      </c>
      <c r="I782" s="3">
        <f>0.108337266+(0.000046499*(D782*D782*E782))</f>
        <v>0.29433326600000004</v>
      </c>
      <c r="J782" s="3">
        <f t="shared" si="79"/>
        <v>20</v>
      </c>
      <c r="K782" s="3">
        <f t="shared" si="80"/>
        <v>5.8866653200000005</v>
      </c>
      <c r="L782" t="s">
        <v>129</v>
      </c>
      <c r="M782" s="41" t="s">
        <v>72</v>
      </c>
      <c r="N782" s="43" t="s">
        <v>73</v>
      </c>
    </row>
    <row r="783" spans="1:14" x14ac:dyDescent="0.25">
      <c r="A783">
        <v>1</v>
      </c>
      <c r="B783" s="4">
        <v>14</v>
      </c>
      <c r="C783" s="44" t="s">
        <v>78</v>
      </c>
      <c r="D783" s="45">
        <v>25</v>
      </c>
      <c r="E783" s="45">
        <v>9</v>
      </c>
      <c r="F783" s="51" t="s">
        <v>82</v>
      </c>
      <c r="G783" s="6">
        <f t="shared" si="78"/>
        <v>4.9087385212340517E-2</v>
      </c>
      <c r="H783" s="3">
        <f t="shared" si="81"/>
        <v>0.3272492347489368</v>
      </c>
      <c r="I783" s="3">
        <f>0.108337266+(0.000046499*(D783*D783*E783))</f>
        <v>0.36989414100000001</v>
      </c>
      <c r="J783" s="3">
        <f t="shared" si="79"/>
        <v>20</v>
      </c>
      <c r="K783" s="3">
        <f t="shared" si="80"/>
        <v>7.3978828199999995</v>
      </c>
      <c r="L783" t="s">
        <v>129</v>
      </c>
      <c r="M783" s="41" t="s">
        <v>72</v>
      </c>
      <c r="N783" s="43" t="s">
        <v>73</v>
      </c>
    </row>
    <row r="784" spans="1:14" x14ac:dyDescent="0.25">
      <c r="A784">
        <v>1</v>
      </c>
      <c r="B784" s="4">
        <v>3</v>
      </c>
      <c r="C784" s="44" t="s">
        <v>77</v>
      </c>
      <c r="D784" s="45">
        <v>28</v>
      </c>
      <c r="E784" s="45">
        <v>14</v>
      </c>
      <c r="F784" s="51" t="s">
        <v>82</v>
      </c>
      <c r="G784" s="6">
        <f t="shared" si="78"/>
        <v>6.1575216010359951E-2</v>
      </c>
      <c r="H784" s="3">
        <f t="shared" si="81"/>
        <v>0.41050144006906636</v>
      </c>
      <c r="I784" s="8">
        <f>0.0050811768+0.0000286052*POWER(D784,2)*E784</f>
        <v>0.31905185199999997</v>
      </c>
      <c r="J784" s="3">
        <f t="shared" si="79"/>
        <v>20</v>
      </c>
      <c r="K784" s="3">
        <f t="shared" si="80"/>
        <v>6.3810370399999989</v>
      </c>
      <c r="L784" t="s">
        <v>129</v>
      </c>
      <c r="M784" s="41" t="s">
        <v>72</v>
      </c>
      <c r="N784" s="43" t="s">
        <v>73</v>
      </c>
    </row>
    <row r="785" spans="1:14" x14ac:dyDescent="0.25">
      <c r="A785">
        <v>1</v>
      </c>
      <c r="B785" s="4">
        <v>1</v>
      </c>
      <c r="C785" s="44" t="s">
        <v>77</v>
      </c>
      <c r="D785" s="45">
        <v>30</v>
      </c>
      <c r="E785" s="45">
        <v>16</v>
      </c>
      <c r="F785" s="12" t="s">
        <v>83</v>
      </c>
      <c r="G785" s="6">
        <f t="shared" si="78"/>
        <v>7.0685834705770348E-2</v>
      </c>
      <c r="H785" s="3">
        <f t="shared" si="81"/>
        <v>0.47123889803846902</v>
      </c>
      <c r="I785" s="8">
        <f>0.0050811768+0.0000286052*POWER(D785,2)*E785</f>
        <v>0.41699605679999996</v>
      </c>
      <c r="J785" s="3">
        <f t="shared" si="79"/>
        <v>20</v>
      </c>
      <c r="K785" s="3">
        <f t="shared" si="80"/>
        <v>8.3399211359999992</v>
      </c>
      <c r="L785" t="s">
        <v>129</v>
      </c>
      <c r="M785" s="41" t="s">
        <v>72</v>
      </c>
      <c r="N785" s="43" t="s">
        <v>73</v>
      </c>
    </row>
    <row r="786" spans="1:14" x14ac:dyDescent="0.25">
      <c r="A786">
        <v>1</v>
      </c>
      <c r="B786" s="4">
        <v>2</v>
      </c>
      <c r="C786" s="44" t="s">
        <v>77</v>
      </c>
      <c r="D786" s="45">
        <v>32</v>
      </c>
      <c r="E786" s="45">
        <v>18</v>
      </c>
      <c r="F786" s="12" t="s">
        <v>83</v>
      </c>
      <c r="G786" s="6">
        <f t="shared" si="78"/>
        <v>8.0424771931898703E-2</v>
      </c>
      <c r="H786" s="3">
        <f t="shared" si="81"/>
        <v>0.53616514621265809</v>
      </c>
      <c r="I786" s="8">
        <f>0.0050811768+0.0000286052*POWER(D786,2)*E786</f>
        <v>0.53233222319999995</v>
      </c>
      <c r="J786" s="3">
        <f t="shared" si="79"/>
        <v>20</v>
      </c>
      <c r="K786" s="3">
        <f t="shared" si="80"/>
        <v>10.646644463999998</v>
      </c>
      <c r="L786" t="s">
        <v>129</v>
      </c>
      <c r="M786" s="41" t="s">
        <v>72</v>
      </c>
      <c r="N786" s="43" t="s">
        <v>73</v>
      </c>
    </row>
    <row r="787" spans="1:14" x14ac:dyDescent="0.25">
      <c r="A787">
        <v>1</v>
      </c>
      <c r="B787" s="4">
        <v>15</v>
      </c>
      <c r="C787" s="44" t="s">
        <v>78</v>
      </c>
      <c r="D787" s="45">
        <v>34</v>
      </c>
      <c r="E787" s="48">
        <v>15</v>
      </c>
      <c r="F787" s="12" t="s">
        <v>83</v>
      </c>
      <c r="G787" s="6">
        <f t="shared" si="78"/>
        <v>9.0792027688745044E-2</v>
      </c>
      <c r="H787" s="3">
        <f t="shared" si="81"/>
        <v>0.60528018459163369</v>
      </c>
      <c r="I787" s="3">
        <f>0.108337266+(0.000046499*(D787*D787*E787))</f>
        <v>0.91462992600000015</v>
      </c>
      <c r="J787" s="3">
        <f t="shared" si="79"/>
        <v>20</v>
      </c>
      <c r="K787" s="3">
        <f t="shared" si="80"/>
        <v>18.292598520000002</v>
      </c>
      <c r="L787" t="s">
        <v>129</v>
      </c>
      <c r="M787" s="41" t="s">
        <v>72</v>
      </c>
      <c r="N787" s="43" t="s">
        <v>73</v>
      </c>
    </row>
    <row r="788" spans="1:14" x14ac:dyDescent="0.25">
      <c r="A788">
        <v>2</v>
      </c>
      <c r="B788" s="4">
        <v>6</v>
      </c>
      <c r="C788" s="44" t="s">
        <v>74</v>
      </c>
      <c r="D788" s="45">
        <v>17</v>
      </c>
      <c r="E788" s="45">
        <v>12</v>
      </c>
      <c r="F788" s="51" t="s">
        <v>80</v>
      </c>
      <c r="G788" s="6">
        <f t="shared" si="78"/>
        <v>2.2698006922186261E-2</v>
      </c>
      <c r="H788" s="3">
        <f t="shared" si="81"/>
        <v>0.15132004614790842</v>
      </c>
      <c r="I788" s="3">
        <f>0.108337266+(0.000046499*(D788*D788*E788))</f>
        <v>0.269595798</v>
      </c>
      <c r="J788" s="3">
        <f t="shared" si="79"/>
        <v>20</v>
      </c>
      <c r="K788" s="3">
        <f t="shared" si="80"/>
        <v>5.3919159599999995</v>
      </c>
      <c r="L788" t="s">
        <v>129</v>
      </c>
      <c r="M788" s="41" t="s">
        <v>72</v>
      </c>
      <c r="N788" s="43" t="s">
        <v>73</v>
      </c>
    </row>
    <row r="789" spans="1:14" x14ac:dyDescent="0.25">
      <c r="A789">
        <v>2</v>
      </c>
      <c r="B789" s="4">
        <v>7</v>
      </c>
      <c r="C789" s="41" t="s">
        <v>76</v>
      </c>
      <c r="D789" s="45">
        <v>16</v>
      </c>
      <c r="E789" s="45">
        <v>10</v>
      </c>
      <c r="F789" s="51" t="s">
        <v>80</v>
      </c>
      <c r="G789" s="6">
        <f t="shared" si="78"/>
        <v>2.0106192982974676E-2</v>
      </c>
      <c r="H789" s="3">
        <f t="shared" si="81"/>
        <v>0.13404128655316452</v>
      </c>
      <c r="I789" s="3">
        <f>-0.0197725259+(0.0000288708*POWER(D789,2)*E789)</f>
        <v>5.4136722100000007E-2</v>
      </c>
      <c r="J789" s="3">
        <f t="shared" si="79"/>
        <v>20</v>
      </c>
      <c r="K789" s="3">
        <f t="shared" si="80"/>
        <v>1.082734442</v>
      </c>
      <c r="L789" t="s">
        <v>129</v>
      </c>
      <c r="M789" s="41" t="s">
        <v>72</v>
      </c>
      <c r="N789" s="43" t="s">
        <v>73</v>
      </c>
    </row>
    <row r="790" spans="1:14" x14ac:dyDescent="0.25">
      <c r="A790">
        <v>2</v>
      </c>
      <c r="B790" s="4">
        <v>12</v>
      </c>
      <c r="C790" s="44" t="s">
        <v>74</v>
      </c>
      <c r="D790" s="45">
        <v>16</v>
      </c>
      <c r="E790" s="45">
        <v>10</v>
      </c>
      <c r="F790" s="51" t="s">
        <v>80</v>
      </c>
      <c r="G790" s="6">
        <f t="shared" si="78"/>
        <v>2.0106192982974676E-2</v>
      </c>
      <c r="H790" s="3">
        <f t="shared" si="81"/>
        <v>0.13404128655316452</v>
      </c>
      <c r="I790" s="3">
        <f>0.108337266+(0.000046499*(D790*D790*E790))</f>
        <v>0.22737470600000001</v>
      </c>
      <c r="J790" s="3">
        <f t="shared" si="79"/>
        <v>20</v>
      </c>
      <c r="K790" s="3">
        <f t="shared" si="80"/>
        <v>4.5474941199999996</v>
      </c>
      <c r="L790" t="s">
        <v>129</v>
      </c>
      <c r="M790" s="41" t="s">
        <v>72</v>
      </c>
      <c r="N790" s="43" t="s">
        <v>73</v>
      </c>
    </row>
    <row r="791" spans="1:14" x14ac:dyDescent="0.25">
      <c r="A791">
        <v>2</v>
      </c>
      <c r="B791" s="4">
        <v>13</v>
      </c>
      <c r="C791" s="41" t="s">
        <v>76</v>
      </c>
      <c r="D791" s="45">
        <v>17</v>
      </c>
      <c r="E791" s="45">
        <v>9</v>
      </c>
      <c r="F791" s="51" t="s">
        <v>80</v>
      </c>
      <c r="G791" s="6">
        <f t="shared" si="78"/>
        <v>2.2698006922186261E-2</v>
      </c>
      <c r="H791" s="3">
        <f t="shared" si="81"/>
        <v>0.15132004614790842</v>
      </c>
      <c r="I791" s="3">
        <f>-0.0197725259+(0.0000288708*POWER(D791,2)*E791)</f>
        <v>5.5320424899999998E-2</v>
      </c>
      <c r="J791" s="3">
        <f t="shared" si="79"/>
        <v>20</v>
      </c>
      <c r="K791" s="3">
        <f t="shared" si="80"/>
        <v>1.106408498</v>
      </c>
      <c r="L791" t="s">
        <v>129</v>
      </c>
      <c r="M791" s="41" t="s">
        <v>72</v>
      </c>
      <c r="N791" s="43" t="s">
        <v>73</v>
      </c>
    </row>
    <row r="792" spans="1:14" x14ac:dyDescent="0.25">
      <c r="A792">
        <v>2</v>
      </c>
      <c r="B792" s="4">
        <v>8</v>
      </c>
      <c r="C792" s="44" t="s">
        <v>78</v>
      </c>
      <c r="D792" s="45">
        <v>20</v>
      </c>
      <c r="E792" s="45">
        <v>9</v>
      </c>
      <c r="F792" s="12" t="s">
        <v>81</v>
      </c>
      <c r="G792" s="6">
        <f t="shared" si="78"/>
        <v>3.1415926535897934E-2</v>
      </c>
      <c r="H792" s="3">
        <f t="shared" si="81"/>
        <v>0.20943951023931956</v>
      </c>
      <c r="I792" s="3">
        <f>0.108337266+(0.000046499*(D792*D792*E792))</f>
        <v>0.27573366599999999</v>
      </c>
      <c r="J792" s="3">
        <f t="shared" si="79"/>
        <v>20</v>
      </c>
      <c r="K792" s="3">
        <f t="shared" si="80"/>
        <v>5.5146733199999991</v>
      </c>
      <c r="L792" t="s">
        <v>129</v>
      </c>
      <c r="M792" s="41" t="s">
        <v>72</v>
      </c>
      <c r="N792" s="43" t="s">
        <v>73</v>
      </c>
    </row>
    <row r="793" spans="1:14" x14ac:dyDescent="0.25">
      <c r="A793">
        <v>2</v>
      </c>
      <c r="B793" s="4">
        <v>14</v>
      </c>
      <c r="C793" s="44" t="s">
        <v>78</v>
      </c>
      <c r="D793" s="45">
        <v>20</v>
      </c>
      <c r="E793" s="45">
        <v>10</v>
      </c>
      <c r="F793" s="12" t="s">
        <v>81</v>
      </c>
      <c r="G793" s="6">
        <f t="shared" si="78"/>
        <v>3.1415926535897934E-2</v>
      </c>
      <c r="H793" s="3">
        <f t="shared" si="81"/>
        <v>0.20943951023931956</v>
      </c>
      <c r="I793" s="3">
        <f>0.108337266+(0.000046499*(D793*D793*E793))</f>
        <v>0.29433326600000004</v>
      </c>
      <c r="J793" s="3">
        <f t="shared" si="79"/>
        <v>20</v>
      </c>
      <c r="K793" s="3">
        <f t="shared" si="80"/>
        <v>5.8866653200000005</v>
      </c>
      <c r="L793" t="s">
        <v>129</v>
      </c>
      <c r="M793" s="41" t="s">
        <v>72</v>
      </c>
      <c r="N793" s="43" t="s">
        <v>73</v>
      </c>
    </row>
    <row r="794" spans="1:14" x14ac:dyDescent="0.25">
      <c r="A794">
        <v>2</v>
      </c>
      <c r="B794" s="4">
        <v>11</v>
      </c>
      <c r="C794" s="44" t="s">
        <v>78</v>
      </c>
      <c r="D794" s="45">
        <v>20</v>
      </c>
      <c r="E794" s="45">
        <v>10</v>
      </c>
      <c r="F794" s="12" t="s">
        <v>81</v>
      </c>
      <c r="G794" s="6">
        <f t="shared" si="78"/>
        <v>3.1415926535897934E-2</v>
      </c>
      <c r="H794" s="3">
        <f t="shared" si="81"/>
        <v>0.20943951023931956</v>
      </c>
      <c r="I794" s="3">
        <f>0.108337266+(0.000046499*(D794*D794*E794))</f>
        <v>0.29433326600000004</v>
      </c>
      <c r="J794" s="3">
        <f t="shared" si="79"/>
        <v>20</v>
      </c>
      <c r="K794" s="3">
        <f t="shared" si="80"/>
        <v>5.8866653200000005</v>
      </c>
      <c r="L794" t="s">
        <v>129</v>
      </c>
      <c r="M794" s="41" t="s">
        <v>72</v>
      </c>
      <c r="N794" s="43" t="s">
        <v>73</v>
      </c>
    </row>
    <row r="795" spans="1:14" x14ac:dyDescent="0.25">
      <c r="A795">
        <v>2</v>
      </c>
      <c r="B795" s="4">
        <v>2</v>
      </c>
      <c r="C795" s="44" t="s">
        <v>74</v>
      </c>
      <c r="D795" s="45">
        <v>21</v>
      </c>
      <c r="E795" s="45">
        <v>9</v>
      </c>
      <c r="F795" s="12" t="s">
        <v>81</v>
      </c>
      <c r="G795" s="6">
        <f t="shared" si="78"/>
        <v>3.4636059005827467E-2</v>
      </c>
      <c r="H795" s="3">
        <f t="shared" si="81"/>
        <v>0.23090706003884978</v>
      </c>
      <c r="I795" s="3">
        <f>0.108337266+(0.000046499*(D795*D795*E795))</f>
        <v>0.29289179700000001</v>
      </c>
      <c r="J795" s="3">
        <f t="shared" si="79"/>
        <v>20</v>
      </c>
      <c r="K795" s="3">
        <f t="shared" si="80"/>
        <v>5.8578359400000002</v>
      </c>
      <c r="L795" t="s">
        <v>129</v>
      </c>
      <c r="M795" s="41" t="s">
        <v>72</v>
      </c>
      <c r="N795" s="43" t="s">
        <v>73</v>
      </c>
    </row>
    <row r="796" spans="1:14" x14ac:dyDescent="0.25">
      <c r="A796">
        <v>2</v>
      </c>
      <c r="B796" s="4">
        <v>9</v>
      </c>
      <c r="C796" s="44" t="s">
        <v>78</v>
      </c>
      <c r="D796" s="45">
        <v>22</v>
      </c>
      <c r="E796" s="45">
        <v>9</v>
      </c>
      <c r="F796" s="12" t="s">
        <v>81</v>
      </c>
      <c r="G796" s="6">
        <f t="shared" si="78"/>
        <v>3.8013271108436497E-2</v>
      </c>
      <c r="H796" s="3">
        <f t="shared" si="81"/>
        <v>0.25342180738957665</v>
      </c>
      <c r="I796" s="3">
        <f>0.108337266+(0.000046499*(D796*D796*E796))</f>
        <v>0.31088691000000002</v>
      </c>
      <c r="J796" s="3">
        <f t="shared" si="79"/>
        <v>20</v>
      </c>
      <c r="K796" s="3">
        <f t="shared" si="80"/>
        <v>6.2177382000000003</v>
      </c>
      <c r="L796" t="s">
        <v>129</v>
      </c>
      <c r="M796" s="41" t="s">
        <v>72</v>
      </c>
      <c r="N796" s="43" t="s">
        <v>73</v>
      </c>
    </row>
    <row r="797" spans="1:14" x14ac:dyDescent="0.25">
      <c r="A797">
        <v>2</v>
      </c>
      <c r="B797" s="4">
        <v>1</v>
      </c>
      <c r="C797" s="41" t="s">
        <v>76</v>
      </c>
      <c r="D797" s="45">
        <v>21</v>
      </c>
      <c r="E797" s="45">
        <v>12</v>
      </c>
      <c r="F797" s="12" t="s">
        <v>81</v>
      </c>
      <c r="G797" s="6">
        <f t="shared" si="78"/>
        <v>3.4636059005827467E-2</v>
      </c>
      <c r="H797" s="3">
        <f t="shared" si="81"/>
        <v>0.23090706003884978</v>
      </c>
      <c r="I797" s="3">
        <f>-0.0197725259+(0.0000288708*POWER(D797,2)*E797)</f>
        <v>0.13301174770000002</v>
      </c>
      <c r="J797" s="3">
        <f t="shared" si="79"/>
        <v>20</v>
      </c>
      <c r="K797" s="3">
        <f t="shared" si="80"/>
        <v>2.6602349540000003</v>
      </c>
      <c r="L797" t="s">
        <v>129</v>
      </c>
      <c r="M797" s="41" t="s">
        <v>72</v>
      </c>
      <c r="N797" s="43" t="s">
        <v>73</v>
      </c>
    </row>
    <row r="798" spans="1:14" x14ac:dyDescent="0.25">
      <c r="A798">
        <v>2</v>
      </c>
      <c r="B798" s="4">
        <v>3</v>
      </c>
      <c r="C798" s="44" t="s">
        <v>78</v>
      </c>
      <c r="D798" s="45">
        <v>21</v>
      </c>
      <c r="E798" s="45">
        <v>10</v>
      </c>
      <c r="F798" s="12" t="s">
        <v>81</v>
      </c>
      <c r="G798" s="6">
        <f t="shared" si="78"/>
        <v>3.4636059005827467E-2</v>
      </c>
      <c r="H798" s="3">
        <f t="shared" si="81"/>
        <v>0.23090706003884978</v>
      </c>
      <c r="I798" s="3">
        <f>0.108337266+(0.000046499*(D798*D798*E798))</f>
        <v>0.31339785600000003</v>
      </c>
      <c r="J798" s="3">
        <f t="shared" si="79"/>
        <v>20</v>
      </c>
      <c r="K798" s="3">
        <f t="shared" si="80"/>
        <v>6.2679571200000002</v>
      </c>
      <c r="L798" t="s">
        <v>129</v>
      </c>
      <c r="M798" s="41" t="s">
        <v>72</v>
      </c>
      <c r="N798" s="43" t="s">
        <v>73</v>
      </c>
    </row>
    <row r="799" spans="1:14" x14ac:dyDescent="0.25">
      <c r="A799">
        <v>2</v>
      </c>
      <c r="B799" s="4">
        <v>5</v>
      </c>
      <c r="C799" s="44" t="s">
        <v>75</v>
      </c>
      <c r="D799" s="45">
        <v>25</v>
      </c>
      <c r="E799" s="45">
        <v>14</v>
      </c>
      <c r="F799" s="51" t="s">
        <v>82</v>
      </c>
      <c r="G799" s="6">
        <f t="shared" si="78"/>
        <v>4.9087385212340517E-2</v>
      </c>
      <c r="H799" s="3">
        <f t="shared" si="81"/>
        <v>0.3272492347489368</v>
      </c>
      <c r="I799" s="54">
        <f>0.0000289134*D799*D799*E799+0.0134651922</f>
        <v>0.26645744220000001</v>
      </c>
      <c r="J799" s="3">
        <f t="shared" si="79"/>
        <v>20</v>
      </c>
      <c r="K799" s="3">
        <f t="shared" si="80"/>
        <v>5.3291488439999997</v>
      </c>
      <c r="L799" t="s">
        <v>129</v>
      </c>
      <c r="M799" s="41" t="s">
        <v>72</v>
      </c>
      <c r="N799" s="43" t="s">
        <v>73</v>
      </c>
    </row>
    <row r="800" spans="1:14" x14ac:dyDescent="0.25">
      <c r="A800">
        <v>2</v>
      </c>
      <c r="B800" s="4">
        <v>4</v>
      </c>
      <c r="C800" s="41" t="s">
        <v>76</v>
      </c>
      <c r="D800" s="45">
        <v>30</v>
      </c>
      <c r="E800" s="45">
        <v>16</v>
      </c>
      <c r="F800" s="12" t="s">
        <v>83</v>
      </c>
      <c r="G800" s="6">
        <f t="shared" si="78"/>
        <v>7.0685834705770348E-2</v>
      </c>
      <c r="H800" s="3">
        <f t="shared" si="81"/>
        <v>0.47123889803846902</v>
      </c>
      <c r="I800" s="3">
        <f>-0.0197725259+(0.0000288708*POWER(D800,2)*E800)</f>
        <v>0.39596699410000002</v>
      </c>
      <c r="J800" s="3">
        <f t="shared" si="79"/>
        <v>20</v>
      </c>
      <c r="K800" s="3">
        <f t="shared" si="80"/>
        <v>7.9193398820000001</v>
      </c>
      <c r="L800" t="s">
        <v>129</v>
      </c>
      <c r="M800" s="41" t="s">
        <v>72</v>
      </c>
      <c r="N800" s="43" t="s">
        <v>73</v>
      </c>
    </row>
    <row r="801" spans="1:14" x14ac:dyDescent="0.25">
      <c r="A801">
        <v>2</v>
      </c>
      <c r="B801" s="4">
        <v>10</v>
      </c>
      <c r="C801" s="44" t="s">
        <v>78</v>
      </c>
      <c r="D801" s="45">
        <v>30</v>
      </c>
      <c r="E801" s="45">
        <v>12</v>
      </c>
      <c r="F801" s="12" t="s">
        <v>83</v>
      </c>
      <c r="G801" s="6">
        <f t="shared" si="78"/>
        <v>7.0685834705770348E-2</v>
      </c>
      <c r="H801" s="3">
        <f t="shared" si="81"/>
        <v>0.47123889803846902</v>
      </c>
      <c r="I801" s="3">
        <f t="shared" ref="I801:I808" si="82">0.108337266+(0.000046499*(D801*D801*E801))</f>
        <v>0.61052646600000005</v>
      </c>
      <c r="J801" s="3">
        <f t="shared" si="79"/>
        <v>20</v>
      </c>
      <c r="K801" s="3">
        <f t="shared" si="80"/>
        <v>12.210529320000001</v>
      </c>
      <c r="L801" t="s">
        <v>129</v>
      </c>
      <c r="M801" s="41" t="s">
        <v>72</v>
      </c>
      <c r="N801" s="43" t="s">
        <v>73</v>
      </c>
    </row>
    <row r="802" spans="1:14" x14ac:dyDescent="0.25">
      <c r="A802">
        <v>2</v>
      </c>
      <c r="B802" s="4">
        <v>16</v>
      </c>
      <c r="C802" s="44" t="s">
        <v>78</v>
      </c>
      <c r="D802" s="45">
        <v>30</v>
      </c>
      <c r="E802" s="45">
        <v>12</v>
      </c>
      <c r="F802" s="12" t="s">
        <v>83</v>
      </c>
      <c r="G802" s="6">
        <f t="shared" si="78"/>
        <v>7.0685834705770348E-2</v>
      </c>
      <c r="H802" s="3">
        <f t="shared" si="81"/>
        <v>0.47123889803846902</v>
      </c>
      <c r="I802" s="3">
        <f t="shared" si="82"/>
        <v>0.61052646600000005</v>
      </c>
      <c r="J802" s="3">
        <f t="shared" si="79"/>
        <v>20</v>
      </c>
      <c r="K802" s="3">
        <f t="shared" si="80"/>
        <v>12.210529320000001</v>
      </c>
      <c r="L802" t="s">
        <v>129</v>
      </c>
      <c r="M802" s="41" t="s">
        <v>72</v>
      </c>
      <c r="N802" s="43" t="s">
        <v>73</v>
      </c>
    </row>
    <row r="803" spans="1:14" x14ac:dyDescent="0.25">
      <c r="A803">
        <v>2</v>
      </c>
      <c r="B803" s="4">
        <v>18</v>
      </c>
      <c r="C803" s="44" t="s">
        <v>74</v>
      </c>
      <c r="D803" s="45">
        <v>30</v>
      </c>
      <c r="E803" s="45">
        <v>15</v>
      </c>
      <c r="F803" s="12" t="s">
        <v>83</v>
      </c>
      <c r="G803" s="6">
        <f t="shared" si="78"/>
        <v>7.0685834705770348E-2</v>
      </c>
      <c r="H803" s="3">
        <f t="shared" si="81"/>
        <v>0.47123889803846902</v>
      </c>
      <c r="I803" s="3">
        <f t="shared" si="82"/>
        <v>0.73607376600000007</v>
      </c>
      <c r="J803" s="3">
        <f t="shared" si="79"/>
        <v>20</v>
      </c>
      <c r="K803" s="3">
        <f t="shared" si="80"/>
        <v>14.721475320000001</v>
      </c>
      <c r="L803" t="s">
        <v>129</v>
      </c>
      <c r="M803" s="41" t="s">
        <v>72</v>
      </c>
      <c r="N803" s="43" t="s">
        <v>73</v>
      </c>
    </row>
    <row r="804" spans="1:14" x14ac:dyDescent="0.25">
      <c r="A804">
        <v>2</v>
      </c>
      <c r="B804" s="4">
        <v>17</v>
      </c>
      <c r="C804" s="44" t="s">
        <v>78</v>
      </c>
      <c r="D804" s="45">
        <v>11</v>
      </c>
      <c r="E804" s="45">
        <v>6</v>
      </c>
      <c r="F804" s="12" t="s">
        <v>79</v>
      </c>
      <c r="G804" s="6">
        <f t="shared" si="78"/>
        <v>9.5033177771091243E-3</v>
      </c>
      <c r="H804" s="3">
        <f t="shared" si="81"/>
        <v>6.3355451847394162E-2</v>
      </c>
      <c r="I804" s="3">
        <f t="shared" si="82"/>
        <v>0.14209554000000002</v>
      </c>
      <c r="J804" s="3">
        <f t="shared" si="79"/>
        <v>20</v>
      </c>
      <c r="K804" s="3">
        <f t="shared" si="80"/>
        <v>2.8419108000000004</v>
      </c>
      <c r="L804" t="s">
        <v>129</v>
      </c>
      <c r="M804" s="41" t="s">
        <v>72</v>
      </c>
      <c r="N804" s="43" t="s">
        <v>73</v>
      </c>
    </row>
    <row r="805" spans="1:14" x14ac:dyDescent="0.25">
      <c r="A805">
        <v>2</v>
      </c>
      <c r="B805" s="4">
        <v>15</v>
      </c>
      <c r="C805" s="44" t="s">
        <v>78</v>
      </c>
      <c r="D805" s="45">
        <v>14</v>
      </c>
      <c r="E805" s="45">
        <v>8</v>
      </c>
      <c r="F805" s="12" t="s">
        <v>79</v>
      </c>
      <c r="G805" s="6">
        <f t="shared" si="78"/>
        <v>1.5393804002589988E-2</v>
      </c>
      <c r="H805" s="3">
        <f t="shared" si="81"/>
        <v>0.10262536001726659</v>
      </c>
      <c r="I805" s="3">
        <f t="shared" si="82"/>
        <v>0.18124769800000001</v>
      </c>
      <c r="J805" s="3">
        <f t="shared" si="79"/>
        <v>20</v>
      </c>
      <c r="K805" s="3">
        <f t="shared" si="80"/>
        <v>3.62495396</v>
      </c>
      <c r="L805" t="s">
        <v>129</v>
      </c>
      <c r="M805" s="41" t="s">
        <v>72</v>
      </c>
      <c r="N805" s="43" t="s">
        <v>73</v>
      </c>
    </row>
    <row r="806" spans="1:14" x14ac:dyDescent="0.25">
      <c r="A806">
        <v>3</v>
      </c>
      <c r="B806" s="4">
        <v>6</v>
      </c>
      <c r="C806" s="44" t="s">
        <v>78</v>
      </c>
      <c r="D806" s="45">
        <v>10</v>
      </c>
      <c r="E806" s="45">
        <v>11</v>
      </c>
      <c r="F806" s="12" t="s">
        <v>79</v>
      </c>
      <c r="G806" s="6">
        <f t="shared" si="78"/>
        <v>7.8539816339744835E-3</v>
      </c>
      <c r="H806" s="3">
        <f t="shared" si="81"/>
        <v>5.235987755982989E-2</v>
      </c>
      <c r="I806" s="3">
        <f t="shared" si="82"/>
        <v>0.15948616600000001</v>
      </c>
      <c r="J806" s="3">
        <f t="shared" si="79"/>
        <v>20</v>
      </c>
      <c r="K806" s="3">
        <f t="shared" si="80"/>
        <v>3.1897233200000001</v>
      </c>
      <c r="L806" t="s">
        <v>129</v>
      </c>
      <c r="M806" s="41" t="s">
        <v>72</v>
      </c>
      <c r="N806" s="43" t="s">
        <v>73</v>
      </c>
    </row>
    <row r="807" spans="1:14" x14ac:dyDescent="0.25">
      <c r="A807">
        <v>3</v>
      </c>
      <c r="B807" s="4">
        <v>7</v>
      </c>
      <c r="C807" s="44" t="s">
        <v>78</v>
      </c>
      <c r="D807" s="45">
        <v>10</v>
      </c>
      <c r="E807" s="45">
        <v>6</v>
      </c>
      <c r="F807" s="12" t="s">
        <v>79</v>
      </c>
      <c r="G807" s="6">
        <f t="shared" si="78"/>
        <v>7.8539816339744835E-3</v>
      </c>
      <c r="H807" s="3">
        <f t="shared" si="81"/>
        <v>5.235987755982989E-2</v>
      </c>
      <c r="I807" s="3">
        <f t="shared" si="82"/>
        <v>0.13623666600000001</v>
      </c>
      <c r="J807" s="3">
        <f t="shared" si="79"/>
        <v>20</v>
      </c>
      <c r="K807" s="3">
        <f t="shared" si="80"/>
        <v>2.7247333199999999</v>
      </c>
      <c r="L807" t="s">
        <v>129</v>
      </c>
      <c r="M807" s="41" t="s">
        <v>72</v>
      </c>
      <c r="N807" s="43" t="s">
        <v>73</v>
      </c>
    </row>
    <row r="808" spans="1:14" x14ac:dyDescent="0.25">
      <c r="A808">
        <v>3</v>
      </c>
      <c r="B808" s="4">
        <v>13</v>
      </c>
      <c r="C808" s="44" t="s">
        <v>78</v>
      </c>
      <c r="D808" s="45">
        <v>10</v>
      </c>
      <c r="E808" s="45">
        <v>6</v>
      </c>
      <c r="F808" s="12" t="s">
        <v>79</v>
      </c>
      <c r="G808" s="6">
        <f t="shared" si="78"/>
        <v>7.8539816339744835E-3</v>
      </c>
      <c r="H808" s="3">
        <f t="shared" si="81"/>
        <v>5.235987755982989E-2</v>
      </c>
      <c r="I808" s="3">
        <f t="shared" si="82"/>
        <v>0.13623666600000001</v>
      </c>
      <c r="J808" s="3">
        <f t="shared" si="79"/>
        <v>20</v>
      </c>
      <c r="K808" s="3">
        <f t="shared" si="80"/>
        <v>2.7247333199999999</v>
      </c>
      <c r="L808" t="s">
        <v>129</v>
      </c>
      <c r="M808" s="41" t="s">
        <v>72</v>
      </c>
      <c r="N808" s="43" t="s">
        <v>73</v>
      </c>
    </row>
    <row r="809" spans="1:14" x14ac:dyDescent="0.25">
      <c r="A809">
        <v>3</v>
      </c>
      <c r="B809" s="4">
        <v>5</v>
      </c>
      <c r="C809" s="44" t="s">
        <v>77</v>
      </c>
      <c r="D809" s="45">
        <v>13</v>
      </c>
      <c r="E809" s="45">
        <v>14</v>
      </c>
      <c r="F809" s="12" t="s">
        <v>79</v>
      </c>
      <c r="G809" s="6">
        <f t="shared" si="78"/>
        <v>1.3273228961416878E-2</v>
      </c>
      <c r="H809" s="3">
        <f t="shared" si="81"/>
        <v>8.8488193076112526E-2</v>
      </c>
      <c r="I809" s="8">
        <f>0.0050811768+0.0000286052*POWER(D809,2)*E809</f>
        <v>7.2761079999999992E-2</v>
      </c>
      <c r="J809" s="3">
        <f t="shared" si="79"/>
        <v>20</v>
      </c>
      <c r="K809" s="3">
        <f t="shared" si="80"/>
        <v>1.4552215999999998</v>
      </c>
      <c r="L809" t="s">
        <v>129</v>
      </c>
      <c r="M809" s="41" t="s">
        <v>72</v>
      </c>
      <c r="N809" s="43" t="s">
        <v>73</v>
      </c>
    </row>
    <row r="810" spans="1:14" x14ac:dyDescent="0.25">
      <c r="A810">
        <v>3</v>
      </c>
      <c r="B810" s="4">
        <v>1</v>
      </c>
      <c r="C810" s="44" t="s">
        <v>77</v>
      </c>
      <c r="D810" s="45">
        <v>16</v>
      </c>
      <c r="E810" s="45">
        <v>8</v>
      </c>
      <c r="F810" s="51" t="s">
        <v>80</v>
      </c>
      <c r="G810" s="6">
        <f t="shared" si="78"/>
        <v>2.0106192982974676E-2</v>
      </c>
      <c r="H810" s="3">
        <f t="shared" si="81"/>
        <v>0.13404128655316452</v>
      </c>
      <c r="I810" s="8">
        <f>0.0050811768+0.0000286052*POWER(D810,2)*E810</f>
        <v>6.3664626399999993E-2</v>
      </c>
      <c r="J810" s="3">
        <f t="shared" si="79"/>
        <v>20</v>
      </c>
      <c r="K810" s="3">
        <f t="shared" si="80"/>
        <v>1.2732925279999998</v>
      </c>
      <c r="L810" t="s">
        <v>129</v>
      </c>
      <c r="M810" s="41" t="s">
        <v>72</v>
      </c>
      <c r="N810" s="43" t="s">
        <v>73</v>
      </c>
    </row>
    <row r="811" spans="1:14" x14ac:dyDescent="0.25">
      <c r="A811">
        <v>3</v>
      </c>
      <c r="B811" s="4">
        <v>3</v>
      </c>
      <c r="C811" s="44" t="s">
        <v>78</v>
      </c>
      <c r="D811" s="45">
        <v>17</v>
      </c>
      <c r="E811" s="45">
        <v>14</v>
      </c>
      <c r="F811" s="51" t="s">
        <v>80</v>
      </c>
      <c r="G811" s="6">
        <f t="shared" si="78"/>
        <v>2.2698006922186261E-2</v>
      </c>
      <c r="H811" s="3">
        <f t="shared" si="81"/>
        <v>0.15132004614790842</v>
      </c>
      <c r="I811" s="3">
        <f>0.108337266+(0.000046499*(D811*D811*E811))</f>
        <v>0.29647222000000001</v>
      </c>
      <c r="J811" s="3">
        <f t="shared" si="79"/>
        <v>20</v>
      </c>
      <c r="K811" s="3">
        <f t="shared" si="80"/>
        <v>5.9294443999999995</v>
      </c>
      <c r="L811" t="s">
        <v>129</v>
      </c>
      <c r="M811" s="41" t="s">
        <v>72</v>
      </c>
      <c r="N811" s="43" t="s">
        <v>73</v>
      </c>
    </row>
    <row r="812" spans="1:14" x14ac:dyDescent="0.25">
      <c r="A812">
        <v>3</v>
      </c>
      <c r="B812" s="4">
        <v>14</v>
      </c>
      <c r="C812" s="44" t="s">
        <v>78</v>
      </c>
      <c r="D812" s="45">
        <v>19</v>
      </c>
      <c r="E812" s="45">
        <v>9</v>
      </c>
      <c r="F812" s="51" t="s">
        <v>80</v>
      </c>
      <c r="G812" s="6">
        <f t="shared" si="78"/>
        <v>2.8352873698647883E-2</v>
      </c>
      <c r="H812" s="3">
        <f t="shared" si="81"/>
        <v>0.1890191579909859</v>
      </c>
      <c r="I812" s="3">
        <f>0.108337266+(0.000046499*(D812*D812*E812))</f>
        <v>0.25941251700000001</v>
      </c>
      <c r="J812" s="3">
        <f t="shared" si="79"/>
        <v>20</v>
      </c>
      <c r="K812" s="3">
        <f t="shared" si="80"/>
        <v>5.1882503399999997</v>
      </c>
      <c r="L812" t="s">
        <v>129</v>
      </c>
      <c r="M812" s="41" t="s">
        <v>72</v>
      </c>
      <c r="N812" s="43" t="s">
        <v>73</v>
      </c>
    </row>
    <row r="813" spans="1:14" x14ac:dyDescent="0.25">
      <c r="A813">
        <v>3</v>
      </c>
      <c r="B813" s="4">
        <v>4</v>
      </c>
      <c r="C813" s="44" t="s">
        <v>78</v>
      </c>
      <c r="D813" s="45">
        <v>20</v>
      </c>
      <c r="E813" s="45">
        <v>18</v>
      </c>
      <c r="F813" s="12" t="s">
        <v>81</v>
      </c>
      <c r="G813" s="6">
        <f t="shared" si="78"/>
        <v>3.1415926535897934E-2</v>
      </c>
      <c r="H813" s="3">
        <f t="shared" si="81"/>
        <v>0.20943951023931956</v>
      </c>
      <c r="I813" s="3">
        <f>0.108337266+(0.000046499*(D813*D813*E813))</f>
        <v>0.44313006599999999</v>
      </c>
      <c r="J813" s="3">
        <f t="shared" si="79"/>
        <v>20</v>
      </c>
      <c r="K813" s="3">
        <f t="shared" si="80"/>
        <v>8.8626013199999996</v>
      </c>
      <c r="L813" t="s">
        <v>129</v>
      </c>
      <c r="M813" s="41" t="s">
        <v>72</v>
      </c>
      <c r="N813" s="43" t="s">
        <v>73</v>
      </c>
    </row>
    <row r="814" spans="1:14" x14ac:dyDescent="0.25">
      <c r="A814">
        <v>3</v>
      </c>
      <c r="B814" s="4">
        <v>9</v>
      </c>
      <c r="C814" s="44" t="s">
        <v>77</v>
      </c>
      <c r="D814" s="45">
        <v>20</v>
      </c>
      <c r="E814" s="45">
        <v>16</v>
      </c>
      <c r="F814" s="12" t="s">
        <v>81</v>
      </c>
      <c r="G814" s="6">
        <f t="shared" si="78"/>
        <v>3.1415926535897934E-2</v>
      </c>
      <c r="H814" s="3">
        <f t="shared" si="81"/>
        <v>0.20943951023931956</v>
      </c>
      <c r="I814" s="8">
        <f>0.0050811768+0.0000286052*POWER(D814,2)*E814</f>
        <v>0.18815445679999998</v>
      </c>
      <c r="J814" s="3">
        <f t="shared" si="79"/>
        <v>20</v>
      </c>
      <c r="K814" s="3">
        <f t="shared" si="80"/>
        <v>3.7630891359999996</v>
      </c>
      <c r="L814" t="s">
        <v>129</v>
      </c>
      <c r="M814" s="41" t="s">
        <v>72</v>
      </c>
      <c r="N814" s="43" t="s">
        <v>73</v>
      </c>
    </row>
    <row r="815" spans="1:14" x14ac:dyDescent="0.25">
      <c r="A815">
        <v>3</v>
      </c>
      <c r="B815" s="4">
        <v>10</v>
      </c>
      <c r="C815" s="44" t="s">
        <v>78</v>
      </c>
      <c r="D815" s="45">
        <v>21</v>
      </c>
      <c r="E815" s="45">
        <v>14</v>
      </c>
      <c r="F815" s="12" t="s">
        <v>81</v>
      </c>
      <c r="G815" s="6">
        <f t="shared" si="78"/>
        <v>3.4636059005827467E-2</v>
      </c>
      <c r="H815" s="3">
        <f t="shared" si="81"/>
        <v>0.23090706003884978</v>
      </c>
      <c r="I815" s="3">
        <f>0.108337266+(0.000046499*(D815*D815*E815))</f>
        <v>0.395422092</v>
      </c>
      <c r="J815" s="3">
        <f t="shared" si="79"/>
        <v>20</v>
      </c>
      <c r="K815" s="3">
        <f t="shared" si="80"/>
        <v>7.9084418400000001</v>
      </c>
      <c r="L815" t="s">
        <v>129</v>
      </c>
      <c r="M815" s="41" t="s">
        <v>72</v>
      </c>
      <c r="N815" s="43" t="s">
        <v>73</v>
      </c>
    </row>
    <row r="816" spans="1:14" x14ac:dyDescent="0.25">
      <c r="A816">
        <v>3</v>
      </c>
      <c r="B816" s="4">
        <v>2</v>
      </c>
      <c r="C816" s="44" t="s">
        <v>77</v>
      </c>
      <c r="D816" s="45">
        <v>24</v>
      </c>
      <c r="E816" s="45">
        <v>17</v>
      </c>
      <c r="F816" s="12" t="s">
        <v>81</v>
      </c>
      <c r="G816" s="6">
        <f t="shared" si="78"/>
        <v>4.5238934211693019E-2</v>
      </c>
      <c r="H816" s="3">
        <f t="shared" si="81"/>
        <v>0.30159289474462014</v>
      </c>
      <c r="I816" s="8">
        <f>0.0050811768+0.0000286052*POWER(D816,2)*E816</f>
        <v>0.28518329519999996</v>
      </c>
      <c r="J816" s="3">
        <f t="shared" si="79"/>
        <v>20</v>
      </c>
      <c r="K816" s="3">
        <f t="shared" si="80"/>
        <v>5.7036659039999993</v>
      </c>
      <c r="L816" t="s">
        <v>129</v>
      </c>
      <c r="M816" s="41" t="s">
        <v>72</v>
      </c>
      <c r="N816" s="43" t="s">
        <v>73</v>
      </c>
    </row>
    <row r="817" spans="1:14" x14ac:dyDescent="0.25">
      <c r="A817">
        <v>3</v>
      </c>
      <c r="B817" s="4">
        <v>12</v>
      </c>
      <c r="C817" s="44" t="s">
        <v>77</v>
      </c>
      <c r="D817" s="45">
        <v>25</v>
      </c>
      <c r="E817" s="45">
        <v>14</v>
      </c>
      <c r="F817" s="51" t="s">
        <v>82</v>
      </c>
      <c r="G817" s="6">
        <f t="shared" si="78"/>
        <v>4.9087385212340517E-2</v>
      </c>
      <c r="H817" s="3">
        <f t="shared" si="81"/>
        <v>0.3272492347489368</v>
      </c>
      <c r="I817" s="8">
        <f>0.0050811768+0.0000286052*POWER(D817,2)*E817</f>
        <v>0.25537667679999998</v>
      </c>
      <c r="J817" s="3">
        <f t="shared" si="79"/>
        <v>20</v>
      </c>
      <c r="K817" s="3">
        <f t="shared" si="80"/>
        <v>5.1075335359999992</v>
      </c>
      <c r="L817" t="s">
        <v>129</v>
      </c>
      <c r="M817" s="41" t="s">
        <v>72</v>
      </c>
      <c r="N817" s="43" t="s">
        <v>73</v>
      </c>
    </row>
    <row r="818" spans="1:14" x14ac:dyDescent="0.25">
      <c r="A818">
        <v>3</v>
      </c>
      <c r="B818" s="4">
        <v>11</v>
      </c>
      <c r="C818" s="44" t="s">
        <v>78</v>
      </c>
      <c r="D818" s="45">
        <v>26</v>
      </c>
      <c r="E818" s="45">
        <v>18</v>
      </c>
      <c r="F818" s="51" t="s">
        <v>82</v>
      </c>
      <c r="G818" s="6">
        <f t="shared" si="78"/>
        <v>5.3092915845667513E-2</v>
      </c>
      <c r="H818" s="3">
        <f t="shared" si="81"/>
        <v>0.3539527723044501</v>
      </c>
      <c r="I818" s="3">
        <f>0.108337266+(0.000046499*(D818*D818*E818))</f>
        <v>0.6741370980000001</v>
      </c>
      <c r="J818" s="3">
        <f t="shared" si="79"/>
        <v>20</v>
      </c>
      <c r="K818" s="3">
        <f t="shared" si="80"/>
        <v>13.482741960000002</v>
      </c>
      <c r="L818" t="s">
        <v>129</v>
      </c>
      <c r="M818" s="41" t="s">
        <v>72</v>
      </c>
      <c r="N818" s="43" t="s">
        <v>73</v>
      </c>
    </row>
    <row r="819" spans="1:14" x14ac:dyDescent="0.25">
      <c r="A819">
        <v>3</v>
      </c>
      <c r="B819" s="4">
        <v>8</v>
      </c>
      <c r="C819" s="44" t="s">
        <v>77</v>
      </c>
      <c r="D819" s="45">
        <v>29</v>
      </c>
      <c r="E819" s="45">
        <v>25</v>
      </c>
      <c r="F819" s="51" t="s">
        <v>82</v>
      </c>
      <c r="G819" s="6">
        <f t="shared" si="78"/>
        <v>6.6051985541725394E-2</v>
      </c>
      <c r="H819" s="3">
        <f t="shared" si="81"/>
        <v>0.44034657027816931</v>
      </c>
      <c r="I819" s="8">
        <f>0.0050811768+0.0000286052*POWER(D819,2)*E819</f>
        <v>0.60650550679999993</v>
      </c>
      <c r="J819" s="3">
        <f t="shared" si="79"/>
        <v>20</v>
      </c>
      <c r="K819" s="3">
        <f t="shared" si="80"/>
        <v>12.130110135999997</v>
      </c>
      <c r="L819" t="s">
        <v>129</v>
      </c>
      <c r="M819" s="41" t="s">
        <v>72</v>
      </c>
      <c r="N819" s="43" t="s">
        <v>73</v>
      </c>
    </row>
    <row r="820" spans="1:14" x14ac:dyDescent="0.25">
      <c r="A820">
        <v>3</v>
      </c>
      <c r="B820" s="4">
        <v>16</v>
      </c>
      <c r="C820" s="44" t="s">
        <v>77</v>
      </c>
      <c r="D820" s="45">
        <v>30</v>
      </c>
      <c r="E820" s="45">
        <v>16</v>
      </c>
      <c r="F820" s="12" t="s">
        <v>83</v>
      </c>
      <c r="G820" s="6">
        <f t="shared" si="78"/>
        <v>7.0685834705770348E-2</v>
      </c>
      <c r="H820" s="3">
        <f t="shared" si="81"/>
        <v>0.47123889803846902</v>
      </c>
      <c r="I820" s="8">
        <f>0.0050811768+0.0000286052*POWER(D820,2)*E820</f>
        <v>0.41699605679999996</v>
      </c>
      <c r="J820" s="3">
        <f t="shared" si="79"/>
        <v>20</v>
      </c>
      <c r="K820" s="3">
        <f t="shared" si="80"/>
        <v>8.3399211359999992</v>
      </c>
      <c r="L820" t="s">
        <v>129</v>
      </c>
      <c r="M820" s="41" t="s">
        <v>72</v>
      </c>
      <c r="N820" s="43" t="s">
        <v>73</v>
      </c>
    </row>
    <row r="821" spans="1:14" x14ac:dyDescent="0.25">
      <c r="A821">
        <v>3</v>
      </c>
      <c r="B821" s="4">
        <v>15</v>
      </c>
      <c r="C821" s="44" t="s">
        <v>77</v>
      </c>
      <c r="D821" s="45">
        <v>49</v>
      </c>
      <c r="E821" s="45">
        <v>25</v>
      </c>
      <c r="F821" s="12" t="s">
        <v>86</v>
      </c>
      <c r="G821" s="6">
        <f t="shared" si="78"/>
        <v>0.18857409903172731</v>
      </c>
      <c r="H821" s="3">
        <f t="shared" si="81"/>
        <v>1.2571606602115155</v>
      </c>
      <c r="I821" s="8">
        <f>0.0050811768+0.0000286052*POWER(D821,2)*E821</f>
        <v>1.7221083067999998</v>
      </c>
      <c r="J821" s="3">
        <f t="shared" si="79"/>
        <v>20</v>
      </c>
      <c r="K821" s="3">
        <f t="shared" si="80"/>
        <v>34.442166135999997</v>
      </c>
      <c r="L821" t="s">
        <v>129</v>
      </c>
      <c r="M821" s="41" t="s">
        <v>72</v>
      </c>
      <c r="N821" s="43" t="s">
        <v>73</v>
      </c>
    </row>
    <row r="822" spans="1:14" x14ac:dyDescent="0.25">
      <c r="A822">
        <v>1</v>
      </c>
      <c r="B822" s="4">
        <v>10</v>
      </c>
      <c r="C822" s="44" t="s">
        <v>78</v>
      </c>
      <c r="D822" s="45">
        <v>42</v>
      </c>
      <c r="E822" s="45">
        <v>16</v>
      </c>
      <c r="F822" s="12" t="s">
        <v>85</v>
      </c>
      <c r="G822" s="6">
        <f t="shared" si="78"/>
        <v>0.13854423602330987</v>
      </c>
      <c r="H822" s="3">
        <f t="shared" ref="H822:H823" si="83">G822*1/0.2</f>
        <v>0.69272118011654926</v>
      </c>
      <c r="I822" s="3">
        <f t="shared" ref="I822:I830" si="84">0.108337266+(0.000046499*(D822*D822*E822))</f>
        <v>1.4207250419999999</v>
      </c>
      <c r="J822" s="3">
        <f t="shared" si="79"/>
        <v>20</v>
      </c>
      <c r="K822" s="3">
        <f t="shared" si="80"/>
        <v>28.414500839999999</v>
      </c>
      <c r="L822" t="s">
        <v>129</v>
      </c>
      <c r="M822" s="41" t="s">
        <v>70</v>
      </c>
      <c r="N822" s="43" t="s">
        <v>71</v>
      </c>
    </row>
    <row r="823" spans="1:14" x14ac:dyDescent="0.25">
      <c r="A823">
        <v>1</v>
      </c>
      <c r="B823" s="4">
        <v>13</v>
      </c>
      <c r="C823" s="44" t="s">
        <v>78</v>
      </c>
      <c r="D823" s="45">
        <v>44</v>
      </c>
      <c r="E823" s="45">
        <v>17</v>
      </c>
      <c r="F823" s="12" t="s">
        <v>85</v>
      </c>
      <c r="G823" s="6">
        <f t="shared" si="78"/>
        <v>0.15205308443374599</v>
      </c>
      <c r="H823" s="3">
        <f t="shared" si="83"/>
        <v>0.76026542216872994</v>
      </c>
      <c r="I823" s="3">
        <f t="shared" si="84"/>
        <v>1.6387123540000001</v>
      </c>
      <c r="J823" s="3">
        <f t="shared" si="79"/>
        <v>20</v>
      </c>
      <c r="K823" s="3">
        <f t="shared" si="80"/>
        <v>32.774247080000002</v>
      </c>
      <c r="L823" t="s">
        <v>129</v>
      </c>
      <c r="M823" s="41" t="s">
        <v>70</v>
      </c>
      <c r="N823" s="43" t="s">
        <v>71</v>
      </c>
    </row>
    <row r="824" spans="1:14" x14ac:dyDescent="0.25">
      <c r="A824">
        <v>1</v>
      </c>
      <c r="B824" s="4">
        <v>17</v>
      </c>
      <c r="C824" s="44" t="s">
        <v>78</v>
      </c>
      <c r="D824" s="45">
        <v>13</v>
      </c>
      <c r="E824" s="45">
        <v>7</v>
      </c>
      <c r="F824" s="12" t="s">
        <v>79</v>
      </c>
      <c r="G824" s="6">
        <f t="shared" si="78"/>
        <v>1.3273228961416878E-2</v>
      </c>
      <c r="H824" s="3">
        <f t="shared" ref="H824:H887" si="85">G824*1/0.2</f>
        <v>6.6366144807084387E-2</v>
      </c>
      <c r="I824" s="3">
        <f t="shared" si="84"/>
        <v>0.16334558300000002</v>
      </c>
      <c r="J824" s="3">
        <f t="shared" si="79"/>
        <v>20</v>
      </c>
      <c r="K824" s="3">
        <f t="shared" si="80"/>
        <v>3.2669116600000003</v>
      </c>
      <c r="L824" t="s">
        <v>129</v>
      </c>
      <c r="M824" s="41" t="s">
        <v>70</v>
      </c>
      <c r="N824" s="43" t="s">
        <v>71</v>
      </c>
    </row>
    <row r="825" spans="1:14" x14ac:dyDescent="0.25">
      <c r="A825">
        <v>1</v>
      </c>
      <c r="B825" s="4">
        <v>20</v>
      </c>
      <c r="C825" s="44" t="s">
        <v>78</v>
      </c>
      <c r="D825" s="45">
        <v>13</v>
      </c>
      <c r="E825" s="45">
        <v>8</v>
      </c>
      <c r="F825" s="12" t="s">
        <v>79</v>
      </c>
      <c r="G825" s="6">
        <f t="shared" si="78"/>
        <v>1.3273228961416878E-2</v>
      </c>
      <c r="H825" s="3">
        <f t="shared" si="85"/>
        <v>6.6366144807084387E-2</v>
      </c>
      <c r="I825" s="3">
        <f t="shared" si="84"/>
        <v>0.17120391400000001</v>
      </c>
      <c r="J825" s="3">
        <f t="shared" si="79"/>
        <v>20</v>
      </c>
      <c r="K825" s="3">
        <f t="shared" si="80"/>
        <v>3.4240782800000003</v>
      </c>
      <c r="L825" t="s">
        <v>129</v>
      </c>
      <c r="M825" s="41" t="s">
        <v>70</v>
      </c>
      <c r="N825" s="43" t="s">
        <v>71</v>
      </c>
    </row>
    <row r="826" spans="1:14" x14ac:dyDescent="0.25">
      <c r="A826">
        <v>1</v>
      </c>
      <c r="B826" s="4">
        <v>11</v>
      </c>
      <c r="C826" s="44" t="s">
        <v>78</v>
      </c>
      <c r="D826" s="45">
        <v>14</v>
      </c>
      <c r="E826" s="48">
        <v>8</v>
      </c>
      <c r="F826" s="12" t="s">
        <v>79</v>
      </c>
      <c r="G826" s="6">
        <f t="shared" si="78"/>
        <v>1.5393804002589988E-2</v>
      </c>
      <c r="H826" s="3">
        <f t="shared" si="85"/>
        <v>7.6969020012949932E-2</v>
      </c>
      <c r="I826" s="3">
        <f t="shared" si="84"/>
        <v>0.18124769800000001</v>
      </c>
      <c r="J826" s="3">
        <f t="shared" si="79"/>
        <v>20</v>
      </c>
      <c r="K826" s="3">
        <f t="shared" si="80"/>
        <v>3.62495396</v>
      </c>
      <c r="L826" t="s">
        <v>129</v>
      </c>
      <c r="M826" s="41" t="s">
        <v>70</v>
      </c>
      <c r="N826" s="43" t="s">
        <v>71</v>
      </c>
    </row>
    <row r="827" spans="1:14" x14ac:dyDescent="0.25">
      <c r="A827">
        <v>1</v>
      </c>
      <c r="B827" s="4">
        <v>18</v>
      </c>
      <c r="C827" s="44" t="s">
        <v>78</v>
      </c>
      <c r="D827" s="45">
        <v>14</v>
      </c>
      <c r="E827" s="48">
        <v>8</v>
      </c>
      <c r="F827" s="12" t="s">
        <v>79</v>
      </c>
      <c r="G827" s="6">
        <f t="shared" si="78"/>
        <v>1.5393804002589988E-2</v>
      </c>
      <c r="H827" s="3">
        <f t="shared" si="85"/>
        <v>7.6969020012949932E-2</v>
      </c>
      <c r="I827" s="3">
        <f t="shared" si="84"/>
        <v>0.18124769800000001</v>
      </c>
      <c r="J827" s="3">
        <f t="shared" si="79"/>
        <v>20</v>
      </c>
      <c r="K827" s="3">
        <f t="shared" si="80"/>
        <v>3.62495396</v>
      </c>
      <c r="L827" t="s">
        <v>129</v>
      </c>
      <c r="M827" s="41" t="s">
        <v>70</v>
      </c>
      <c r="N827" s="43" t="s">
        <v>71</v>
      </c>
    </row>
    <row r="828" spans="1:14" x14ac:dyDescent="0.25">
      <c r="A828">
        <v>1</v>
      </c>
      <c r="B828" s="4">
        <v>7</v>
      </c>
      <c r="C828" s="44" t="s">
        <v>78</v>
      </c>
      <c r="D828" s="45">
        <v>15</v>
      </c>
      <c r="E828" s="45">
        <v>11</v>
      </c>
      <c r="F828" s="51" t="s">
        <v>80</v>
      </c>
      <c r="G828" s="6">
        <f t="shared" si="78"/>
        <v>1.7671458676442587E-2</v>
      </c>
      <c r="H828" s="3">
        <f t="shared" si="85"/>
        <v>8.8357293382212931E-2</v>
      </c>
      <c r="I828" s="3">
        <f t="shared" si="84"/>
        <v>0.223422291</v>
      </c>
      <c r="J828" s="3">
        <f t="shared" si="79"/>
        <v>20</v>
      </c>
      <c r="K828" s="3">
        <f t="shared" si="80"/>
        <v>4.4684458199999995</v>
      </c>
      <c r="L828" t="s">
        <v>129</v>
      </c>
      <c r="M828" s="41" t="s">
        <v>70</v>
      </c>
      <c r="N828" s="43" t="s">
        <v>71</v>
      </c>
    </row>
    <row r="829" spans="1:14" x14ac:dyDescent="0.25">
      <c r="A829">
        <v>1</v>
      </c>
      <c r="B829" s="4">
        <v>14</v>
      </c>
      <c r="C829" s="44" t="s">
        <v>78</v>
      </c>
      <c r="D829" s="45">
        <v>15</v>
      </c>
      <c r="E829" s="45">
        <v>11</v>
      </c>
      <c r="F829" s="51" t="s">
        <v>80</v>
      </c>
      <c r="G829" s="6">
        <f t="shared" si="78"/>
        <v>1.7671458676442587E-2</v>
      </c>
      <c r="H829" s="3">
        <f t="shared" si="85"/>
        <v>8.8357293382212931E-2</v>
      </c>
      <c r="I829" s="3">
        <f t="shared" si="84"/>
        <v>0.223422291</v>
      </c>
      <c r="J829" s="3">
        <f t="shared" si="79"/>
        <v>20</v>
      </c>
      <c r="K829" s="3">
        <f t="shared" si="80"/>
        <v>4.4684458199999995</v>
      </c>
      <c r="L829" t="s">
        <v>129</v>
      </c>
      <c r="M829" s="41" t="s">
        <v>70</v>
      </c>
      <c r="N829" s="43" t="s">
        <v>71</v>
      </c>
    </row>
    <row r="830" spans="1:14" x14ac:dyDescent="0.25">
      <c r="A830">
        <v>1</v>
      </c>
      <c r="B830" s="4">
        <v>9</v>
      </c>
      <c r="C830" s="44" t="s">
        <v>78</v>
      </c>
      <c r="D830" s="45">
        <v>16</v>
      </c>
      <c r="E830" s="45">
        <v>8</v>
      </c>
      <c r="F830" s="51" t="s">
        <v>80</v>
      </c>
      <c r="G830" s="6">
        <f t="shared" si="78"/>
        <v>2.0106192982974676E-2</v>
      </c>
      <c r="H830" s="3">
        <f t="shared" si="85"/>
        <v>0.10053096491487337</v>
      </c>
      <c r="I830" s="3">
        <f t="shared" si="84"/>
        <v>0.20356721799999999</v>
      </c>
      <c r="J830" s="3">
        <f t="shared" si="79"/>
        <v>20</v>
      </c>
      <c r="K830" s="3">
        <f t="shared" si="80"/>
        <v>4.0713443599999994</v>
      </c>
      <c r="L830" t="s">
        <v>129</v>
      </c>
      <c r="M830" s="41" t="s">
        <v>70</v>
      </c>
      <c r="N830" s="43" t="s">
        <v>71</v>
      </c>
    </row>
    <row r="831" spans="1:14" x14ac:dyDescent="0.25">
      <c r="A831">
        <v>1</v>
      </c>
      <c r="B831" s="4">
        <v>2</v>
      </c>
      <c r="C831" s="44" t="s">
        <v>77</v>
      </c>
      <c r="D831" s="45">
        <v>17</v>
      </c>
      <c r="E831" s="49">
        <v>14</v>
      </c>
      <c r="F831" s="51" t="s">
        <v>80</v>
      </c>
      <c r="G831" s="6">
        <f t="shared" si="78"/>
        <v>2.2698006922186261E-2</v>
      </c>
      <c r="H831" s="3">
        <f t="shared" si="85"/>
        <v>0.1134900346109313</v>
      </c>
      <c r="I831" s="8">
        <f>0.0050811768+0.0000286052*POWER(D831,2)*E831</f>
        <v>0.12081781599999999</v>
      </c>
      <c r="J831" s="3">
        <f t="shared" si="79"/>
        <v>20</v>
      </c>
      <c r="K831" s="3">
        <f t="shared" si="80"/>
        <v>2.4163563199999998</v>
      </c>
      <c r="L831" t="s">
        <v>129</v>
      </c>
      <c r="M831" s="41" t="s">
        <v>70</v>
      </c>
      <c r="N831" s="43" t="s">
        <v>71</v>
      </c>
    </row>
    <row r="832" spans="1:14" x14ac:dyDescent="0.25">
      <c r="A832">
        <v>1</v>
      </c>
      <c r="B832" s="4">
        <v>5</v>
      </c>
      <c r="C832" s="44" t="s">
        <v>78</v>
      </c>
      <c r="D832" s="45">
        <v>19</v>
      </c>
      <c r="E832" s="45">
        <v>11</v>
      </c>
      <c r="F832" s="51" t="s">
        <v>80</v>
      </c>
      <c r="G832" s="6">
        <f t="shared" si="78"/>
        <v>2.8352873698647883E-2</v>
      </c>
      <c r="H832" s="3">
        <f t="shared" si="85"/>
        <v>0.1417643684932394</v>
      </c>
      <c r="I832" s="3">
        <f>0.108337266+(0.000046499*(D832*D832*E832))</f>
        <v>0.29298479500000002</v>
      </c>
      <c r="J832" s="3">
        <f t="shared" si="79"/>
        <v>20</v>
      </c>
      <c r="K832" s="3">
        <f t="shared" si="80"/>
        <v>5.8596959000000002</v>
      </c>
      <c r="L832" t="s">
        <v>129</v>
      </c>
      <c r="M832" s="41" t="s">
        <v>70</v>
      </c>
      <c r="N832" s="43" t="s">
        <v>71</v>
      </c>
    </row>
    <row r="833" spans="1:14" x14ac:dyDescent="0.25">
      <c r="A833">
        <v>1</v>
      </c>
      <c r="B833" s="4">
        <v>6</v>
      </c>
      <c r="C833" s="44" t="s">
        <v>78</v>
      </c>
      <c r="D833" s="45">
        <v>24</v>
      </c>
      <c r="E833" s="45">
        <v>12</v>
      </c>
      <c r="F833" s="12" t="s">
        <v>81</v>
      </c>
      <c r="G833" s="6">
        <f t="shared" si="78"/>
        <v>4.5238934211693019E-2</v>
      </c>
      <c r="H833" s="3">
        <f t="shared" si="85"/>
        <v>0.22619467105846508</v>
      </c>
      <c r="I833" s="3">
        <f>0.108337266+(0.000046499*(D833*D833*E833))</f>
        <v>0.42973835399999999</v>
      </c>
      <c r="J833" s="3">
        <f t="shared" si="79"/>
        <v>20</v>
      </c>
      <c r="K833" s="3">
        <f t="shared" si="80"/>
        <v>8.5947670799999987</v>
      </c>
      <c r="L833" t="s">
        <v>129</v>
      </c>
      <c r="M833" s="41" t="s">
        <v>70</v>
      </c>
      <c r="N833" s="43" t="s">
        <v>71</v>
      </c>
    </row>
    <row r="834" spans="1:14" x14ac:dyDescent="0.25">
      <c r="A834">
        <v>1</v>
      </c>
      <c r="B834" s="4">
        <v>16</v>
      </c>
      <c r="C834" s="44" t="s">
        <v>78</v>
      </c>
      <c r="D834" s="45">
        <v>29</v>
      </c>
      <c r="E834" s="45">
        <v>12</v>
      </c>
      <c r="F834" s="51" t="s">
        <v>82</v>
      </c>
      <c r="G834" s="6">
        <f t="shared" ref="G834:G897" si="86">PI()/4*POWER((D834/100),2)</f>
        <v>6.6051985541725394E-2</v>
      </c>
      <c r="H834" s="3">
        <f t="shared" si="85"/>
        <v>0.33025992770862694</v>
      </c>
      <c r="I834" s="3">
        <f>0.108337266+(0.000046499*(D834*D834*E834))</f>
        <v>0.577605174</v>
      </c>
      <c r="J834" s="3">
        <f t="shared" si="79"/>
        <v>20</v>
      </c>
      <c r="K834" s="3">
        <f t="shared" si="80"/>
        <v>11.55210348</v>
      </c>
      <c r="L834" t="s">
        <v>129</v>
      </c>
      <c r="M834" s="41" t="s">
        <v>70</v>
      </c>
      <c r="N834" s="43" t="s">
        <v>71</v>
      </c>
    </row>
    <row r="835" spans="1:14" x14ac:dyDescent="0.25">
      <c r="A835">
        <v>1</v>
      </c>
      <c r="B835" s="4">
        <v>3</v>
      </c>
      <c r="C835" s="44" t="s">
        <v>77</v>
      </c>
      <c r="D835" s="45">
        <v>28</v>
      </c>
      <c r="E835" s="45">
        <v>18</v>
      </c>
      <c r="F835" s="51" t="s">
        <v>82</v>
      </c>
      <c r="G835" s="6">
        <f t="shared" si="86"/>
        <v>6.1575216010359951E-2</v>
      </c>
      <c r="H835" s="3">
        <f t="shared" si="85"/>
        <v>0.30787608005179973</v>
      </c>
      <c r="I835" s="8">
        <f>0.0050811768+0.0000286052*POWER(D835,2)*E835</f>
        <v>0.4087577591999999</v>
      </c>
      <c r="J835" s="3">
        <f t="shared" ref="J835:J898" si="87">1*1/$Q$2</f>
        <v>20</v>
      </c>
      <c r="K835" s="3">
        <f t="shared" ref="K835:K898" si="88">I835/$Q$2</f>
        <v>8.1751551839999976</v>
      </c>
      <c r="L835" t="s">
        <v>129</v>
      </c>
      <c r="M835" s="41" t="s">
        <v>70</v>
      </c>
      <c r="N835" s="43" t="s">
        <v>71</v>
      </c>
    </row>
    <row r="836" spans="1:14" x14ac:dyDescent="0.25">
      <c r="A836">
        <v>1</v>
      </c>
      <c r="B836" s="4">
        <v>12</v>
      </c>
      <c r="C836" s="44" t="s">
        <v>77</v>
      </c>
      <c r="D836" s="45">
        <v>29</v>
      </c>
      <c r="E836" s="45">
        <v>16</v>
      </c>
      <c r="F836" s="51" t="s">
        <v>82</v>
      </c>
      <c r="G836" s="6">
        <f t="shared" si="86"/>
        <v>6.6051985541725394E-2</v>
      </c>
      <c r="H836" s="3">
        <f t="shared" si="85"/>
        <v>0.33025992770862694</v>
      </c>
      <c r="I836" s="8">
        <f>0.0050811768+0.0000286052*POWER(D836,2)*E836</f>
        <v>0.38999274799999994</v>
      </c>
      <c r="J836" s="3">
        <f t="shared" si="87"/>
        <v>20</v>
      </c>
      <c r="K836" s="3">
        <f t="shared" si="88"/>
        <v>7.7998549599999984</v>
      </c>
      <c r="L836" t="s">
        <v>129</v>
      </c>
      <c r="M836" s="41" t="s">
        <v>70</v>
      </c>
      <c r="N836" s="43" t="s">
        <v>71</v>
      </c>
    </row>
    <row r="837" spans="1:14" x14ac:dyDescent="0.25">
      <c r="A837">
        <v>1</v>
      </c>
      <c r="B837" s="4">
        <v>19</v>
      </c>
      <c r="C837" s="44" t="s">
        <v>77</v>
      </c>
      <c r="D837" s="45">
        <v>29</v>
      </c>
      <c r="E837" s="45">
        <v>16</v>
      </c>
      <c r="F837" s="51" t="s">
        <v>82</v>
      </c>
      <c r="G837" s="6">
        <f t="shared" si="86"/>
        <v>6.6051985541725394E-2</v>
      </c>
      <c r="H837" s="3">
        <f t="shared" si="85"/>
        <v>0.33025992770862694</v>
      </c>
      <c r="I837" s="8">
        <f>0.0050811768+0.0000286052*POWER(D837,2)*E837</f>
        <v>0.38999274799999994</v>
      </c>
      <c r="J837" s="3">
        <f t="shared" si="87"/>
        <v>20</v>
      </c>
      <c r="K837" s="3">
        <f t="shared" si="88"/>
        <v>7.7998549599999984</v>
      </c>
      <c r="L837" t="s">
        <v>129</v>
      </c>
      <c r="M837" s="41" t="s">
        <v>70</v>
      </c>
      <c r="N837" s="43" t="s">
        <v>71</v>
      </c>
    </row>
    <row r="838" spans="1:14" x14ac:dyDescent="0.25">
      <c r="A838">
        <v>1</v>
      </c>
      <c r="B838" s="4">
        <v>4</v>
      </c>
      <c r="C838" s="44" t="s">
        <v>78</v>
      </c>
      <c r="D838" s="45">
        <v>34</v>
      </c>
      <c r="E838" s="49">
        <v>13</v>
      </c>
      <c r="F838" s="12" t="s">
        <v>83</v>
      </c>
      <c r="G838" s="6">
        <f t="shared" si="86"/>
        <v>9.0792027688745044E-2</v>
      </c>
      <c r="H838" s="3">
        <f t="shared" si="85"/>
        <v>0.45396013844372518</v>
      </c>
      <c r="I838" s="3">
        <f>0.108337266+(0.000046499*(D838*D838*E838))</f>
        <v>0.8071242380000001</v>
      </c>
      <c r="J838" s="3">
        <f t="shared" si="87"/>
        <v>20</v>
      </c>
      <c r="K838" s="3">
        <f t="shared" si="88"/>
        <v>16.142484760000002</v>
      </c>
      <c r="L838" t="s">
        <v>129</v>
      </c>
      <c r="M838" s="41" t="s">
        <v>70</v>
      </c>
      <c r="N838" s="43" t="s">
        <v>71</v>
      </c>
    </row>
    <row r="839" spans="1:14" x14ac:dyDescent="0.25">
      <c r="A839">
        <v>1</v>
      </c>
      <c r="B839" s="4">
        <v>8</v>
      </c>
      <c r="C839" s="44" t="s">
        <v>77</v>
      </c>
      <c r="D839" s="45">
        <v>33</v>
      </c>
      <c r="E839" s="45">
        <v>19</v>
      </c>
      <c r="F839" s="12" t="s">
        <v>83</v>
      </c>
      <c r="G839" s="6">
        <f t="shared" si="86"/>
        <v>8.5529859993982132E-2</v>
      </c>
      <c r="H839" s="3">
        <f t="shared" si="85"/>
        <v>0.42764929996991063</v>
      </c>
      <c r="I839" s="8">
        <f>0.0050811768+0.0000286052*POWER(D839,2)*E839</f>
        <v>0.59695136999999987</v>
      </c>
      <c r="J839" s="3">
        <f t="shared" si="87"/>
        <v>20</v>
      </c>
      <c r="K839" s="3">
        <f t="shared" si="88"/>
        <v>11.939027399999997</v>
      </c>
      <c r="L839" t="s">
        <v>129</v>
      </c>
      <c r="M839" s="41" t="s">
        <v>70</v>
      </c>
      <c r="N839" s="43" t="s">
        <v>71</v>
      </c>
    </row>
    <row r="840" spans="1:14" x14ac:dyDescent="0.25">
      <c r="A840">
        <v>1</v>
      </c>
      <c r="B840" s="4">
        <v>15</v>
      </c>
      <c r="C840" s="44" t="s">
        <v>77</v>
      </c>
      <c r="D840" s="45">
        <v>34</v>
      </c>
      <c r="E840" s="45">
        <v>19</v>
      </c>
      <c r="F840" s="12" t="s">
        <v>83</v>
      </c>
      <c r="G840" s="6">
        <f t="shared" si="86"/>
        <v>9.0792027688745044E-2</v>
      </c>
      <c r="H840" s="3">
        <f t="shared" si="85"/>
        <v>0.45396013844372518</v>
      </c>
      <c r="I840" s="8">
        <f>0.0050811768+0.0000286052*POWER(D840,2)*E840</f>
        <v>0.63336578960000001</v>
      </c>
      <c r="J840" s="3">
        <f t="shared" si="87"/>
        <v>20</v>
      </c>
      <c r="K840" s="3">
        <f t="shared" si="88"/>
        <v>12.667315792</v>
      </c>
      <c r="L840" t="s">
        <v>129</v>
      </c>
      <c r="M840" s="41" t="s">
        <v>70</v>
      </c>
      <c r="N840" s="43" t="s">
        <v>71</v>
      </c>
    </row>
    <row r="841" spans="1:14" x14ac:dyDescent="0.25">
      <c r="A841">
        <v>1</v>
      </c>
      <c r="B841" s="4">
        <v>1</v>
      </c>
      <c r="C841" s="44" t="s">
        <v>77</v>
      </c>
      <c r="D841" s="45">
        <v>44</v>
      </c>
      <c r="E841" s="45">
        <v>21</v>
      </c>
      <c r="F841" s="12" t="s">
        <v>85</v>
      </c>
      <c r="G841" s="6">
        <f t="shared" si="86"/>
        <v>0.15205308443374599</v>
      </c>
      <c r="H841" s="3">
        <f t="shared" si="85"/>
        <v>0.76026542216872994</v>
      </c>
      <c r="I841" s="8">
        <f>0.0050811768+0.0000286052*POWER(D841,2)*E841</f>
        <v>1.1680541879999999</v>
      </c>
      <c r="J841" s="3">
        <f t="shared" si="87"/>
        <v>20</v>
      </c>
      <c r="K841" s="3">
        <f t="shared" si="88"/>
        <v>23.361083759999996</v>
      </c>
      <c r="L841" t="s">
        <v>129</v>
      </c>
      <c r="M841" s="41" t="s">
        <v>70</v>
      </c>
      <c r="N841" s="43" t="s">
        <v>71</v>
      </c>
    </row>
    <row r="842" spans="1:14" x14ac:dyDescent="0.25">
      <c r="A842">
        <v>2</v>
      </c>
      <c r="B842" s="4">
        <v>6</v>
      </c>
      <c r="C842" s="44" t="s">
        <v>78</v>
      </c>
      <c r="D842" s="45">
        <v>17</v>
      </c>
      <c r="E842" s="45">
        <v>12</v>
      </c>
      <c r="F842" s="51" t="s">
        <v>80</v>
      </c>
      <c r="G842" s="6">
        <f t="shared" si="86"/>
        <v>2.2698006922186261E-2</v>
      </c>
      <c r="H842" s="3">
        <f t="shared" si="85"/>
        <v>0.1134900346109313</v>
      </c>
      <c r="I842" s="3">
        <f>0.108337266+(0.000046499*(D842*D842*E842))</f>
        <v>0.269595798</v>
      </c>
      <c r="J842" s="3">
        <f t="shared" si="87"/>
        <v>20</v>
      </c>
      <c r="K842" s="3">
        <f t="shared" si="88"/>
        <v>5.3919159599999995</v>
      </c>
      <c r="L842" t="s">
        <v>129</v>
      </c>
      <c r="M842" s="41" t="s">
        <v>70</v>
      </c>
      <c r="N842" s="43" t="s">
        <v>71</v>
      </c>
    </row>
    <row r="843" spans="1:14" x14ac:dyDescent="0.25">
      <c r="A843">
        <v>2</v>
      </c>
      <c r="B843" s="4">
        <v>17</v>
      </c>
      <c r="C843" s="44" t="s">
        <v>78</v>
      </c>
      <c r="D843" s="45">
        <v>17</v>
      </c>
      <c r="E843" s="45">
        <v>12</v>
      </c>
      <c r="F843" s="51" t="s">
        <v>80</v>
      </c>
      <c r="G843" s="6">
        <f t="shared" si="86"/>
        <v>2.2698006922186261E-2</v>
      </c>
      <c r="H843" s="3">
        <f t="shared" si="85"/>
        <v>0.1134900346109313</v>
      </c>
      <c r="I843" s="3">
        <f>0.108337266+(0.000046499*(D843*D843*E843))</f>
        <v>0.269595798</v>
      </c>
      <c r="J843" s="3">
        <f t="shared" si="87"/>
        <v>20</v>
      </c>
      <c r="K843" s="3">
        <f t="shared" si="88"/>
        <v>5.3919159599999995</v>
      </c>
      <c r="L843" t="s">
        <v>129</v>
      </c>
      <c r="M843" s="41" t="s">
        <v>70</v>
      </c>
      <c r="N843" s="43" t="s">
        <v>71</v>
      </c>
    </row>
    <row r="844" spans="1:14" x14ac:dyDescent="0.25">
      <c r="A844">
        <v>2</v>
      </c>
      <c r="B844" s="4">
        <v>7</v>
      </c>
      <c r="C844" s="41" t="s">
        <v>76</v>
      </c>
      <c r="D844" s="45">
        <v>19</v>
      </c>
      <c r="E844" s="45">
        <v>21</v>
      </c>
      <c r="F844" s="51" t="s">
        <v>80</v>
      </c>
      <c r="G844" s="6">
        <f t="shared" si="86"/>
        <v>2.8352873698647883E-2</v>
      </c>
      <c r="H844" s="3">
        <f t="shared" si="85"/>
        <v>0.1417643684932394</v>
      </c>
      <c r="I844" s="3">
        <f>-0.0197725259+(0.0000288708*POWER(D844,2)*E844)</f>
        <v>0.19909700889999998</v>
      </c>
      <c r="J844" s="3">
        <f t="shared" si="87"/>
        <v>20</v>
      </c>
      <c r="K844" s="3">
        <f t="shared" si="88"/>
        <v>3.9819401779999994</v>
      </c>
      <c r="L844" t="s">
        <v>129</v>
      </c>
      <c r="M844" s="41" t="s">
        <v>70</v>
      </c>
      <c r="N844" s="43" t="s">
        <v>71</v>
      </c>
    </row>
    <row r="845" spans="1:14" x14ac:dyDescent="0.25">
      <c r="A845">
        <v>2</v>
      </c>
      <c r="B845" s="4">
        <v>18</v>
      </c>
      <c r="C845" s="41" t="s">
        <v>76</v>
      </c>
      <c r="D845" s="45">
        <v>19</v>
      </c>
      <c r="E845" s="45">
        <v>11</v>
      </c>
      <c r="F845" s="51" t="s">
        <v>80</v>
      </c>
      <c r="G845" s="6">
        <f t="shared" si="86"/>
        <v>2.8352873698647883E-2</v>
      </c>
      <c r="H845" s="3">
        <f t="shared" si="85"/>
        <v>0.1417643684932394</v>
      </c>
      <c r="I845" s="3">
        <f>-0.0197725259+(0.0000288708*POWER(D845,2)*E845)</f>
        <v>9.4873420899999991E-2</v>
      </c>
      <c r="J845" s="3">
        <f t="shared" si="87"/>
        <v>20</v>
      </c>
      <c r="K845" s="3">
        <f t="shared" si="88"/>
        <v>1.8974684179999997</v>
      </c>
      <c r="L845" t="s">
        <v>129</v>
      </c>
      <c r="M845" s="41" t="s">
        <v>70</v>
      </c>
      <c r="N845" s="43" t="s">
        <v>71</v>
      </c>
    </row>
    <row r="846" spans="1:14" x14ac:dyDescent="0.25">
      <c r="A846">
        <v>2</v>
      </c>
      <c r="B846" s="4">
        <v>8</v>
      </c>
      <c r="C846" s="44" t="s">
        <v>78</v>
      </c>
      <c r="D846" s="45">
        <v>20</v>
      </c>
      <c r="E846" s="45">
        <v>21</v>
      </c>
      <c r="F846" s="12" t="s">
        <v>81</v>
      </c>
      <c r="G846" s="6">
        <f t="shared" si="86"/>
        <v>3.1415926535897934E-2</v>
      </c>
      <c r="H846" s="3">
        <f t="shared" si="85"/>
        <v>0.15707963267948966</v>
      </c>
      <c r="I846" s="3">
        <f>0.108337266+(0.000046499*(D846*D846*E846))</f>
        <v>0.49892886600000003</v>
      </c>
      <c r="J846" s="3">
        <f t="shared" si="87"/>
        <v>20</v>
      </c>
      <c r="K846" s="3">
        <f t="shared" si="88"/>
        <v>9.9785773199999994</v>
      </c>
      <c r="L846" t="s">
        <v>129</v>
      </c>
      <c r="M846" s="41" t="s">
        <v>70</v>
      </c>
      <c r="N846" s="43" t="s">
        <v>71</v>
      </c>
    </row>
    <row r="847" spans="1:14" x14ac:dyDescent="0.25">
      <c r="A847">
        <v>2</v>
      </c>
      <c r="B847" s="4">
        <v>19</v>
      </c>
      <c r="C847" s="44" t="s">
        <v>78</v>
      </c>
      <c r="D847" s="45">
        <v>20</v>
      </c>
      <c r="E847" s="45">
        <v>11</v>
      </c>
      <c r="F847" s="12" t="s">
        <v>81</v>
      </c>
      <c r="G847" s="6">
        <f t="shared" si="86"/>
        <v>3.1415926535897934E-2</v>
      </c>
      <c r="H847" s="3">
        <f t="shared" si="85"/>
        <v>0.15707963267948966</v>
      </c>
      <c r="I847" s="3">
        <f>0.108337266+(0.000046499*(D847*D847*E847))</f>
        <v>0.31293286600000003</v>
      </c>
      <c r="J847" s="3">
        <f t="shared" si="87"/>
        <v>20</v>
      </c>
      <c r="K847" s="3">
        <f t="shared" si="88"/>
        <v>6.2586573200000002</v>
      </c>
      <c r="L847" t="s">
        <v>129</v>
      </c>
      <c r="M847" s="41" t="s">
        <v>70</v>
      </c>
      <c r="N847" s="43" t="s">
        <v>71</v>
      </c>
    </row>
    <row r="848" spans="1:14" x14ac:dyDescent="0.25">
      <c r="A848">
        <v>2</v>
      </c>
      <c r="B848" s="4">
        <v>11</v>
      </c>
      <c r="C848" s="44" t="s">
        <v>77</v>
      </c>
      <c r="D848" s="45">
        <v>21</v>
      </c>
      <c r="E848" s="45">
        <v>17</v>
      </c>
      <c r="F848" s="12" t="s">
        <v>81</v>
      </c>
      <c r="G848" s="6">
        <f t="shared" si="86"/>
        <v>3.4636059005827467E-2</v>
      </c>
      <c r="H848" s="3">
        <f t="shared" si="85"/>
        <v>0.17318029502913732</v>
      </c>
      <c r="I848" s="8">
        <f>0.0050811768+0.0000286052*POWER(D848,2)*E848</f>
        <v>0.2195343612</v>
      </c>
      <c r="J848" s="3">
        <f t="shared" si="87"/>
        <v>20</v>
      </c>
      <c r="K848" s="3">
        <f t="shared" si="88"/>
        <v>4.3906872239999997</v>
      </c>
      <c r="L848" t="s">
        <v>129</v>
      </c>
      <c r="M848" s="41" t="s">
        <v>70</v>
      </c>
      <c r="N848" s="43" t="s">
        <v>71</v>
      </c>
    </row>
    <row r="849" spans="1:14" x14ac:dyDescent="0.25">
      <c r="A849">
        <v>2</v>
      </c>
      <c r="B849" s="4">
        <v>22</v>
      </c>
      <c r="C849" s="44" t="s">
        <v>77</v>
      </c>
      <c r="D849" s="45">
        <v>21</v>
      </c>
      <c r="E849" s="45">
        <v>17</v>
      </c>
      <c r="F849" s="12" t="s">
        <v>81</v>
      </c>
      <c r="G849" s="6">
        <f t="shared" si="86"/>
        <v>3.4636059005827467E-2</v>
      </c>
      <c r="H849" s="3">
        <f t="shared" si="85"/>
        <v>0.17318029502913732</v>
      </c>
      <c r="I849" s="8">
        <f>0.0050811768+0.0000286052*POWER(D849,2)*E849</f>
        <v>0.2195343612</v>
      </c>
      <c r="J849" s="3">
        <f t="shared" si="87"/>
        <v>20</v>
      </c>
      <c r="K849" s="3">
        <f t="shared" si="88"/>
        <v>4.3906872239999997</v>
      </c>
      <c r="L849" t="s">
        <v>129</v>
      </c>
      <c r="M849" s="41" t="s">
        <v>70</v>
      </c>
      <c r="N849" s="43" t="s">
        <v>71</v>
      </c>
    </row>
    <row r="850" spans="1:14" x14ac:dyDescent="0.25">
      <c r="A850">
        <v>2</v>
      </c>
      <c r="B850" s="4">
        <v>9</v>
      </c>
      <c r="C850" s="44" t="s">
        <v>78</v>
      </c>
      <c r="D850" s="45">
        <v>22</v>
      </c>
      <c r="E850" s="45">
        <v>18</v>
      </c>
      <c r="F850" s="12" t="s">
        <v>81</v>
      </c>
      <c r="G850" s="6">
        <f t="shared" si="86"/>
        <v>3.8013271108436497E-2</v>
      </c>
      <c r="H850" s="3">
        <f t="shared" si="85"/>
        <v>0.19006635554218249</v>
      </c>
      <c r="I850" s="3">
        <f>0.108337266+(0.000046499*(D850*D850*E850))</f>
        <v>0.51343655399999999</v>
      </c>
      <c r="J850" s="3">
        <f t="shared" si="87"/>
        <v>20</v>
      </c>
      <c r="K850" s="3">
        <f t="shared" si="88"/>
        <v>10.268731079999998</v>
      </c>
      <c r="L850" t="s">
        <v>129</v>
      </c>
      <c r="M850" s="41" t="s">
        <v>70</v>
      </c>
      <c r="N850" s="43" t="s">
        <v>71</v>
      </c>
    </row>
    <row r="851" spans="1:14" x14ac:dyDescent="0.25">
      <c r="A851">
        <v>2</v>
      </c>
      <c r="B851" s="4">
        <v>1</v>
      </c>
      <c r="C851" s="44" t="s">
        <v>77</v>
      </c>
      <c r="D851" s="45">
        <v>23</v>
      </c>
      <c r="E851" s="45">
        <v>20</v>
      </c>
      <c r="F851" s="12" t="s">
        <v>81</v>
      </c>
      <c r="G851" s="6">
        <f t="shared" si="86"/>
        <v>4.1547562843725017E-2</v>
      </c>
      <c r="H851" s="3">
        <f t="shared" si="85"/>
        <v>0.20773781421862508</v>
      </c>
      <c r="I851" s="8">
        <f>0.0050811768+0.0000286052*POWER(D851,2)*E851</f>
        <v>0.30772419279999996</v>
      </c>
      <c r="J851" s="3">
        <f t="shared" si="87"/>
        <v>20</v>
      </c>
      <c r="K851" s="3">
        <f t="shared" si="88"/>
        <v>6.1544838559999988</v>
      </c>
      <c r="L851" t="s">
        <v>129</v>
      </c>
      <c r="M851" s="41" t="s">
        <v>70</v>
      </c>
      <c r="N851" s="43" t="s">
        <v>71</v>
      </c>
    </row>
    <row r="852" spans="1:14" x14ac:dyDescent="0.25">
      <c r="A852">
        <v>2</v>
      </c>
      <c r="B852" s="4">
        <v>3</v>
      </c>
      <c r="C852" s="44" t="s">
        <v>78</v>
      </c>
      <c r="D852" s="45">
        <v>23</v>
      </c>
      <c r="E852" s="45">
        <v>18</v>
      </c>
      <c r="F852" s="12" t="s">
        <v>81</v>
      </c>
      <c r="G852" s="6">
        <f t="shared" si="86"/>
        <v>4.1547562843725017E-2</v>
      </c>
      <c r="H852" s="3">
        <f t="shared" si="85"/>
        <v>0.20773781421862508</v>
      </c>
      <c r="I852" s="3">
        <f>0.108337266+(0.000046499*(D852*D852*E852))</f>
        <v>0.55110074400000009</v>
      </c>
      <c r="J852" s="3">
        <f t="shared" si="87"/>
        <v>20</v>
      </c>
      <c r="K852" s="3">
        <f t="shared" si="88"/>
        <v>11.02201488</v>
      </c>
      <c r="L852" t="s">
        <v>129</v>
      </c>
      <c r="M852" s="41" t="s">
        <v>70</v>
      </c>
      <c r="N852" s="43" t="s">
        <v>71</v>
      </c>
    </row>
    <row r="853" spans="1:14" x14ac:dyDescent="0.25">
      <c r="A853">
        <v>2</v>
      </c>
      <c r="B853" s="4">
        <v>14</v>
      </c>
      <c r="C853" s="44" t="s">
        <v>78</v>
      </c>
      <c r="D853" s="45">
        <v>23</v>
      </c>
      <c r="E853" s="45">
        <v>14</v>
      </c>
      <c r="F853" s="12" t="s">
        <v>81</v>
      </c>
      <c r="G853" s="6">
        <f t="shared" si="86"/>
        <v>4.1547562843725017E-2</v>
      </c>
      <c r="H853" s="3">
        <f t="shared" si="85"/>
        <v>0.20773781421862508</v>
      </c>
      <c r="I853" s="3">
        <f>0.108337266+(0.000046499*(D853*D853*E853))</f>
        <v>0.45270885999999999</v>
      </c>
      <c r="J853" s="3">
        <f t="shared" si="87"/>
        <v>20</v>
      </c>
      <c r="K853" s="3">
        <f t="shared" si="88"/>
        <v>9.0541771999999998</v>
      </c>
      <c r="L853" t="s">
        <v>129</v>
      </c>
      <c r="M853" s="41" t="s">
        <v>70</v>
      </c>
      <c r="N853" s="43" t="s">
        <v>71</v>
      </c>
    </row>
    <row r="854" spans="1:14" x14ac:dyDescent="0.25">
      <c r="A854">
        <v>2</v>
      </c>
      <c r="B854" s="4">
        <v>5</v>
      </c>
      <c r="C854" s="44" t="s">
        <v>78</v>
      </c>
      <c r="D854" s="45">
        <v>29</v>
      </c>
      <c r="E854" s="45">
        <v>23</v>
      </c>
      <c r="F854" s="51" t="s">
        <v>82</v>
      </c>
      <c r="G854" s="6">
        <f t="shared" si="86"/>
        <v>6.6051985541725394E-2</v>
      </c>
      <c r="H854" s="3">
        <f t="shared" si="85"/>
        <v>0.33025992770862694</v>
      </c>
      <c r="I854" s="3">
        <f>0.108337266+(0.000046499*(D854*D854*E854))</f>
        <v>1.007767423</v>
      </c>
      <c r="J854" s="3">
        <f t="shared" si="87"/>
        <v>20</v>
      </c>
      <c r="K854" s="3">
        <f t="shared" si="88"/>
        <v>20.155348459999999</v>
      </c>
      <c r="L854" t="s">
        <v>129</v>
      </c>
      <c r="M854" s="41" t="s">
        <v>70</v>
      </c>
      <c r="N854" s="43" t="s">
        <v>71</v>
      </c>
    </row>
    <row r="855" spans="1:14" x14ac:dyDescent="0.25">
      <c r="A855">
        <v>2</v>
      </c>
      <c r="B855" s="4">
        <v>16</v>
      </c>
      <c r="C855" s="44" t="s">
        <v>78</v>
      </c>
      <c r="D855" s="45">
        <v>29</v>
      </c>
      <c r="E855" s="45">
        <v>16</v>
      </c>
      <c r="F855" s="51" t="s">
        <v>82</v>
      </c>
      <c r="G855" s="6">
        <f t="shared" si="86"/>
        <v>6.6051985541725394E-2</v>
      </c>
      <c r="H855" s="3">
        <f t="shared" si="85"/>
        <v>0.33025992770862694</v>
      </c>
      <c r="I855" s="3">
        <f>0.108337266+(0.000046499*(D855*D855*E855))</f>
        <v>0.73402781000000006</v>
      </c>
      <c r="J855" s="3">
        <f t="shared" si="87"/>
        <v>20</v>
      </c>
      <c r="K855" s="3">
        <f t="shared" si="88"/>
        <v>14.6805562</v>
      </c>
      <c r="L855" t="s">
        <v>129</v>
      </c>
      <c r="M855" s="41" t="s">
        <v>70</v>
      </c>
      <c r="N855" s="43" t="s">
        <v>71</v>
      </c>
    </row>
    <row r="856" spans="1:14" x14ac:dyDescent="0.25">
      <c r="A856">
        <v>2</v>
      </c>
      <c r="B856" s="4">
        <v>4</v>
      </c>
      <c r="C856" s="44" t="s">
        <v>77</v>
      </c>
      <c r="D856" s="45">
        <v>31</v>
      </c>
      <c r="E856" s="45">
        <v>19</v>
      </c>
      <c r="F856" s="12" t="s">
        <v>83</v>
      </c>
      <c r="G856" s="6">
        <f t="shared" si="86"/>
        <v>7.5476763502494784E-2</v>
      </c>
      <c r="H856" s="3">
        <f t="shared" si="85"/>
        <v>0.37738381751247391</v>
      </c>
      <c r="I856" s="8">
        <f>0.0050811768+0.0000286052*POWER(D856,2)*E856</f>
        <v>0.52738352359999996</v>
      </c>
      <c r="J856" s="3">
        <f t="shared" si="87"/>
        <v>20</v>
      </c>
      <c r="K856" s="3">
        <f t="shared" si="88"/>
        <v>10.547670471999998</v>
      </c>
      <c r="L856" t="s">
        <v>129</v>
      </c>
      <c r="M856" s="41" t="s">
        <v>70</v>
      </c>
      <c r="N856" s="43" t="s">
        <v>71</v>
      </c>
    </row>
    <row r="857" spans="1:14" x14ac:dyDescent="0.25">
      <c r="A857">
        <v>2</v>
      </c>
      <c r="B857" s="4">
        <v>15</v>
      </c>
      <c r="C857" s="44" t="s">
        <v>77</v>
      </c>
      <c r="D857" s="45">
        <v>31</v>
      </c>
      <c r="E857" s="45">
        <v>19</v>
      </c>
      <c r="F857" s="12" t="s">
        <v>83</v>
      </c>
      <c r="G857" s="6">
        <f t="shared" si="86"/>
        <v>7.5476763502494784E-2</v>
      </c>
      <c r="H857" s="3">
        <f t="shared" si="85"/>
        <v>0.37738381751247391</v>
      </c>
      <c r="I857" s="8">
        <f>0.0050811768+0.0000286052*POWER(D857,2)*E857</f>
        <v>0.52738352359999996</v>
      </c>
      <c r="J857" s="3">
        <f t="shared" si="87"/>
        <v>20</v>
      </c>
      <c r="K857" s="3">
        <f t="shared" si="88"/>
        <v>10.547670471999998</v>
      </c>
      <c r="L857" t="s">
        <v>129</v>
      </c>
      <c r="M857" s="41" t="s">
        <v>70</v>
      </c>
      <c r="N857" s="43" t="s">
        <v>71</v>
      </c>
    </row>
    <row r="858" spans="1:14" x14ac:dyDescent="0.25">
      <c r="A858">
        <v>2</v>
      </c>
      <c r="B858" s="4">
        <v>10</v>
      </c>
      <c r="C858" s="44" t="s">
        <v>78</v>
      </c>
      <c r="D858" s="45">
        <v>32</v>
      </c>
      <c r="E858" s="45">
        <v>24</v>
      </c>
      <c r="F858" s="12" t="s">
        <v>83</v>
      </c>
      <c r="G858" s="6">
        <f t="shared" si="86"/>
        <v>8.0424771931898703E-2</v>
      </c>
      <c r="H858" s="3">
        <f t="shared" si="85"/>
        <v>0.40212385965949349</v>
      </c>
      <c r="I858" s="3">
        <f>0.108337266+(0.000046499*(D858*D858*E858))</f>
        <v>1.25109669</v>
      </c>
      <c r="J858" s="3">
        <f t="shared" si="87"/>
        <v>20</v>
      </c>
      <c r="K858" s="3">
        <f t="shared" si="88"/>
        <v>25.021933799999999</v>
      </c>
      <c r="L858" t="s">
        <v>129</v>
      </c>
      <c r="M858" s="41" t="s">
        <v>70</v>
      </c>
      <c r="N858" s="43" t="s">
        <v>71</v>
      </c>
    </row>
    <row r="859" spans="1:14" x14ac:dyDescent="0.25">
      <c r="A859">
        <v>2</v>
      </c>
      <c r="B859" s="4">
        <v>21</v>
      </c>
      <c r="C859" s="44" t="s">
        <v>78</v>
      </c>
      <c r="D859" s="45">
        <v>32</v>
      </c>
      <c r="E859" s="45">
        <v>24</v>
      </c>
      <c r="F859" s="12" t="s">
        <v>83</v>
      </c>
      <c r="G859" s="6">
        <f t="shared" si="86"/>
        <v>8.0424771931898703E-2</v>
      </c>
      <c r="H859" s="3">
        <f t="shared" si="85"/>
        <v>0.40212385965949349</v>
      </c>
      <c r="I859" s="3">
        <f>0.108337266+(0.000046499*(D859*D859*E859))</f>
        <v>1.25109669</v>
      </c>
      <c r="J859" s="3">
        <f t="shared" si="87"/>
        <v>20</v>
      </c>
      <c r="K859" s="3">
        <f t="shared" si="88"/>
        <v>25.021933799999999</v>
      </c>
      <c r="L859" t="s">
        <v>129</v>
      </c>
      <c r="M859" s="41" t="s">
        <v>70</v>
      </c>
      <c r="N859" s="43" t="s">
        <v>71</v>
      </c>
    </row>
    <row r="860" spans="1:14" x14ac:dyDescent="0.25">
      <c r="A860">
        <v>2</v>
      </c>
      <c r="B860" s="4">
        <v>2</v>
      </c>
      <c r="C860" s="44" t="s">
        <v>77</v>
      </c>
      <c r="D860" s="45">
        <v>35</v>
      </c>
      <c r="E860" s="45">
        <v>19</v>
      </c>
      <c r="F860" s="12" t="s">
        <v>84</v>
      </c>
      <c r="G860" s="6">
        <f t="shared" si="86"/>
        <v>9.6211275016187398E-2</v>
      </c>
      <c r="H860" s="3">
        <f t="shared" si="85"/>
        <v>0.48105637508093696</v>
      </c>
      <c r="I860" s="8">
        <f>0.0050811768+0.0000286052*POWER(D860,2)*E860</f>
        <v>0.67086720679999989</v>
      </c>
      <c r="J860" s="3">
        <f t="shared" si="87"/>
        <v>20</v>
      </c>
      <c r="K860" s="3">
        <f t="shared" si="88"/>
        <v>13.417344135999997</v>
      </c>
      <c r="L860" t="s">
        <v>129</v>
      </c>
      <c r="M860" s="41" t="s">
        <v>70</v>
      </c>
      <c r="N860" s="43" t="s">
        <v>71</v>
      </c>
    </row>
    <row r="861" spans="1:14" x14ac:dyDescent="0.25">
      <c r="A861">
        <v>2</v>
      </c>
      <c r="B861" s="4">
        <v>20</v>
      </c>
      <c r="C861" s="44" t="s">
        <v>78</v>
      </c>
      <c r="D861" s="45">
        <v>35</v>
      </c>
      <c r="E861" s="45">
        <v>18</v>
      </c>
      <c r="F861" s="12" t="s">
        <v>84</v>
      </c>
      <c r="G861" s="6">
        <f t="shared" si="86"/>
        <v>9.6211275016187398E-2</v>
      </c>
      <c r="H861" s="3">
        <f t="shared" si="85"/>
        <v>0.48105637508093696</v>
      </c>
      <c r="I861" s="3">
        <f>0.108337266+(0.000046499*(D861*D861*E861))</f>
        <v>1.1336402160000001</v>
      </c>
      <c r="J861" s="3">
        <f t="shared" si="87"/>
        <v>20</v>
      </c>
      <c r="K861" s="3">
        <f t="shared" si="88"/>
        <v>22.672804320000001</v>
      </c>
      <c r="L861" t="s">
        <v>129</v>
      </c>
      <c r="M861" s="41" t="s">
        <v>70</v>
      </c>
      <c r="N861" s="43" t="s">
        <v>71</v>
      </c>
    </row>
    <row r="862" spans="1:14" x14ac:dyDescent="0.25">
      <c r="A862">
        <v>2</v>
      </c>
      <c r="B862" s="4">
        <v>13</v>
      </c>
      <c r="C862" s="44" t="s">
        <v>77</v>
      </c>
      <c r="D862" s="45">
        <v>36</v>
      </c>
      <c r="E862" s="45">
        <v>19</v>
      </c>
      <c r="F862" s="12" t="s">
        <v>84</v>
      </c>
      <c r="G862" s="6">
        <f t="shared" si="86"/>
        <v>0.10178760197630929</v>
      </c>
      <c r="H862" s="3">
        <f t="shared" si="85"/>
        <v>0.50893800988154636</v>
      </c>
      <c r="I862" s="8">
        <f>0.0050811768+0.0000286052*POWER(D862,2)*E862</f>
        <v>0.70945562159999997</v>
      </c>
      <c r="J862" s="3">
        <f t="shared" si="87"/>
        <v>20</v>
      </c>
      <c r="K862" s="3">
        <f t="shared" si="88"/>
        <v>14.189112431999998</v>
      </c>
      <c r="L862" t="s">
        <v>129</v>
      </c>
      <c r="M862" s="41" t="s">
        <v>70</v>
      </c>
      <c r="N862" s="43" t="s">
        <v>71</v>
      </c>
    </row>
    <row r="863" spans="1:14" x14ac:dyDescent="0.25">
      <c r="A863">
        <v>2</v>
      </c>
      <c r="B863" s="4">
        <v>12</v>
      </c>
      <c r="C863" s="44" t="s">
        <v>77</v>
      </c>
      <c r="D863" s="45">
        <v>41</v>
      </c>
      <c r="E863" s="45">
        <v>20</v>
      </c>
      <c r="F863" s="12" t="s">
        <v>85</v>
      </c>
      <c r="G863" s="6">
        <f t="shared" si="86"/>
        <v>0.13202543126711103</v>
      </c>
      <c r="H863" s="3">
        <f t="shared" si="85"/>
        <v>0.66012715633555508</v>
      </c>
      <c r="I863" s="8">
        <f>0.0050811768+0.0000286052*POWER(D863,2)*E863</f>
        <v>0.96678800079999994</v>
      </c>
      <c r="J863" s="3">
        <f t="shared" si="87"/>
        <v>20</v>
      </c>
      <c r="K863" s="3">
        <f t="shared" si="88"/>
        <v>19.335760015999998</v>
      </c>
      <c r="L863" t="s">
        <v>129</v>
      </c>
      <c r="M863" s="41" t="s">
        <v>70</v>
      </c>
      <c r="N863" s="43" t="s">
        <v>71</v>
      </c>
    </row>
    <row r="864" spans="1:14" x14ac:dyDescent="0.25">
      <c r="A864">
        <v>3</v>
      </c>
      <c r="B864" s="4">
        <v>6</v>
      </c>
      <c r="C864" s="44" t="s">
        <v>78</v>
      </c>
      <c r="D864" s="45">
        <v>10</v>
      </c>
      <c r="E864" s="45">
        <v>11</v>
      </c>
      <c r="F864" s="12" t="s">
        <v>79</v>
      </c>
      <c r="G864" s="6">
        <f t="shared" si="86"/>
        <v>7.8539816339744835E-3</v>
      </c>
      <c r="H864" s="3">
        <f t="shared" si="85"/>
        <v>3.9269908169872414E-2</v>
      </c>
      <c r="I864" s="3">
        <f>0.108337266+(0.000046499*(D864*D864*E864))</f>
        <v>0.15948616600000001</v>
      </c>
      <c r="J864" s="3">
        <f t="shared" si="87"/>
        <v>20</v>
      </c>
      <c r="K864" s="3">
        <f t="shared" si="88"/>
        <v>3.1897233200000001</v>
      </c>
      <c r="L864" t="s">
        <v>129</v>
      </c>
      <c r="M864" s="41" t="s">
        <v>70</v>
      </c>
      <c r="N864" s="43" t="s">
        <v>71</v>
      </c>
    </row>
    <row r="865" spans="1:14" x14ac:dyDescent="0.25">
      <c r="A865">
        <v>3</v>
      </c>
      <c r="B865" s="4">
        <v>7</v>
      </c>
      <c r="C865" s="44" t="s">
        <v>78</v>
      </c>
      <c r="D865" s="45">
        <v>10</v>
      </c>
      <c r="E865" s="45">
        <v>6</v>
      </c>
      <c r="F865" s="12" t="s">
        <v>79</v>
      </c>
      <c r="G865" s="6">
        <f t="shared" si="86"/>
        <v>7.8539816339744835E-3</v>
      </c>
      <c r="H865" s="3">
        <f t="shared" si="85"/>
        <v>3.9269908169872414E-2</v>
      </c>
      <c r="I865" s="55">
        <f>0.108337266+(0.000046499*(D865*D865*E865))</f>
        <v>0.13623666600000001</v>
      </c>
      <c r="J865" s="3">
        <f t="shared" si="87"/>
        <v>20</v>
      </c>
      <c r="K865" s="3">
        <f t="shared" si="88"/>
        <v>2.7247333199999999</v>
      </c>
      <c r="L865" t="s">
        <v>129</v>
      </c>
      <c r="M865" s="41" t="s">
        <v>70</v>
      </c>
      <c r="N865" s="43" t="s">
        <v>71</v>
      </c>
    </row>
    <row r="866" spans="1:14" x14ac:dyDescent="0.25">
      <c r="A866">
        <v>3</v>
      </c>
      <c r="B866" s="4">
        <v>3</v>
      </c>
      <c r="C866" s="44" t="s">
        <v>78</v>
      </c>
      <c r="D866" s="45">
        <v>17</v>
      </c>
      <c r="E866" s="45">
        <v>14</v>
      </c>
      <c r="F866" s="51" t="s">
        <v>80</v>
      </c>
      <c r="G866" s="6">
        <f t="shared" si="86"/>
        <v>2.2698006922186261E-2</v>
      </c>
      <c r="H866" s="3">
        <f t="shared" si="85"/>
        <v>0.1134900346109313</v>
      </c>
      <c r="I866" s="3">
        <f>0.108337266+(0.000046499*(D866*D866*E866))</f>
        <v>0.29647222000000001</v>
      </c>
      <c r="J866" s="3">
        <f t="shared" si="87"/>
        <v>20</v>
      </c>
      <c r="K866" s="3">
        <f t="shared" si="88"/>
        <v>5.9294443999999995</v>
      </c>
      <c r="L866" t="s">
        <v>129</v>
      </c>
      <c r="M866" s="41" t="s">
        <v>70</v>
      </c>
      <c r="N866" s="43" t="s">
        <v>71</v>
      </c>
    </row>
    <row r="867" spans="1:14" x14ac:dyDescent="0.25">
      <c r="A867">
        <v>3</v>
      </c>
      <c r="B867" s="4">
        <v>5</v>
      </c>
      <c r="C867" s="44" t="s">
        <v>77</v>
      </c>
      <c r="D867" s="45">
        <v>17</v>
      </c>
      <c r="E867" s="45">
        <v>14</v>
      </c>
      <c r="F867" s="51" t="s">
        <v>80</v>
      </c>
      <c r="G867" s="6">
        <f t="shared" si="86"/>
        <v>2.2698006922186261E-2</v>
      </c>
      <c r="H867" s="3">
        <f t="shared" si="85"/>
        <v>0.1134900346109313</v>
      </c>
      <c r="I867" s="8">
        <f>0.0050811768+0.0000286052*POWER(D867,2)*E867</f>
        <v>0.12081781599999999</v>
      </c>
      <c r="J867" s="3">
        <f t="shared" si="87"/>
        <v>20</v>
      </c>
      <c r="K867" s="3">
        <f t="shared" si="88"/>
        <v>2.4163563199999998</v>
      </c>
      <c r="L867" t="s">
        <v>129</v>
      </c>
      <c r="M867" s="41" t="s">
        <v>70</v>
      </c>
      <c r="N867" s="43" t="s">
        <v>71</v>
      </c>
    </row>
    <row r="868" spans="1:14" x14ac:dyDescent="0.25">
      <c r="A868">
        <v>3</v>
      </c>
      <c r="B868" s="4">
        <v>10</v>
      </c>
      <c r="C868" s="44" t="s">
        <v>78</v>
      </c>
      <c r="D868" s="45">
        <v>18</v>
      </c>
      <c r="E868" s="45">
        <v>7</v>
      </c>
      <c r="F868" s="51" t="s">
        <v>80</v>
      </c>
      <c r="G868" s="6">
        <f t="shared" si="86"/>
        <v>2.5446900494077322E-2</v>
      </c>
      <c r="H868" s="3">
        <f t="shared" si="85"/>
        <v>0.12723450247038659</v>
      </c>
      <c r="I868" s="3">
        <f>0.108337266+(0.000046499*(D868*D868*E868))</f>
        <v>0.21379699800000002</v>
      </c>
      <c r="J868" s="3">
        <f t="shared" si="87"/>
        <v>20</v>
      </c>
      <c r="K868" s="3">
        <f t="shared" si="88"/>
        <v>4.2759399599999997</v>
      </c>
      <c r="L868" t="s">
        <v>129</v>
      </c>
      <c r="M868" s="41" t="s">
        <v>70</v>
      </c>
      <c r="N868" s="43" t="s">
        <v>71</v>
      </c>
    </row>
    <row r="869" spans="1:14" x14ac:dyDescent="0.25">
      <c r="A869">
        <v>3</v>
      </c>
      <c r="B869" s="4">
        <v>16</v>
      </c>
      <c r="C869" s="44" t="s">
        <v>78</v>
      </c>
      <c r="D869" s="45">
        <v>18</v>
      </c>
      <c r="E869" s="45">
        <v>7</v>
      </c>
      <c r="F869" s="51" t="s">
        <v>80</v>
      </c>
      <c r="G869" s="6">
        <f t="shared" si="86"/>
        <v>2.5446900494077322E-2</v>
      </c>
      <c r="H869" s="3">
        <f t="shared" si="85"/>
        <v>0.12723450247038659</v>
      </c>
      <c r="I869" s="3">
        <f>0.108337266+(0.000046499*(D869*D869*E869))</f>
        <v>0.21379699800000002</v>
      </c>
      <c r="J869" s="3">
        <f t="shared" si="87"/>
        <v>20</v>
      </c>
      <c r="K869" s="3">
        <f t="shared" si="88"/>
        <v>4.2759399599999997</v>
      </c>
      <c r="L869" t="s">
        <v>129</v>
      </c>
      <c r="M869" s="41" t="s">
        <v>70</v>
      </c>
      <c r="N869" s="43" t="s">
        <v>71</v>
      </c>
    </row>
    <row r="870" spans="1:14" x14ac:dyDescent="0.25">
      <c r="A870">
        <v>3</v>
      </c>
      <c r="B870" s="4">
        <v>4</v>
      </c>
      <c r="C870" s="44" t="s">
        <v>78</v>
      </c>
      <c r="D870" s="45">
        <v>37</v>
      </c>
      <c r="E870" s="45">
        <v>14</v>
      </c>
      <c r="F870" s="12" t="s">
        <v>84</v>
      </c>
      <c r="G870" s="6">
        <f t="shared" si="86"/>
        <v>0.10752100856911066</v>
      </c>
      <c r="H870" s="3">
        <f t="shared" si="85"/>
        <v>0.53760504284555333</v>
      </c>
      <c r="I870" s="3">
        <f>0.108337266+(0.000046499*(D870*D870*E870))</f>
        <v>0.99953710000000007</v>
      </c>
      <c r="J870" s="3">
        <f t="shared" si="87"/>
        <v>20</v>
      </c>
      <c r="K870" s="3">
        <f t="shared" si="88"/>
        <v>19.990742000000001</v>
      </c>
      <c r="L870" t="s">
        <v>129</v>
      </c>
      <c r="M870" s="41" t="s">
        <v>70</v>
      </c>
      <c r="N870" s="43" t="s">
        <v>71</v>
      </c>
    </row>
    <row r="871" spans="1:14" x14ac:dyDescent="0.25">
      <c r="A871">
        <v>3</v>
      </c>
      <c r="B871" s="4">
        <v>9</v>
      </c>
      <c r="C871" s="44" t="s">
        <v>77</v>
      </c>
      <c r="D871" s="45">
        <v>39</v>
      </c>
      <c r="E871" s="45">
        <v>20</v>
      </c>
      <c r="F871" s="12" t="s">
        <v>84</v>
      </c>
      <c r="G871" s="6">
        <f t="shared" si="86"/>
        <v>0.1194590606527519</v>
      </c>
      <c r="H871" s="3">
        <f t="shared" si="85"/>
        <v>0.59729530326375946</v>
      </c>
      <c r="I871" s="8">
        <f>0.0050811768+0.0000286052*POWER(D871,2)*E871</f>
        <v>0.87525136079999988</v>
      </c>
      <c r="J871" s="3">
        <f t="shared" si="87"/>
        <v>20</v>
      </c>
      <c r="K871" s="3">
        <f t="shared" si="88"/>
        <v>17.505027215999995</v>
      </c>
      <c r="L871" t="s">
        <v>129</v>
      </c>
      <c r="M871" s="41" t="s">
        <v>70</v>
      </c>
      <c r="N871" s="43" t="s">
        <v>71</v>
      </c>
    </row>
    <row r="872" spans="1:14" x14ac:dyDescent="0.25">
      <c r="A872">
        <v>3</v>
      </c>
      <c r="B872" s="4">
        <v>15</v>
      </c>
      <c r="C872" s="44" t="s">
        <v>77</v>
      </c>
      <c r="D872" s="45">
        <v>37</v>
      </c>
      <c r="E872" s="45">
        <v>18</v>
      </c>
      <c r="F872" s="12" t="s">
        <v>84</v>
      </c>
      <c r="G872" s="6">
        <f t="shared" si="86"/>
        <v>0.10752100856911066</v>
      </c>
      <c r="H872" s="3">
        <f t="shared" si="85"/>
        <v>0.53760504284555333</v>
      </c>
      <c r="I872" s="8">
        <f>0.0050811768+0.0000286052*POWER(D872,2)*E872</f>
        <v>0.70997051519999987</v>
      </c>
      <c r="J872" s="3">
        <f t="shared" si="87"/>
        <v>20</v>
      </c>
      <c r="K872" s="3">
        <f t="shared" si="88"/>
        <v>14.199410303999997</v>
      </c>
      <c r="L872" t="s">
        <v>129</v>
      </c>
      <c r="M872" s="41" t="s">
        <v>70</v>
      </c>
      <c r="N872" s="43" t="s">
        <v>71</v>
      </c>
    </row>
    <row r="873" spans="1:14" x14ac:dyDescent="0.25">
      <c r="A873">
        <v>3</v>
      </c>
      <c r="B873" s="4">
        <v>11</v>
      </c>
      <c r="C873" s="44" t="s">
        <v>78</v>
      </c>
      <c r="D873" s="45">
        <v>24</v>
      </c>
      <c r="E873" s="45">
        <v>11</v>
      </c>
      <c r="F873" s="12" t="s">
        <v>81</v>
      </c>
      <c r="G873" s="6">
        <f t="shared" si="86"/>
        <v>4.5238934211693019E-2</v>
      </c>
      <c r="H873" s="3">
        <f t="shared" si="85"/>
        <v>0.22619467105846508</v>
      </c>
      <c r="I873" s="3">
        <f>0.108337266+(0.000046499*(D873*D873*E873))</f>
        <v>0.40295492999999999</v>
      </c>
      <c r="J873" s="3">
        <f t="shared" si="87"/>
        <v>20</v>
      </c>
      <c r="K873" s="3">
        <f t="shared" si="88"/>
        <v>8.0590985999999987</v>
      </c>
      <c r="L873" t="s">
        <v>129</v>
      </c>
      <c r="M873" s="41" t="s">
        <v>70</v>
      </c>
      <c r="N873" s="43" t="s">
        <v>71</v>
      </c>
    </row>
    <row r="874" spans="1:14" x14ac:dyDescent="0.25">
      <c r="A874">
        <v>3</v>
      </c>
      <c r="B874" s="4">
        <v>17</v>
      </c>
      <c r="C874" s="44" t="s">
        <v>78</v>
      </c>
      <c r="D874" s="45">
        <v>24</v>
      </c>
      <c r="E874" s="45">
        <v>12</v>
      </c>
      <c r="F874" s="12" t="s">
        <v>81</v>
      </c>
      <c r="G874" s="6">
        <f t="shared" si="86"/>
        <v>4.5238934211693019E-2</v>
      </c>
      <c r="H874" s="3">
        <f t="shared" si="85"/>
        <v>0.22619467105846508</v>
      </c>
      <c r="I874" s="3">
        <f>0.108337266+(0.000046499*(D874*D874*E874))</f>
        <v>0.42973835399999999</v>
      </c>
      <c r="J874" s="3">
        <f t="shared" si="87"/>
        <v>20</v>
      </c>
      <c r="K874" s="3">
        <f t="shared" si="88"/>
        <v>8.5947670799999987</v>
      </c>
      <c r="L874" t="s">
        <v>129</v>
      </c>
      <c r="M874" s="41" t="s">
        <v>70</v>
      </c>
      <c r="N874" s="43" t="s">
        <v>71</v>
      </c>
    </row>
    <row r="875" spans="1:14" x14ac:dyDescent="0.25">
      <c r="A875">
        <v>3</v>
      </c>
      <c r="B875" s="4">
        <v>2</v>
      </c>
      <c r="C875" s="44" t="s">
        <v>77</v>
      </c>
      <c r="D875" s="45">
        <v>24</v>
      </c>
      <c r="E875" s="45">
        <v>17</v>
      </c>
      <c r="F875" s="12" t="s">
        <v>81</v>
      </c>
      <c r="G875" s="6">
        <f t="shared" si="86"/>
        <v>4.5238934211693019E-2</v>
      </c>
      <c r="H875" s="3">
        <f t="shared" si="85"/>
        <v>0.22619467105846508</v>
      </c>
      <c r="I875" s="8">
        <f>0.0050811768+0.0000286052*POWER(D875,2)*E875</f>
        <v>0.28518329519999996</v>
      </c>
      <c r="J875" s="3">
        <f t="shared" si="87"/>
        <v>20</v>
      </c>
      <c r="K875" s="3">
        <f t="shared" si="88"/>
        <v>5.7036659039999993</v>
      </c>
      <c r="L875" t="s">
        <v>129</v>
      </c>
      <c r="M875" s="41" t="s">
        <v>70</v>
      </c>
      <c r="N875" s="43" t="s">
        <v>71</v>
      </c>
    </row>
    <row r="876" spans="1:14" x14ac:dyDescent="0.25">
      <c r="A876">
        <v>3</v>
      </c>
      <c r="B876" s="4">
        <v>12</v>
      </c>
      <c r="C876" s="44" t="s">
        <v>78</v>
      </c>
      <c r="D876" s="45">
        <v>29</v>
      </c>
      <c r="E876" s="45">
        <v>11</v>
      </c>
      <c r="F876" s="51" t="s">
        <v>82</v>
      </c>
      <c r="G876" s="6">
        <f t="shared" si="86"/>
        <v>6.6051985541725394E-2</v>
      </c>
      <c r="H876" s="3">
        <f t="shared" si="85"/>
        <v>0.33025992770862694</v>
      </c>
      <c r="I876" s="3">
        <f>0.108337266+(0.000046499*(D876*D876*E876))</f>
        <v>0.53849951500000004</v>
      </c>
      <c r="J876" s="3">
        <f t="shared" si="87"/>
        <v>20</v>
      </c>
      <c r="K876" s="3">
        <f t="shared" si="88"/>
        <v>10.7699903</v>
      </c>
      <c r="L876" t="s">
        <v>129</v>
      </c>
      <c r="M876" s="41" t="s">
        <v>70</v>
      </c>
      <c r="N876" s="43" t="s">
        <v>71</v>
      </c>
    </row>
    <row r="877" spans="1:14" x14ac:dyDescent="0.25">
      <c r="A877">
        <v>3</v>
      </c>
      <c r="B877" s="4">
        <v>18</v>
      </c>
      <c r="C877" s="44" t="s">
        <v>78</v>
      </c>
      <c r="D877" s="45">
        <v>25</v>
      </c>
      <c r="E877" s="45">
        <v>12</v>
      </c>
      <c r="F877" s="51" t="s">
        <v>82</v>
      </c>
      <c r="G877" s="6">
        <f t="shared" si="86"/>
        <v>4.9087385212340517E-2</v>
      </c>
      <c r="H877" s="3">
        <f t="shared" si="85"/>
        <v>0.24543692606170259</v>
      </c>
      <c r="I877" s="3">
        <f>0.108337266+(0.000046499*(D877*D877*E877))</f>
        <v>0.457079766</v>
      </c>
      <c r="J877" s="3">
        <f t="shared" si="87"/>
        <v>20</v>
      </c>
      <c r="K877" s="3">
        <f t="shared" si="88"/>
        <v>9.1415953199999986</v>
      </c>
      <c r="L877" t="s">
        <v>129</v>
      </c>
      <c r="M877" s="41" t="s">
        <v>70</v>
      </c>
      <c r="N877" s="43" t="s">
        <v>71</v>
      </c>
    </row>
    <row r="878" spans="1:14" x14ac:dyDescent="0.25">
      <c r="A878">
        <v>3</v>
      </c>
      <c r="B878" s="4">
        <v>1</v>
      </c>
      <c r="C878" s="44" t="s">
        <v>77</v>
      </c>
      <c r="D878" s="45">
        <v>29</v>
      </c>
      <c r="E878" s="45">
        <v>16</v>
      </c>
      <c r="F878" s="51" t="s">
        <v>82</v>
      </c>
      <c r="G878" s="6">
        <f t="shared" si="86"/>
        <v>6.6051985541725394E-2</v>
      </c>
      <c r="H878" s="3">
        <f t="shared" si="85"/>
        <v>0.33025992770862694</v>
      </c>
      <c r="I878" s="8">
        <f>0.0050811768+0.0000286052*POWER(D878,2)*E878</f>
        <v>0.38999274799999994</v>
      </c>
      <c r="J878" s="3">
        <f t="shared" si="87"/>
        <v>20</v>
      </c>
      <c r="K878" s="3">
        <f t="shared" si="88"/>
        <v>7.7998549599999984</v>
      </c>
      <c r="L878" t="s">
        <v>129</v>
      </c>
      <c r="M878" s="41" t="s">
        <v>70</v>
      </c>
      <c r="N878" s="43" t="s">
        <v>71</v>
      </c>
    </row>
    <row r="879" spans="1:14" x14ac:dyDescent="0.25">
      <c r="A879">
        <v>3</v>
      </c>
      <c r="B879" s="4">
        <v>8</v>
      </c>
      <c r="C879" s="44" t="s">
        <v>77</v>
      </c>
      <c r="D879" s="45">
        <v>44</v>
      </c>
      <c r="E879" s="45">
        <v>22</v>
      </c>
      <c r="F879" s="51" t="s">
        <v>85</v>
      </c>
      <c r="G879" s="6">
        <f t="shared" si="86"/>
        <v>0.15205308443374599</v>
      </c>
      <c r="H879" s="3">
        <f t="shared" si="85"/>
        <v>0.76026542216872994</v>
      </c>
      <c r="I879" s="8">
        <f>0.0050811768+0.0000286052*POWER(D879,2)*E879</f>
        <v>1.2234338551999999</v>
      </c>
      <c r="J879" s="3">
        <f t="shared" si="87"/>
        <v>20</v>
      </c>
      <c r="K879" s="3">
        <f t="shared" si="88"/>
        <v>24.468677103999998</v>
      </c>
      <c r="L879" t="s">
        <v>129</v>
      </c>
      <c r="M879" s="41" t="s">
        <v>70</v>
      </c>
      <c r="N879" s="43" t="s">
        <v>71</v>
      </c>
    </row>
    <row r="880" spans="1:14" x14ac:dyDescent="0.25">
      <c r="A880">
        <v>3</v>
      </c>
      <c r="B880" s="4">
        <v>13</v>
      </c>
      <c r="C880" s="44" t="s">
        <v>77</v>
      </c>
      <c r="D880" s="45">
        <v>29</v>
      </c>
      <c r="E880" s="45">
        <v>15</v>
      </c>
      <c r="F880" s="51" t="s">
        <v>82</v>
      </c>
      <c r="G880" s="6">
        <f t="shared" si="86"/>
        <v>6.6051985541725394E-2</v>
      </c>
      <c r="H880" s="3">
        <f t="shared" si="85"/>
        <v>0.33025992770862694</v>
      </c>
      <c r="I880" s="8">
        <f>0.0050811768+0.0000286052*POWER(D880,2)*E880</f>
        <v>0.36593577479999995</v>
      </c>
      <c r="J880" s="3">
        <f t="shared" si="87"/>
        <v>20</v>
      </c>
      <c r="K880" s="3">
        <f t="shared" si="88"/>
        <v>7.3187154959999985</v>
      </c>
      <c r="L880" t="s">
        <v>129</v>
      </c>
      <c r="M880" s="41" t="s">
        <v>70</v>
      </c>
      <c r="N880" s="43" t="s">
        <v>71</v>
      </c>
    </row>
    <row r="881" spans="1:14" x14ac:dyDescent="0.25">
      <c r="A881">
        <v>3</v>
      </c>
      <c r="B881" s="4">
        <v>14</v>
      </c>
      <c r="C881" s="44" t="s">
        <v>77</v>
      </c>
      <c r="D881" s="45">
        <v>29</v>
      </c>
      <c r="E881" s="45">
        <v>20</v>
      </c>
      <c r="F881" s="51" t="s">
        <v>82</v>
      </c>
      <c r="G881" s="6">
        <f t="shared" si="86"/>
        <v>6.6051985541725394E-2</v>
      </c>
      <c r="H881" s="3">
        <f t="shared" si="85"/>
        <v>0.33025992770862694</v>
      </c>
      <c r="I881" s="8">
        <f>0.0050811768+0.0000286052*POWER(D881,2)*E881</f>
        <v>0.48622064079999994</v>
      </c>
      <c r="J881" s="3">
        <f t="shared" si="87"/>
        <v>20</v>
      </c>
      <c r="K881" s="3">
        <f t="shared" si="88"/>
        <v>9.7244128159999974</v>
      </c>
      <c r="L881" t="s">
        <v>129</v>
      </c>
      <c r="M881" s="41" t="s">
        <v>70</v>
      </c>
      <c r="N881" s="43" t="s">
        <v>71</v>
      </c>
    </row>
    <row r="882" spans="1:14" x14ac:dyDescent="0.25">
      <c r="A882">
        <v>3</v>
      </c>
      <c r="B882" s="4">
        <v>19</v>
      </c>
      <c r="C882" s="44" t="s">
        <v>77</v>
      </c>
      <c r="D882" s="45">
        <v>49</v>
      </c>
      <c r="E882" s="45">
        <v>25</v>
      </c>
      <c r="F882" s="51" t="s">
        <v>86</v>
      </c>
      <c r="G882" s="6">
        <f t="shared" si="86"/>
        <v>0.18857409903172731</v>
      </c>
      <c r="H882" s="3">
        <f t="shared" si="85"/>
        <v>0.94287049515863652</v>
      </c>
      <c r="I882" s="8">
        <f>0.0050811768+0.0000286052*POWER(D882,2)*E882</f>
        <v>1.7221083067999998</v>
      </c>
      <c r="J882" s="3">
        <f t="shared" si="87"/>
        <v>20</v>
      </c>
      <c r="K882" s="3">
        <f t="shared" si="88"/>
        <v>34.442166135999997</v>
      </c>
      <c r="L882" t="s">
        <v>129</v>
      </c>
      <c r="M882" s="41" t="s">
        <v>70</v>
      </c>
      <c r="N882" s="43" t="s">
        <v>71</v>
      </c>
    </row>
    <row r="883" spans="1:14" x14ac:dyDescent="0.25">
      <c r="A883">
        <v>4</v>
      </c>
      <c r="B883">
        <v>6</v>
      </c>
      <c r="C883" s="44" t="s">
        <v>78</v>
      </c>
      <c r="D883" s="45">
        <v>17</v>
      </c>
      <c r="E883" s="45">
        <v>12</v>
      </c>
      <c r="F883" s="51" t="s">
        <v>80</v>
      </c>
      <c r="G883" s="6">
        <f t="shared" si="86"/>
        <v>2.2698006922186261E-2</v>
      </c>
      <c r="H883" s="3">
        <f t="shared" si="85"/>
        <v>0.1134900346109313</v>
      </c>
      <c r="I883" s="3">
        <f>0.108337266+(0.000046499*(D883*D883*E883))</f>
        <v>0.269595798</v>
      </c>
      <c r="J883" s="3">
        <f t="shared" si="87"/>
        <v>20</v>
      </c>
      <c r="K883" s="3">
        <f t="shared" si="88"/>
        <v>5.3919159599999995</v>
      </c>
      <c r="L883" t="s">
        <v>129</v>
      </c>
      <c r="M883" s="41" t="s">
        <v>70</v>
      </c>
      <c r="N883" s="43" t="s">
        <v>71</v>
      </c>
    </row>
    <row r="884" spans="1:14" x14ac:dyDescent="0.25">
      <c r="A884">
        <v>4</v>
      </c>
      <c r="B884">
        <v>17</v>
      </c>
      <c r="C884" s="44" t="s">
        <v>78</v>
      </c>
      <c r="D884" s="45">
        <v>17</v>
      </c>
      <c r="E884" s="45">
        <v>12</v>
      </c>
      <c r="F884" s="51" t="s">
        <v>80</v>
      </c>
      <c r="G884" s="6">
        <f t="shared" si="86"/>
        <v>2.2698006922186261E-2</v>
      </c>
      <c r="H884" s="3">
        <f t="shared" si="85"/>
        <v>0.1134900346109313</v>
      </c>
      <c r="I884" s="3">
        <f>0.108337266+(0.000046499*(D884*D884*E884))</f>
        <v>0.269595798</v>
      </c>
      <c r="J884" s="3">
        <f t="shared" si="87"/>
        <v>20</v>
      </c>
      <c r="K884" s="3">
        <f t="shared" si="88"/>
        <v>5.3919159599999995</v>
      </c>
      <c r="L884" t="s">
        <v>129</v>
      </c>
      <c r="M884" s="41" t="s">
        <v>70</v>
      </c>
      <c r="N884" s="43" t="s">
        <v>71</v>
      </c>
    </row>
    <row r="885" spans="1:14" x14ac:dyDescent="0.25">
      <c r="A885">
        <v>4</v>
      </c>
      <c r="B885">
        <v>18</v>
      </c>
      <c r="C885" s="41" t="s">
        <v>76</v>
      </c>
      <c r="D885" s="45">
        <v>19</v>
      </c>
      <c r="E885" s="45">
        <v>11</v>
      </c>
      <c r="F885" s="51" t="s">
        <v>80</v>
      </c>
      <c r="G885" s="6">
        <f t="shared" si="86"/>
        <v>2.8352873698647883E-2</v>
      </c>
      <c r="H885" s="3">
        <f t="shared" si="85"/>
        <v>0.1417643684932394</v>
      </c>
      <c r="I885" s="3">
        <f>-0.0197725259+(0.0000288708*POWER(D885,2)*E885)</f>
        <v>9.4873420899999991E-2</v>
      </c>
      <c r="J885" s="3">
        <f t="shared" si="87"/>
        <v>20</v>
      </c>
      <c r="K885" s="3">
        <f t="shared" si="88"/>
        <v>1.8974684179999997</v>
      </c>
      <c r="L885" t="s">
        <v>129</v>
      </c>
      <c r="M885" s="41" t="s">
        <v>70</v>
      </c>
      <c r="N885" s="43" t="s">
        <v>71</v>
      </c>
    </row>
    <row r="886" spans="1:14" x14ac:dyDescent="0.25">
      <c r="A886">
        <v>4</v>
      </c>
      <c r="B886">
        <v>8</v>
      </c>
      <c r="C886" s="44" t="s">
        <v>78</v>
      </c>
      <c r="D886" s="45">
        <v>20</v>
      </c>
      <c r="E886" s="45">
        <v>11</v>
      </c>
      <c r="F886" s="12" t="s">
        <v>81</v>
      </c>
      <c r="G886" s="6">
        <f t="shared" si="86"/>
        <v>3.1415926535897934E-2</v>
      </c>
      <c r="H886" s="3">
        <f t="shared" si="85"/>
        <v>0.15707963267948966</v>
      </c>
      <c r="I886" s="3">
        <f>0.108337266+(0.000046499*(D886*D886*E886))</f>
        <v>0.31293286600000003</v>
      </c>
      <c r="J886" s="3">
        <f t="shared" si="87"/>
        <v>20</v>
      </c>
      <c r="K886" s="3">
        <f t="shared" si="88"/>
        <v>6.2586573200000002</v>
      </c>
      <c r="L886" t="s">
        <v>129</v>
      </c>
      <c r="M886" s="41" t="s">
        <v>70</v>
      </c>
      <c r="N886" s="43" t="s">
        <v>71</v>
      </c>
    </row>
    <row r="887" spans="1:14" x14ac:dyDescent="0.25">
      <c r="A887">
        <v>4</v>
      </c>
      <c r="B887">
        <v>19</v>
      </c>
      <c r="C887" s="44" t="s">
        <v>78</v>
      </c>
      <c r="D887" s="45">
        <v>20</v>
      </c>
      <c r="E887" s="45">
        <v>11</v>
      </c>
      <c r="F887" s="12" t="s">
        <v>81</v>
      </c>
      <c r="G887" s="6">
        <f t="shared" si="86"/>
        <v>3.1415926535897934E-2</v>
      </c>
      <c r="H887" s="3">
        <f t="shared" si="85"/>
        <v>0.15707963267948966</v>
      </c>
      <c r="I887" s="3">
        <f>0.108337266+(0.000046499*(D887*D887*E887))</f>
        <v>0.31293286600000003</v>
      </c>
      <c r="J887" s="3">
        <f t="shared" si="87"/>
        <v>20</v>
      </c>
      <c r="K887" s="3">
        <f t="shared" si="88"/>
        <v>6.2586573200000002</v>
      </c>
      <c r="L887" t="s">
        <v>129</v>
      </c>
      <c r="M887" s="41" t="s">
        <v>70</v>
      </c>
      <c r="N887" s="43" t="s">
        <v>71</v>
      </c>
    </row>
    <row r="888" spans="1:14" x14ac:dyDescent="0.25">
      <c r="A888">
        <v>4</v>
      </c>
      <c r="B888">
        <v>9</v>
      </c>
      <c r="C888" s="44" t="s">
        <v>78</v>
      </c>
      <c r="D888" s="45">
        <v>22</v>
      </c>
      <c r="E888" s="45">
        <v>18</v>
      </c>
      <c r="F888" s="12" t="s">
        <v>81</v>
      </c>
      <c r="G888" s="6">
        <f t="shared" si="86"/>
        <v>3.8013271108436497E-2</v>
      </c>
      <c r="H888" s="3">
        <f t="shared" ref="H888:H902" si="89">G888*1/0.2</f>
        <v>0.19006635554218249</v>
      </c>
      <c r="I888" s="3">
        <f>0.108337266+(0.000046499*(D888*D888*E888))</f>
        <v>0.51343655399999999</v>
      </c>
      <c r="J888" s="3">
        <f t="shared" si="87"/>
        <v>20</v>
      </c>
      <c r="K888" s="3">
        <f t="shared" si="88"/>
        <v>10.268731079999998</v>
      </c>
      <c r="L888" t="s">
        <v>129</v>
      </c>
      <c r="M888" s="41" t="s">
        <v>70</v>
      </c>
      <c r="N888" s="43" t="s">
        <v>71</v>
      </c>
    </row>
    <row r="889" spans="1:14" x14ac:dyDescent="0.25">
      <c r="A889">
        <v>4</v>
      </c>
      <c r="B889">
        <v>1</v>
      </c>
      <c r="C889" s="44" t="s">
        <v>77</v>
      </c>
      <c r="D889" s="45">
        <v>23</v>
      </c>
      <c r="E889" s="45">
        <v>20</v>
      </c>
      <c r="F889" s="12" t="s">
        <v>81</v>
      </c>
      <c r="G889" s="6">
        <f t="shared" si="86"/>
        <v>4.1547562843725017E-2</v>
      </c>
      <c r="H889" s="3">
        <f t="shared" si="89"/>
        <v>0.20773781421862508</v>
      </c>
      <c r="I889" s="8">
        <f>0.0050811768+0.0000286052*POWER(D889,2)*E889</f>
        <v>0.30772419279999996</v>
      </c>
      <c r="J889" s="3">
        <f t="shared" si="87"/>
        <v>20</v>
      </c>
      <c r="K889" s="3">
        <f t="shared" si="88"/>
        <v>6.1544838559999988</v>
      </c>
      <c r="L889" t="s">
        <v>129</v>
      </c>
      <c r="M889" s="41" t="s">
        <v>70</v>
      </c>
      <c r="N889" s="43" t="s">
        <v>71</v>
      </c>
    </row>
    <row r="890" spans="1:14" x14ac:dyDescent="0.25">
      <c r="A890">
        <v>4</v>
      </c>
      <c r="B890">
        <v>3</v>
      </c>
      <c r="C890" s="44" t="s">
        <v>78</v>
      </c>
      <c r="D890" s="45">
        <v>23</v>
      </c>
      <c r="E890" s="45">
        <v>18</v>
      </c>
      <c r="F890" s="12" t="s">
        <v>81</v>
      </c>
      <c r="G890" s="6">
        <f t="shared" si="86"/>
        <v>4.1547562843725017E-2</v>
      </c>
      <c r="H890" s="3">
        <f t="shared" si="89"/>
        <v>0.20773781421862508</v>
      </c>
      <c r="I890" s="3">
        <f>0.108337266+(0.000046499*(D890*D890*E890))</f>
        <v>0.55110074400000009</v>
      </c>
      <c r="J890" s="3">
        <f t="shared" si="87"/>
        <v>20</v>
      </c>
      <c r="K890" s="3">
        <f t="shared" si="88"/>
        <v>11.02201488</v>
      </c>
      <c r="L890" t="s">
        <v>129</v>
      </c>
      <c r="M890" s="41" t="s">
        <v>70</v>
      </c>
      <c r="N890" s="43" t="s">
        <v>71</v>
      </c>
    </row>
    <row r="891" spans="1:14" x14ac:dyDescent="0.25">
      <c r="A891">
        <v>4</v>
      </c>
      <c r="B891">
        <v>14</v>
      </c>
      <c r="C891" s="44" t="s">
        <v>78</v>
      </c>
      <c r="D891" s="45">
        <v>23</v>
      </c>
      <c r="E891" s="45">
        <v>14</v>
      </c>
      <c r="F891" s="12" t="s">
        <v>81</v>
      </c>
      <c r="G891" s="6">
        <f t="shared" si="86"/>
        <v>4.1547562843725017E-2</v>
      </c>
      <c r="H891" s="3">
        <f t="shared" si="89"/>
        <v>0.20773781421862508</v>
      </c>
      <c r="I891" s="3">
        <f>0.108337266+(0.000046499*(D891*D891*E891))</f>
        <v>0.45270885999999999</v>
      </c>
      <c r="J891" s="3">
        <f t="shared" si="87"/>
        <v>20</v>
      </c>
      <c r="K891" s="3">
        <f t="shared" si="88"/>
        <v>9.0541771999999998</v>
      </c>
      <c r="L891" t="s">
        <v>129</v>
      </c>
      <c r="M891" s="41" t="s">
        <v>70</v>
      </c>
      <c r="N891" s="43" t="s">
        <v>71</v>
      </c>
    </row>
    <row r="892" spans="1:14" x14ac:dyDescent="0.25">
      <c r="A892">
        <v>4</v>
      </c>
      <c r="B892">
        <v>5</v>
      </c>
      <c r="C892" s="44" t="s">
        <v>78</v>
      </c>
      <c r="D892" s="45">
        <v>29</v>
      </c>
      <c r="E892" s="49">
        <v>23</v>
      </c>
      <c r="F892" s="51" t="s">
        <v>82</v>
      </c>
      <c r="G892" s="6">
        <f t="shared" si="86"/>
        <v>6.6051985541725394E-2</v>
      </c>
      <c r="H892" s="3">
        <f t="shared" si="89"/>
        <v>0.33025992770862694</v>
      </c>
      <c r="I892" s="3">
        <f>0.108337266+(0.000046499*(D892*D892*E892))</f>
        <v>1.007767423</v>
      </c>
      <c r="J892" s="3">
        <f t="shared" si="87"/>
        <v>20</v>
      </c>
      <c r="K892" s="3">
        <f t="shared" si="88"/>
        <v>20.155348459999999</v>
      </c>
      <c r="L892" t="s">
        <v>129</v>
      </c>
      <c r="M892" s="41" t="s">
        <v>70</v>
      </c>
      <c r="N892" s="43" t="s">
        <v>71</v>
      </c>
    </row>
    <row r="893" spans="1:14" x14ac:dyDescent="0.25">
      <c r="A893">
        <v>4</v>
      </c>
      <c r="B893">
        <v>16</v>
      </c>
      <c r="C893" s="44" t="s">
        <v>78</v>
      </c>
      <c r="D893" s="45">
        <v>29</v>
      </c>
      <c r="E893" s="45">
        <v>16</v>
      </c>
      <c r="F893" s="51" t="s">
        <v>82</v>
      </c>
      <c r="G893" s="6">
        <f t="shared" si="86"/>
        <v>6.6051985541725394E-2</v>
      </c>
      <c r="H893" s="3">
        <f t="shared" si="89"/>
        <v>0.33025992770862694</v>
      </c>
      <c r="I893" s="3">
        <f>0.108337266+(0.000046499*(D893*D893*E893))</f>
        <v>0.73402781000000006</v>
      </c>
      <c r="J893" s="3">
        <f t="shared" si="87"/>
        <v>20</v>
      </c>
      <c r="K893" s="3">
        <f t="shared" si="88"/>
        <v>14.6805562</v>
      </c>
      <c r="L893" t="s">
        <v>129</v>
      </c>
      <c r="M893" s="41" t="s">
        <v>70</v>
      </c>
      <c r="N893" s="43" t="s">
        <v>71</v>
      </c>
    </row>
    <row r="894" spans="1:14" x14ac:dyDescent="0.25">
      <c r="A894">
        <v>4</v>
      </c>
      <c r="B894">
        <v>4</v>
      </c>
      <c r="C894" s="44" t="s">
        <v>77</v>
      </c>
      <c r="D894" s="45">
        <v>31</v>
      </c>
      <c r="E894" s="45">
        <v>19</v>
      </c>
      <c r="F894" s="12" t="s">
        <v>83</v>
      </c>
      <c r="G894" s="6">
        <f t="shared" si="86"/>
        <v>7.5476763502494784E-2</v>
      </c>
      <c r="H894" s="3">
        <f t="shared" si="89"/>
        <v>0.37738381751247391</v>
      </c>
      <c r="I894" s="8">
        <f>0.0050811768+0.0000286052*POWER(D894,2)*E894</f>
        <v>0.52738352359999996</v>
      </c>
      <c r="J894" s="3">
        <f t="shared" si="87"/>
        <v>20</v>
      </c>
      <c r="K894" s="3">
        <f t="shared" si="88"/>
        <v>10.547670471999998</v>
      </c>
      <c r="L894" t="s">
        <v>129</v>
      </c>
      <c r="M894" s="41" t="s">
        <v>70</v>
      </c>
      <c r="N894" s="43" t="s">
        <v>71</v>
      </c>
    </row>
    <row r="895" spans="1:14" x14ac:dyDescent="0.25">
      <c r="A895">
        <v>4</v>
      </c>
      <c r="B895">
        <v>15</v>
      </c>
      <c r="C895" s="44" t="s">
        <v>77</v>
      </c>
      <c r="D895" s="45">
        <v>31</v>
      </c>
      <c r="E895" s="45">
        <v>19</v>
      </c>
      <c r="F895" s="12" t="s">
        <v>83</v>
      </c>
      <c r="G895" s="6">
        <f t="shared" si="86"/>
        <v>7.5476763502494784E-2</v>
      </c>
      <c r="H895" s="3">
        <f t="shared" si="89"/>
        <v>0.37738381751247391</v>
      </c>
      <c r="I895" s="8">
        <f>0.0050811768+0.0000286052*POWER(D895,2)*E895</f>
        <v>0.52738352359999996</v>
      </c>
      <c r="J895" s="3">
        <f t="shared" si="87"/>
        <v>20</v>
      </c>
      <c r="K895" s="3">
        <f t="shared" si="88"/>
        <v>10.547670471999998</v>
      </c>
      <c r="L895" t="s">
        <v>129</v>
      </c>
      <c r="M895" s="41" t="s">
        <v>70</v>
      </c>
      <c r="N895" s="43" t="s">
        <v>71</v>
      </c>
    </row>
    <row r="896" spans="1:14" x14ac:dyDescent="0.25">
      <c r="A896">
        <v>4</v>
      </c>
      <c r="B896">
        <v>10</v>
      </c>
      <c r="C896" s="44" t="s">
        <v>78</v>
      </c>
      <c r="D896" s="45">
        <v>32</v>
      </c>
      <c r="E896" s="49">
        <v>24</v>
      </c>
      <c r="F896" s="12" t="s">
        <v>83</v>
      </c>
      <c r="G896" s="6">
        <f t="shared" si="86"/>
        <v>8.0424771931898703E-2</v>
      </c>
      <c r="H896" s="3">
        <f t="shared" si="89"/>
        <v>0.40212385965949349</v>
      </c>
      <c r="I896" s="3">
        <f>0.108337266+(0.000046499*(D896*D896*E896))</f>
        <v>1.25109669</v>
      </c>
      <c r="J896" s="3">
        <f t="shared" si="87"/>
        <v>20</v>
      </c>
      <c r="K896" s="3">
        <f t="shared" si="88"/>
        <v>25.021933799999999</v>
      </c>
      <c r="L896" t="s">
        <v>129</v>
      </c>
      <c r="M896" s="41" t="s">
        <v>70</v>
      </c>
      <c r="N896" s="43" t="s">
        <v>71</v>
      </c>
    </row>
    <row r="897" spans="1:14" x14ac:dyDescent="0.25">
      <c r="A897">
        <v>4</v>
      </c>
      <c r="B897">
        <v>11</v>
      </c>
      <c r="C897" s="44" t="s">
        <v>77</v>
      </c>
      <c r="D897" s="45">
        <v>34</v>
      </c>
      <c r="E897" s="45">
        <v>17</v>
      </c>
      <c r="F897" s="12" t="s">
        <v>83</v>
      </c>
      <c r="G897" s="6">
        <f t="shared" si="86"/>
        <v>9.0792027688745044E-2</v>
      </c>
      <c r="H897" s="3">
        <f t="shared" si="89"/>
        <v>0.45396013844372518</v>
      </c>
      <c r="I897" s="8">
        <f>0.0050811768+0.0000286052*POWER(D897,2)*E897</f>
        <v>0.56723056719999998</v>
      </c>
      <c r="J897" s="3">
        <f t="shared" si="87"/>
        <v>20</v>
      </c>
      <c r="K897" s="3">
        <f t="shared" si="88"/>
        <v>11.344611343999999</v>
      </c>
      <c r="L897" t="s">
        <v>129</v>
      </c>
      <c r="M897" s="41" t="s">
        <v>70</v>
      </c>
      <c r="N897" s="43" t="s">
        <v>71</v>
      </c>
    </row>
    <row r="898" spans="1:14" x14ac:dyDescent="0.25">
      <c r="A898">
        <v>4</v>
      </c>
      <c r="B898">
        <v>2</v>
      </c>
      <c r="C898" s="44" t="s">
        <v>77</v>
      </c>
      <c r="D898" s="45">
        <v>35</v>
      </c>
      <c r="E898" s="45">
        <v>19</v>
      </c>
      <c r="F898" s="12" t="s">
        <v>84</v>
      </c>
      <c r="G898" s="6">
        <f t="shared" ref="G898:G961" si="90">PI()/4*POWER((D898/100),2)</f>
        <v>9.6211275016187398E-2</v>
      </c>
      <c r="H898" s="3">
        <f t="shared" si="89"/>
        <v>0.48105637508093696</v>
      </c>
      <c r="I898" s="8">
        <f>0.0050811768+0.0000286052*POWER(D898,2)*E898</f>
        <v>0.67086720679999989</v>
      </c>
      <c r="J898" s="3">
        <f t="shared" si="87"/>
        <v>20</v>
      </c>
      <c r="K898" s="3">
        <f t="shared" si="88"/>
        <v>13.417344135999997</v>
      </c>
      <c r="L898" t="s">
        <v>129</v>
      </c>
      <c r="M898" s="41" t="s">
        <v>70</v>
      </c>
      <c r="N898" s="43" t="s">
        <v>71</v>
      </c>
    </row>
    <row r="899" spans="1:14" x14ac:dyDescent="0.25">
      <c r="A899">
        <v>4</v>
      </c>
      <c r="B899">
        <v>20</v>
      </c>
      <c r="C899" s="44" t="s">
        <v>78</v>
      </c>
      <c r="D899" s="45">
        <v>35</v>
      </c>
      <c r="E899" s="45">
        <v>18</v>
      </c>
      <c r="F899" s="12" t="s">
        <v>84</v>
      </c>
      <c r="G899" s="6">
        <f t="shared" si="90"/>
        <v>9.6211275016187398E-2</v>
      </c>
      <c r="H899" s="3">
        <f t="shared" si="89"/>
        <v>0.48105637508093696</v>
      </c>
      <c r="I899" s="3">
        <f>0.108337266+(0.000046499*(D899*D899*E899))</f>
        <v>1.1336402160000001</v>
      </c>
      <c r="J899" s="3">
        <f t="shared" ref="J899:J962" si="91">1*1/$Q$2</f>
        <v>20</v>
      </c>
      <c r="K899" s="3">
        <f t="shared" ref="K899:K962" si="92">I899/$Q$2</f>
        <v>22.672804320000001</v>
      </c>
      <c r="L899" t="s">
        <v>129</v>
      </c>
      <c r="M899" s="41" t="s">
        <v>70</v>
      </c>
      <c r="N899" s="43" t="s">
        <v>71</v>
      </c>
    </row>
    <row r="900" spans="1:14" x14ac:dyDescent="0.25">
      <c r="A900">
        <v>4</v>
      </c>
      <c r="B900">
        <v>7</v>
      </c>
      <c r="C900" s="41" t="s">
        <v>76</v>
      </c>
      <c r="D900" s="45">
        <v>36</v>
      </c>
      <c r="E900" s="45">
        <v>21</v>
      </c>
      <c r="F900" s="12" t="s">
        <v>84</v>
      </c>
      <c r="G900" s="6">
        <f t="shared" si="90"/>
        <v>0.10178760197630929</v>
      </c>
      <c r="H900" s="3">
        <f t="shared" si="89"/>
        <v>0.50893800988154636</v>
      </c>
      <c r="I900" s="3">
        <f>-0.0197725259+(0.0000288708*POWER(D900,2)*E900)</f>
        <v>0.7659751669</v>
      </c>
      <c r="J900" s="3">
        <f t="shared" si="91"/>
        <v>20</v>
      </c>
      <c r="K900" s="3">
        <f t="shared" si="92"/>
        <v>15.319503337999999</v>
      </c>
      <c r="L900" t="s">
        <v>129</v>
      </c>
      <c r="M900" s="41" t="s">
        <v>70</v>
      </c>
      <c r="N900" s="43" t="s">
        <v>71</v>
      </c>
    </row>
    <row r="901" spans="1:14" x14ac:dyDescent="0.25">
      <c r="A901">
        <v>4</v>
      </c>
      <c r="B901">
        <v>13</v>
      </c>
      <c r="C901" s="44" t="s">
        <v>77</v>
      </c>
      <c r="D901" s="45">
        <v>36</v>
      </c>
      <c r="E901" s="45">
        <v>19</v>
      </c>
      <c r="F901" s="12" t="s">
        <v>84</v>
      </c>
      <c r="G901" s="6">
        <f t="shared" si="90"/>
        <v>0.10178760197630929</v>
      </c>
      <c r="H901" s="3">
        <f t="shared" si="89"/>
        <v>0.50893800988154636</v>
      </c>
      <c r="I901" s="8">
        <f>0.0050811768+0.0000286052*POWER(D901,2)*E901</f>
        <v>0.70945562159999997</v>
      </c>
      <c r="J901" s="3">
        <f t="shared" si="91"/>
        <v>20</v>
      </c>
      <c r="K901" s="3">
        <f t="shared" si="92"/>
        <v>14.189112431999998</v>
      </c>
      <c r="L901" t="s">
        <v>129</v>
      </c>
      <c r="M901" s="41" t="s">
        <v>70</v>
      </c>
      <c r="N901" s="43" t="s">
        <v>71</v>
      </c>
    </row>
    <row r="902" spans="1:14" x14ac:dyDescent="0.25">
      <c r="A902">
        <v>4</v>
      </c>
      <c r="B902">
        <v>12</v>
      </c>
      <c r="C902" s="44" t="s">
        <v>77</v>
      </c>
      <c r="D902" s="45">
        <v>41</v>
      </c>
      <c r="E902" s="45">
        <v>20</v>
      </c>
      <c r="F902" s="12" t="s">
        <v>85</v>
      </c>
      <c r="G902" s="6">
        <f t="shared" si="90"/>
        <v>0.13202543126711103</v>
      </c>
      <c r="H902" s="3">
        <f t="shared" si="89"/>
        <v>0.66012715633555508</v>
      </c>
      <c r="I902" s="8">
        <f>0.0050811768+0.0000286052*POWER(D902,2)*E902</f>
        <v>0.96678800079999994</v>
      </c>
      <c r="J902" s="3">
        <f t="shared" si="91"/>
        <v>20</v>
      </c>
      <c r="K902" s="3">
        <f t="shared" si="92"/>
        <v>19.335760015999998</v>
      </c>
      <c r="L902" t="s">
        <v>129</v>
      </c>
      <c r="M902" s="41" t="s">
        <v>70</v>
      </c>
      <c r="N902" s="43" t="s">
        <v>71</v>
      </c>
    </row>
    <row r="903" spans="1:14" x14ac:dyDescent="0.25">
      <c r="A903" s="4">
        <v>1</v>
      </c>
      <c r="B903" s="4">
        <v>1</v>
      </c>
      <c r="C903" s="44" t="s">
        <v>78</v>
      </c>
      <c r="D903" s="45">
        <v>11</v>
      </c>
      <c r="E903" s="45">
        <v>6</v>
      </c>
      <c r="F903" s="12" t="s">
        <v>79</v>
      </c>
      <c r="G903" s="6">
        <f t="shared" si="90"/>
        <v>9.5033177771091243E-3</v>
      </c>
      <c r="H903" s="3">
        <f>G903*1/0.15</f>
        <v>6.3355451847394162E-2</v>
      </c>
      <c r="I903" s="3">
        <f>0.108337266+(0.000046499*(D903*D903*E903))</f>
        <v>0.14209554000000002</v>
      </c>
      <c r="J903" s="3">
        <f t="shared" si="91"/>
        <v>20</v>
      </c>
      <c r="K903" s="3">
        <f t="shared" si="92"/>
        <v>2.8419108000000004</v>
      </c>
      <c r="L903" t="s">
        <v>129</v>
      </c>
      <c r="M903" s="41" t="s">
        <v>56</v>
      </c>
      <c r="N903" s="43" t="s">
        <v>57</v>
      </c>
    </row>
    <row r="904" spans="1:14" x14ac:dyDescent="0.25">
      <c r="A904" s="4">
        <v>1</v>
      </c>
      <c r="B904" s="4">
        <v>3</v>
      </c>
      <c r="C904" s="44" t="s">
        <v>78</v>
      </c>
      <c r="D904" s="45">
        <v>12</v>
      </c>
      <c r="E904" s="45">
        <v>6</v>
      </c>
      <c r="F904" s="12" t="s">
        <v>79</v>
      </c>
      <c r="G904" s="6">
        <f t="shared" si="90"/>
        <v>1.1309733552923255E-2</v>
      </c>
      <c r="H904" s="3">
        <f t="shared" ref="H904:H959" si="93">G904*1/0.15</f>
        <v>7.5398223686155036E-2</v>
      </c>
      <c r="I904" s="3">
        <f>0.108337266+(0.000046499*(D904*D904*E904))</f>
        <v>0.14851240199999999</v>
      </c>
      <c r="J904" s="3">
        <f t="shared" si="91"/>
        <v>20</v>
      </c>
      <c r="K904" s="3">
        <f t="shared" si="92"/>
        <v>2.9702480399999995</v>
      </c>
      <c r="L904" t="s">
        <v>129</v>
      </c>
      <c r="M904" s="41" t="s">
        <v>56</v>
      </c>
      <c r="N904" s="43" t="s">
        <v>57</v>
      </c>
    </row>
    <row r="905" spans="1:14" x14ac:dyDescent="0.25">
      <c r="A905" s="4">
        <v>1</v>
      </c>
      <c r="B905" s="4">
        <v>12</v>
      </c>
      <c r="C905" s="44" t="s">
        <v>77</v>
      </c>
      <c r="D905" s="45">
        <v>12</v>
      </c>
      <c r="E905" s="45">
        <v>9</v>
      </c>
      <c r="F905" s="12" t="s">
        <v>79</v>
      </c>
      <c r="G905" s="6">
        <f t="shared" si="90"/>
        <v>1.1309733552923255E-2</v>
      </c>
      <c r="H905" s="3">
        <f t="shared" si="93"/>
        <v>7.5398223686155036E-2</v>
      </c>
      <c r="I905" s="8">
        <f>0.0050811768+0.0000286052*POWER(D905,2)*E905</f>
        <v>4.2153516000000002E-2</v>
      </c>
      <c r="J905" s="3">
        <f t="shared" si="91"/>
        <v>20</v>
      </c>
      <c r="K905" s="3">
        <f t="shared" si="92"/>
        <v>0.84307032000000004</v>
      </c>
      <c r="L905" t="s">
        <v>129</v>
      </c>
      <c r="M905" s="41" t="s">
        <v>56</v>
      </c>
      <c r="N905" s="43" t="s">
        <v>57</v>
      </c>
    </row>
    <row r="906" spans="1:14" x14ac:dyDescent="0.25">
      <c r="A906" s="4">
        <v>1</v>
      </c>
      <c r="B906" s="4">
        <v>2</v>
      </c>
      <c r="C906" s="44" t="s">
        <v>78</v>
      </c>
      <c r="D906" s="45">
        <v>13</v>
      </c>
      <c r="E906" s="45">
        <v>7</v>
      </c>
      <c r="F906" s="12" t="s">
        <v>79</v>
      </c>
      <c r="G906" s="6">
        <f t="shared" si="90"/>
        <v>1.3273228961416878E-2</v>
      </c>
      <c r="H906" s="3">
        <f t="shared" si="93"/>
        <v>8.8488193076112526E-2</v>
      </c>
      <c r="I906" s="3">
        <f>0.108337266+(0.000046499*(D906*D906*E906))</f>
        <v>0.16334558300000002</v>
      </c>
      <c r="J906" s="3">
        <f t="shared" si="91"/>
        <v>20</v>
      </c>
      <c r="K906" s="3">
        <f t="shared" si="92"/>
        <v>3.2669116600000003</v>
      </c>
      <c r="L906" t="s">
        <v>129</v>
      </c>
      <c r="M906" s="41" t="s">
        <v>56</v>
      </c>
      <c r="N906" s="43" t="s">
        <v>57</v>
      </c>
    </row>
    <row r="907" spans="1:14" x14ac:dyDescent="0.25">
      <c r="A907" s="4">
        <v>1</v>
      </c>
      <c r="B907" s="4">
        <v>10</v>
      </c>
      <c r="C907" s="44" t="s">
        <v>77</v>
      </c>
      <c r="D907" s="45">
        <v>16</v>
      </c>
      <c r="E907" s="45">
        <v>6</v>
      </c>
      <c r="F907" s="51" t="s">
        <v>80</v>
      </c>
      <c r="G907" s="6">
        <f t="shared" si="90"/>
        <v>2.0106192982974676E-2</v>
      </c>
      <c r="H907" s="3">
        <f t="shared" si="93"/>
        <v>0.13404128655316452</v>
      </c>
      <c r="I907" s="8">
        <f>0.0050811768+0.0000286052*POWER(D907,2)*E907</f>
        <v>4.9018763999999992E-2</v>
      </c>
      <c r="J907" s="3">
        <f t="shared" si="91"/>
        <v>20</v>
      </c>
      <c r="K907" s="3">
        <f t="shared" si="92"/>
        <v>0.98037527999999985</v>
      </c>
      <c r="L907" t="s">
        <v>129</v>
      </c>
      <c r="M907" s="41" t="s">
        <v>56</v>
      </c>
      <c r="N907" s="43" t="s">
        <v>57</v>
      </c>
    </row>
    <row r="908" spans="1:14" x14ac:dyDescent="0.25">
      <c r="A908" s="4">
        <v>1</v>
      </c>
      <c r="B908" s="4">
        <v>8</v>
      </c>
      <c r="C908" s="44" t="s">
        <v>78</v>
      </c>
      <c r="D908" s="45">
        <v>17</v>
      </c>
      <c r="E908" s="45">
        <v>5</v>
      </c>
      <c r="F908" s="51" t="s">
        <v>80</v>
      </c>
      <c r="G908" s="6">
        <f t="shared" si="90"/>
        <v>2.2698006922186261E-2</v>
      </c>
      <c r="H908" s="3">
        <f t="shared" si="93"/>
        <v>0.15132004614790842</v>
      </c>
      <c r="I908" s="3">
        <f>0.108337266+(0.000046499*(D908*D908*E908))</f>
        <v>0.17552832099999999</v>
      </c>
      <c r="J908" s="3">
        <f t="shared" si="91"/>
        <v>20</v>
      </c>
      <c r="K908" s="3">
        <f t="shared" si="92"/>
        <v>3.5105664199999995</v>
      </c>
      <c r="L908" t="s">
        <v>129</v>
      </c>
      <c r="M908" s="41" t="s">
        <v>56</v>
      </c>
      <c r="N908" s="43" t="s">
        <v>57</v>
      </c>
    </row>
    <row r="909" spans="1:14" x14ac:dyDescent="0.25">
      <c r="A909" s="4">
        <v>1</v>
      </c>
      <c r="B909" s="4">
        <v>19</v>
      </c>
      <c r="C909" s="44" t="s">
        <v>77</v>
      </c>
      <c r="D909" s="45">
        <v>17</v>
      </c>
      <c r="E909" s="45">
        <v>9</v>
      </c>
      <c r="F909" s="51" t="s">
        <v>80</v>
      </c>
      <c r="G909" s="6">
        <f t="shared" si="90"/>
        <v>2.2698006922186261E-2</v>
      </c>
      <c r="H909" s="3">
        <f t="shared" si="93"/>
        <v>0.15132004614790842</v>
      </c>
      <c r="I909" s="8">
        <f>0.0050811768+0.0000286052*POWER(D909,2)*E909</f>
        <v>7.9483302000000006E-2</v>
      </c>
      <c r="J909" s="3">
        <f t="shared" si="91"/>
        <v>20</v>
      </c>
      <c r="K909" s="3">
        <f t="shared" si="92"/>
        <v>1.58966604</v>
      </c>
      <c r="L909" t="s">
        <v>129</v>
      </c>
      <c r="M909" s="41" t="s">
        <v>56</v>
      </c>
      <c r="N909" s="43" t="s">
        <v>57</v>
      </c>
    </row>
    <row r="910" spans="1:14" x14ac:dyDescent="0.25">
      <c r="A910" s="4">
        <v>1</v>
      </c>
      <c r="B910" s="4">
        <v>4</v>
      </c>
      <c r="C910" s="44" t="s">
        <v>78</v>
      </c>
      <c r="D910" s="45">
        <v>18</v>
      </c>
      <c r="E910" s="45">
        <v>8</v>
      </c>
      <c r="F910" s="51" t="s">
        <v>80</v>
      </c>
      <c r="G910" s="6">
        <f t="shared" si="90"/>
        <v>2.5446900494077322E-2</v>
      </c>
      <c r="H910" s="3">
        <f t="shared" si="93"/>
        <v>0.16964600329384882</v>
      </c>
      <c r="I910" s="3">
        <f t="shared" ref="I910:I927" si="94">0.108337266+(0.000046499*(D910*D910*E910))</f>
        <v>0.22886267400000002</v>
      </c>
      <c r="J910" s="3">
        <f t="shared" si="91"/>
        <v>20</v>
      </c>
      <c r="K910" s="3">
        <f t="shared" si="92"/>
        <v>4.5772534800000004</v>
      </c>
      <c r="L910" t="s">
        <v>129</v>
      </c>
      <c r="M910" s="41" t="s">
        <v>56</v>
      </c>
      <c r="N910" s="43" t="s">
        <v>57</v>
      </c>
    </row>
    <row r="911" spans="1:14" x14ac:dyDescent="0.25">
      <c r="A911" s="4">
        <v>1</v>
      </c>
      <c r="B911" s="4">
        <v>6</v>
      </c>
      <c r="C911" s="44" t="s">
        <v>78</v>
      </c>
      <c r="D911" s="45">
        <v>18</v>
      </c>
      <c r="E911" s="45">
        <v>6</v>
      </c>
      <c r="F911" s="51" t="s">
        <v>80</v>
      </c>
      <c r="G911" s="6">
        <f t="shared" si="90"/>
        <v>2.5446900494077322E-2</v>
      </c>
      <c r="H911" s="3">
        <f t="shared" si="93"/>
        <v>0.16964600329384882</v>
      </c>
      <c r="I911" s="3">
        <f t="shared" si="94"/>
        <v>0.19873132199999999</v>
      </c>
      <c r="J911" s="3">
        <f t="shared" si="91"/>
        <v>20</v>
      </c>
      <c r="K911" s="3">
        <f t="shared" si="92"/>
        <v>3.9746264399999998</v>
      </c>
      <c r="L911" t="s">
        <v>129</v>
      </c>
      <c r="M911" s="41" t="s">
        <v>56</v>
      </c>
      <c r="N911" s="43" t="s">
        <v>57</v>
      </c>
    </row>
    <row r="912" spans="1:14" x14ac:dyDescent="0.25">
      <c r="A912" s="4">
        <v>1</v>
      </c>
      <c r="B912" s="4">
        <v>9</v>
      </c>
      <c r="C912" s="44" t="s">
        <v>78</v>
      </c>
      <c r="D912" s="45">
        <v>18</v>
      </c>
      <c r="E912" s="45">
        <v>10</v>
      </c>
      <c r="F912" s="51" t="s">
        <v>80</v>
      </c>
      <c r="G912" s="6">
        <f t="shared" si="90"/>
        <v>2.5446900494077322E-2</v>
      </c>
      <c r="H912" s="3">
        <f t="shared" si="93"/>
        <v>0.16964600329384882</v>
      </c>
      <c r="I912" s="3">
        <f t="shared" si="94"/>
        <v>0.25899402599999999</v>
      </c>
      <c r="J912" s="3">
        <f t="shared" si="91"/>
        <v>20</v>
      </c>
      <c r="K912" s="3">
        <f t="shared" si="92"/>
        <v>5.1798805199999993</v>
      </c>
      <c r="L912" t="s">
        <v>129</v>
      </c>
      <c r="M912" s="41" t="s">
        <v>56</v>
      </c>
      <c r="N912" s="43" t="s">
        <v>57</v>
      </c>
    </row>
    <row r="913" spans="1:14" x14ac:dyDescent="0.25">
      <c r="A913" s="4">
        <v>1</v>
      </c>
      <c r="B913" s="4">
        <v>15</v>
      </c>
      <c r="C913" s="44" t="s">
        <v>78</v>
      </c>
      <c r="D913" s="45">
        <v>18</v>
      </c>
      <c r="E913" s="45">
        <v>8</v>
      </c>
      <c r="F913" s="51" t="s">
        <v>80</v>
      </c>
      <c r="G913" s="6">
        <f t="shared" si="90"/>
        <v>2.5446900494077322E-2</v>
      </c>
      <c r="H913" s="3">
        <f t="shared" si="93"/>
        <v>0.16964600329384882</v>
      </c>
      <c r="I913" s="3">
        <f t="shared" si="94"/>
        <v>0.22886267400000002</v>
      </c>
      <c r="J913" s="3">
        <f t="shared" si="91"/>
        <v>20</v>
      </c>
      <c r="K913" s="3">
        <f t="shared" si="92"/>
        <v>4.5772534800000004</v>
      </c>
      <c r="L913" t="s">
        <v>129</v>
      </c>
      <c r="M913" s="41" t="s">
        <v>56</v>
      </c>
      <c r="N913" s="43" t="s">
        <v>57</v>
      </c>
    </row>
    <row r="914" spans="1:14" x14ac:dyDescent="0.25">
      <c r="A914" s="4">
        <v>1</v>
      </c>
      <c r="B914" s="4">
        <v>17</v>
      </c>
      <c r="C914" s="44" t="s">
        <v>78</v>
      </c>
      <c r="D914" s="45">
        <v>18</v>
      </c>
      <c r="E914" s="45">
        <v>10</v>
      </c>
      <c r="F914" s="51" t="s">
        <v>80</v>
      </c>
      <c r="G914" s="6">
        <f t="shared" si="90"/>
        <v>2.5446900494077322E-2</v>
      </c>
      <c r="H914" s="3">
        <f t="shared" si="93"/>
        <v>0.16964600329384882</v>
      </c>
      <c r="I914" s="3">
        <f t="shared" si="94"/>
        <v>0.25899402599999999</v>
      </c>
      <c r="J914" s="3">
        <f t="shared" si="91"/>
        <v>20</v>
      </c>
      <c r="K914" s="3">
        <f t="shared" si="92"/>
        <v>5.1798805199999993</v>
      </c>
      <c r="L914" t="s">
        <v>129</v>
      </c>
      <c r="M914" s="41" t="s">
        <v>56</v>
      </c>
      <c r="N914" s="43" t="s">
        <v>57</v>
      </c>
    </row>
    <row r="915" spans="1:14" x14ac:dyDescent="0.25">
      <c r="A915" s="4">
        <v>1</v>
      </c>
      <c r="B915" s="4">
        <v>20</v>
      </c>
      <c r="C915" s="44" t="s">
        <v>78</v>
      </c>
      <c r="D915" s="45">
        <v>18</v>
      </c>
      <c r="E915" s="45">
        <v>10</v>
      </c>
      <c r="F915" s="51" t="s">
        <v>80</v>
      </c>
      <c r="G915" s="6">
        <f t="shared" si="90"/>
        <v>2.5446900494077322E-2</v>
      </c>
      <c r="H915" s="3">
        <f t="shared" si="93"/>
        <v>0.16964600329384882</v>
      </c>
      <c r="I915" s="3">
        <f t="shared" si="94"/>
        <v>0.25899402599999999</v>
      </c>
      <c r="J915" s="3">
        <f t="shared" si="91"/>
        <v>20</v>
      </c>
      <c r="K915" s="3">
        <f t="shared" si="92"/>
        <v>5.1798805199999993</v>
      </c>
      <c r="L915" t="s">
        <v>129</v>
      </c>
      <c r="M915" s="41" t="s">
        <v>56</v>
      </c>
      <c r="N915" s="43" t="s">
        <v>57</v>
      </c>
    </row>
    <row r="916" spans="1:14" x14ac:dyDescent="0.25">
      <c r="A916" s="4">
        <v>1</v>
      </c>
      <c r="B916" s="4">
        <v>13</v>
      </c>
      <c r="C916" s="44" t="s">
        <v>78</v>
      </c>
      <c r="D916" s="45">
        <v>19</v>
      </c>
      <c r="E916" s="45">
        <v>12</v>
      </c>
      <c r="F916" s="51" t="s">
        <v>80</v>
      </c>
      <c r="G916" s="6">
        <f t="shared" si="90"/>
        <v>2.8352873698647883E-2</v>
      </c>
      <c r="H916" s="3">
        <f t="shared" si="93"/>
        <v>0.1890191579909859</v>
      </c>
      <c r="I916" s="3">
        <f t="shared" si="94"/>
        <v>0.309770934</v>
      </c>
      <c r="J916" s="3">
        <f t="shared" si="91"/>
        <v>20</v>
      </c>
      <c r="K916" s="3">
        <f t="shared" si="92"/>
        <v>6.1954186799999995</v>
      </c>
      <c r="L916" t="s">
        <v>129</v>
      </c>
      <c r="M916" s="41" t="s">
        <v>56</v>
      </c>
      <c r="N916" s="43" t="s">
        <v>57</v>
      </c>
    </row>
    <row r="917" spans="1:14" x14ac:dyDescent="0.25">
      <c r="A917" s="4">
        <v>1</v>
      </c>
      <c r="B917" s="4">
        <v>7</v>
      </c>
      <c r="C917" s="44" t="s">
        <v>78</v>
      </c>
      <c r="D917" s="45">
        <v>20</v>
      </c>
      <c r="E917" s="45">
        <v>6</v>
      </c>
      <c r="F917" s="12" t="s">
        <v>81</v>
      </c>
      <c r="G917" s="6">
        <f t="shared" si="90"/>
        <v>3.1415926535897934E-2</v>
      </c>
      <c r="H917" s="3">
        <f t="shared" si="93"/>
        <v>0.20943951023931956</v>
      </c>
      <c r="I917" s="3">
        <f t="shared" si="94"/>
        <v>0.21993486600000001</v>
      </c>
      <c r="J917" s="3">
        <f t="shared" si="91"/>
        <v>20</v>
      </c>
      <c r="K917" s="3">
        <f t="shared" si="92"/>
        <v>4.3986973200000001</v>
      </c>
      <c r="L917" t="s">
        <v>129</v>
      </c>
      <c r="M917" s="41" t="s">
        <v>56</v>
      </c>
      <c r="N917" s="43" t="s">
        <v>57</v>
      </c>
    </row>
    <row r="918" spans="1:14" x14ac:dyDescent="0.25">
      <c r="A918" s="4">
        <v>1</v>
      </c>
      <c r="B918" s="4">
        <v>14</v>
      </c>
      <c r="C918" s="44" t="s">
        <v>78</v>
      </c>
      <c r="D918" s="45">
        <v>20</v>
      </c>
      <c r="E918" s="45">
        <v>11</v>
      </c>
      <c r="F918" s="12" t="s">
        <v>81</v>
      </c>
      <c r="G918" s="6">
        <f t="shared" si="90"/>
        <v>3.1415926535897934E-2</v>
      </c>
      <c r="H918" s="3">
        <f t="shared" si="93"/>
        <v>0.20943951023931956</v>
      </c>
      <c r="I918" s="3">
        <f t="shared" si="94"/>
        <v>0.31293286600000003</v>
      </c>
      <c r="J918" s="3">
        <f t="shared" si="91"/>
        <v>20</v>
      </c>
      <c r="K918" s="3">
        <f t="shared" si="92"/>
        <v>6.2586573200000002</v>
      </c>
      <c r="L918" t="s">
        <v>129</v>
      </c>
      <c r="M918" s="41" t="s">
        <v>56</v>
      </c>
      <c r="N918" s="43" t="s">
        <v>57</v>
      </c>
    </row>
    <row r="919" spans="1:14" x14ac:dyDescent="0.25">
      <c r="A919" s="4">
        <v>1</v>
      </c>
      <c r="B919" s="4">
        <v>18</v>
      </c>
      <c r="C919" s="44" t="s">
        <v>78</v>
      </c>
      <c r="D919" s="45">
        <v>20</v>
      </c>
      <c r="E919" s="45">
        <v>11</v>
      </c>
      <c r="F919" s="12" t="s">
        <v>81</v>
      </c>
      <c r="G919" s="6">
        <f t="shared" si="90"/>
        <v>3.1415926535897934E-2</v>
      </c>
      <c r="H919" s="3">
        <f t="shared" si="93"/>
        <v>0.20943951023931956</v>
      </c>
      <c r="I919" s="9">
        <f t="shared" si="94"/>
        <v>0.31293286600000003</v>
      </c>
      <c r="J919" s="3">
        <f t="shared" si="91"/>
        <v>20</v>
      </c>
      <c r="K919" s="3">
        <f t="shared" si="92"/>
        <v>6.2586573200000002</v>
      </c>
      <c r="L919" t="s">
        <v>129</v>
      </c>
      <c r="M919" s="41" t="s">
        <v>56</v>
      </c>
      <c r="N919" s="43" t="s">
        <v>57</v>
      </c>
    </row>
    <row r="920" spans="1:14" x14ac:dyDescent="0.25">
      <c r="A920" s="4">
        <v>1</v>
      </c>
      <c r="B920" s="4">
        <v>5</v>
      </c>
      <c r="C920" s="44" t="s">
        <v>78</v>
      </c>
      <c r="D920" s="45">
        <v>21</v>
      </c>
      <c r="E920" s="45">
        <v>9</v>
      </c>
      <c r="F920" s="12" t="s">
        <v>81</v>
      </c>
      <c r="G920" s="6">
        <f t="shared" si="90"/>
        <v>3.4636059005827467E-2</v>
      </c>
      <c r="H920" s="3">
        <f t="shared" si="93"/>
        <v>0.23090706003884978</v>
      </c>
      <c r="I920" s="3">
        <f t="shared" si="94"/>
        <v>0.29289179700000001</v>
      </c>
      <c r="J920" s="3">
        <f t="shared" si="91"/>
        <v>20</v>
      </c>
      <c r="K920" s="3">
        <f t="shared" si="92"/>
        <v>5.8578359400000002</v>
      </c>
      <c r="L920" t="s">
        <v>129</v>
      </c>
      <c r="M920" s="41" t="s">
        <v>56</v>
      </c>
      <c r="N920" s="43" t="s">
        <v>57</v>
      </c>
    </row>
    <row r="921" spans="1:14" x14ac:dyDescent="0.25">
      <c r="A921" s="4">
        <v>1</v>
      </c>
      <c r="B921" s="4">
        <v>16</v>
      </c>
      <c r="C921" s="44" t="s">
        <v>78</v>
      </c>
      <c r="D921" s="45">
        <v>23</v>
      </c>
      <c r="E921" s="45">
        <v>11</v>
      </c>
      <c r="F921" s="12" t="s">
        <v>81</v>
      </c>
      <c r="G921" s="6">
        <f t="shared" si="90"/>
        <v>4.1547562843725017E-2</v>
      </c>
      <c r="H921" s="3">
        <f t="shared" si="93"/>
        <v>0.27698375229150013</v>
      </c>
      <c r="I921" s="3">
        <f t="shared" si="94"/>
        <v>0.378914947</v>
      </c>
      <c r="J921" s="3">
        <f t="shared" si="91"/>
        <v>20</v>
      </c>
      <c r="K921" s="3">
        <f t="shared" si="92"/>
        <v>7.5782989399999998</v>
      </c>
      <c r="L921" t="s">
        <v>129</v>
      </c>
      <c r="M921" s="41" t="s">
        <v>56</v>
      </c>
      <c r="N921" s="43" t="s">
        <v>57</v>
      </c>
    </row>
    <row r="922" spans="1:14" x14ac:dyDescent="0.25">
      <c r="A922" s="4">
        <v>1</v>
      </c>
      <c r="B922" s="4">
        <v>11</v>
      </c>
      <c r="C922" s="44" t="s">
        <v>78</v>
      </c>
      <c r="D922" s="45">
        <v>24</v>
      </c>
      <c r="E922" s="45">
        <v>10</v>
      </c>
      <c r="F922" s="12" t="s">
        <v>81</v>
      </c>
      <c r="G922" s="6">
        <f t="shared" si="90"/>
        <v>4.5238934211693019E-2</v>
      </c>
      <c r="H922" s="3">
        <f t="shared" si="93"/>
        <v>0.30159289474462014</v>
      </c>
      <c r="I922" s="3">
        <f t="shared" si="94"/>
        <v>0.37617150599999999</v>
      </c>
      <c r="J922" s="3">
        <f t="shared" si="91"/>
        <v>20</v>
      </c>
      <c r="K922" s="3">
        <f t="shared" si="92"/>
        <v>7.5234301199999996</v>
      </c>
      <c r="L922" t="s">
        <v>129</v>
      </c>
      <c r="M922" s="41" t="s">
        <v>56</v>
      </c>
      <c r="N922" s="43" t="s">
        <v>57</v>
      </c>
    </row>
    <row r="923" spans="1:14" x14ac:dyDescent="0.25">
      <c r="A923" s="4">
        <v>2</v>
      </c>
      <c r="B923" s="4">
        <v>4</v>
      </c>
      <c r="C923" s="44" t="s">
        <v>78</v>
      </c>
      <c r="D923" s="45">
        <v>12</v>
      </c>
      <c r="E923" s="45">
        <v>15</v>
      </c>
      <c r="F923" s="12" t="s">
        <v>79</v>
      </c>
      <c r="G923" s="6">
        <f t="shared" si="90"/>
        <v>1.1309733552923255E-2</v>
      </c>
      <c r="H923" s="3">
        <f t="shared" si="93"/>
        <v>7.5398223686155036E-2</v>
      </c>
      <c r="I923" s="3">
        <f t="shared" si="94"/>
        <v>0.20877510599999999</v>
      </c>
      <c r="J923" s="3">
        <f t="shared" si="91"/>
        <v>20</v>
      </c>
      <c r="K923" s="3">
        <f t="shared" si="92"/>
        <v>4.1755021199999991</v>
      </c>
      <c r="L923" t="s">
        <v>129</v>
      </c>
      <c r="M923" s="41" t="s">
        <v>56</v>
      </c>
      <c r="N923" s="43" t="s">
        <v>57</v>
      </c>
    </row>
    <row r="924" spans="1:14" x14ac:dyDescent="0.25">
      <c r="A924" s="4">
        <v>2</v>
      </c>
      <c r="B924" s="4">
        <v>1</v>
      </c>
      <c r="C924" s="44" t="s">
        <v>78</v>
      </c>
      <c r="D924" s="45">
        <v>13</v>
      </c>
      <c r="E924" s="45">
        <v>12</v>
      </c>
      <c r="F924" s="12" t="s">
        <v>79</v>
      </c>
      <c r="G924" s="6">
        <f t="shared" si="90"/>
        <v>1.3273228961416878E-2</v>
      </c>
      <c r="H924" s="3">
        <f t="shared" si="93"/>
        <v>8.8488193076112526E-2</v>
      </c>
      <c r="I924" s="3">
        <f t="shared" si="94"/>
        <v>0.202637238</v>
      </c>
      <c r="J924" s="3">
        <f t="shared" si="91"/>
        <v>20</v>
      </c>
      <c r="K924" s="3">
        <f t="shared" si="92"/>
        <v>4.0527447599999995</v>
      </c>
      <c r="L924" t="s">
        <v>129</v>
      </c>
      <c r="M924" s="41" t="s">
        <v>56</v>
      </c>
      <c r="N924" s="43" t="s">
        <v>57</v>
      </c>
    </row>
    <row r="925" spans="1:14" x14ac:dyDescent="0.25">
      <c r="A925" s="4">
        <v>2</v>
      </c>
      <c r="B925" s="4">
        <v>7</v>
      </c>
      <c r="C925" s="44" t="s">
        <v>78</v>
      </c>
      <c r="D925" s="45">
        <v>13</v>
      </c>
      <c r="E925" s="45">
        <v>8</v>
      </c>
      <c r="F925" s="12" t="s">
        <v>79</v>
      </c>
      <c r="G925" s="6">
        <f t="shared" si="90"/>
        <v>1.3273228961416878E-2</v>
      </c>
      <c r="H925" s="3">
        <f t="shared" si="93"/>
        <v>8.8488193076112526E-2</v>
      </c>
      <c r="I925" s="3">
        <f t="shared" si="94"/>
        <v>0.17120391400000001</v>
      </c>
      <c r="J925" s="3">
        <f t="shared" si="91"/>
        <v>20</v>
      </c>
      <c r="K925" s="3">
        <f t="shared" si="92"/>
        <v>3.4240782800000003</v>
      </c>
      <c r="L925" t="s">
        <v>129</v>
      </c>
      <c r="M925" s="41" t="s">
        <v>56</v>
      </c>
      <c r="N925" s="43" t="s">
        <v>57</v>
      </c>
    </row>
    <row r="926" spans="1:14" x14ac:dyDescent="0.25">
      <c r="A926" s="4">
        <v>2</v>
      </c>
      <c r="B926" s="4">
        <v>14</v>
      </c>
      <c r="C926" s="44" t="s">
        <v>78</v>
      </c>
      <c r="D926" s="45">
        <v>13</v>
      </c>
      <c r="E926" s="45">
        <v>8</v>
      </c>
      <c r="F926" s="12" t="s">
        <v>79</v>
      </c>
      <c r="G926" s="6">
        <f t="shared" si="90"/>
        <v>1.3273228961416878E-2</v>
      </c>
      <c r="H926" s="3">
        <f t="shared" si="93"/>
        <v>8.8488193076112526E-2</v>
      </c>
      <c r="I926" s="3">
        <f t="shared" si="94"/>
        <v>0.17120391400000001</v>
      </c>
      <c r="J926" s="3">
        <f t="shared" si="91"/>
        <v>20</v>
      </c>
      <c r="K926" s="3">
        <f t="shared" si="92"/>
        <v>3.4240782800000003</v>
      </c>
      <c r="L926" t="s">
        <v>129</v>
      </c>
      <c r="M926" s="41" t="s">
        <v>56</v>
      </c>
      <c r="N926" s="43" t="s">
        <v>57</v>
      </c>
    </row>
    <row r="927" spans="1:14" x14ac:dyDescent="0.25">
      <c r="A927" s="4">
        <v>2</v>
      </c>
      <c r="B927" s="4">
        <v>2</v>
      </c>
      <c r="C927" s="44" t="s">
        <v>78</v>
      </c>
      <c r="D927" s="45">
        <v>16</v>
      </c>
      <c r="E927" s="45">
        <v>14</v>
      </c>
      <c r="F927" s="51" t="s">
        <v>80</v>
      </c>
      <c r="G927" s="6">
        <f t="shared" si="90"/>
        <v>2.0106192982974676E-2</v>
      </c>
      <c r="H927" s="3">
        <f t="shared" si="93"/>
        <v>0.13404128655316452</v>
      </c>
      <c r="I927" s="3">
        <f t="shared" si="94"/>
        <v>0.27498968200000001</v>
      </c>
      <c r="J927" s="3">
        <f t="shared" si="91"/>
        <v>20</v>
      </c>
      <c r="K927" s="3">
        <f t="shared" si="92"/>
        <v>5.49979364</v>
      </c>
      <c r="L927" t="s">
        <v>129</v>
      </c>
      <c r="M927" s="41" t="s">
        <v>56</v>
      </c>
      <c r="N927" s="43" t="s">
        <v>57</v>
      </c>
    </row>
    <row r="928" spans="1:14" x14ac:dyDescent="0.25">
      <c r="A928" s="4">
        <v>2</v>
      </c>
      <c r="B928" s="4">
        <v>9</v>
      </c>
      <c r="C928" s="44" t="s">
        <v>77</v>
      </c>
      <c r="D928" s="45">
        <v>16</v>
      </c>
      <c r="E928" s="45">
        <v>13</v>
      </c>
      <c r="F928" s="51" t="s">
        <v>80</v>
      </c>
      <c r="G928" s="6">
        <f t="shared" si="90"/>
        <v>2.0106192982974676E-2</v>
      </c>
      <c r="H928" s="3">
        <f t="shared" si="93"/>
        <v>0.13404128655316452</v>
      </c>
      <c r="I928" s="8">
        <f>0.0050811768+0.0000286052*POWER(D928,2)*E928</f>
        <v>0.1002792824</v>
      </c>
      <c r="J928" s="3">
        <f t="shared" si="91"/>
        <v>20</v>
      </c>
      <c r="K928" s="3">
        <f t="shared" si="92"/>
        <v>2.0055856479999998</v>
      </c>
      <c r="L928" t="s">
        <v>129</v>
      </c>
      <c r="M928" s="41" t="s">
        <v>56</v>
      </c>
      <c r="N928" s="43" t="s">
        <v>57</v>
      </c>
    </row>
    <row r="929" spans="1:14" x14ac:dyDescent="0.25">
      <c r="A929" s="4">
        <v>2</v>
      </c>
      <c r="B929" s="4">
        <v>16</v>
      </c>
      <c r="C929" s="44" t="s">
        <v>77</v>
      </c>
      <c r="D929" s="45">
        <v>16</v>
      </c>
      <c r="E929" s="45">
        <v>13</v>
      </c>
      <c r="F929" s="51" t="s">
        <v>80</v>
      </c>
      <c r="G929" s="6">
        <f t="shared" si="90"/>
        <v>2.0106192982974676E-2</v>
      </c>
      <c r="H929" s="3">
        <f t="shared" si="93"/>
        <v>0.13404128655316452</v>
      </c>
      <c r="I929" s="8">
        <f>0.0050811768+0.0000286052*POWER(D929,2)*E929</f>
        <v>0.1002792824</v>
      </c>
      <c r="J929" s="3">
        <f t="shared" si="91"/>
        <v>20</v>
      </c>
      <c r="K929" s="3">
        <f t="shared" si="92"/>
        <v>2.0055856479999998</v>
      </c>
      <c r="L929" t="s">
        <v>129</v>
      </c>
      <c r="M929" s="41" t="s">
        <v>56</v>
      </c>
      <c r="N929" s="43" t="s">
        <v>57</v>
      </c>
    </row>
    <row r="930" spans="1:14" x14ac:dyDescent="0.25">
      <c r="A930" s="4">
        <v>2</v>
      </c>
      <c r="B930" s="4">
        <v>5</v>
      </c>
      <c r="C930" s="44" t="s">
        <v>78</v>
      </c>
      <c r="D930" s="45">
        <v>17</v>
      </c>
      <c r="E930" s="45">
        <v>11</v>
      </c>
      <c r="F930" s="51" t="s">
        <v>80</v>
      </c>
      <c r="G930" s="6">
        <f t="shared" si="90"/>
        <v>2.2698006922186261E-2</v>
      </c>
      <c r="H930" s="3">
        <f t="shared" si="93"/>
        <v>0.15132004614790842</v>
      </c>
      <c r="I930" s="3">
        <f>0.108337266+(0.000046499*(D930*D930*E930))</f>
        <v>0.25615758700000002</v>
      </c>
      <c r="J930" s="3">
        <f t="shared" si="91"/>
        <v>20</v>
      </c>
      <c r="K930" s="3">
        <f t="shared" si="92"/>
        <v>5.12315174</v>
      </c>
      <c r="L930" t="s">
        <v>129</v>
      </c>
      <c r="M930" s="41" t="s">
        <v>56</v>
      </c>
      <c r="N930" s="43" t="s">
        <v>57</v>
      </c>
    </row>
    <row r="931" spans="1:14" x14ac:dyDescent="0.25">
      <c r="A931" s="4">
        <v>2</v>
      </c>
      <c r="B931" s="4">
        <v>10</v>
      </c>
      <c r="C931" s="44" t="s">
        <v>77</v>
      </c>
      <c r="D931" s="45">
        <v>18</v>
      </c>
      <c r="E931" s="45">
        <v>19</v>
      </c>
      <c r="F931" s="51" t="s">
        <v>80</v>
      </c>
      <c r="G931" s="6">
        <f t="shared" si="90"/>
        <v>2.5446900494077322E-2</v>
      </c>
      <c r="H931" s="3">
        <f t="shared" si="93"/>
        <v>0.16964600329384882</v>
      </c>
      <c r="I931" s="8">
        <f>0.0050811768+0.0000286052*POWER(D931,2)*E931</f>
        <v>0.181174788</v>
      </c>
      <c r="J931" s="3">
        <f t="shared" si="91"/>
        <v>20</v>
      </c>
      <c r="K931" s="3">
        <f t="shared" si="92"/>
        <v>3.62349576</v>
      </c>
      <c r="L931" t="s">
        <v>129</v>
      </c>
      <c r="M931" s="41" t="s">
        <v>56</v>
      </c>
      <c r="N931" s="43" t="s">
        <v>57</v>
      </c>
    </row>
    <row r="932" spans="1:14" x14ac:dyDescent="0.25">
      <c r="A932" s="4">
        <v>2</v>
      </c>
      <c r="B932" s="4">
        <v>17</v>
      </c>
      <c r="C932" s="44" t="s">
        <v>77</v>
      </c>
      <c r="D932" s="45">
        <v>18</v>
      </c>
      <c r="E932" s="45">
        <v>19</v>
      </c>
      <c r="F932" s="51" t="s">
        <v>80</v>
      </c>
      <c r="G932" s="6">
        <f t="shared" si="90"/>
        <v>2.5446900494077322E-2</v>
      </c>
      <c r="H932" s="3">
        <f t="shared" si="93"/>
        <v>0.16964600329384882</v>
      </c>
      <c r="I932" s="8">
        <f>0.0050811768+0.0000286052*POWER(D932,2)*E932</f>
        <v>0.181174788</v>
      </c>
      <c r="J932" s="3">
        <f t="shared" si="91"/>
        <v>20</v>
      </c>
      <c r="K932" s="3">
        <f t="shared" si="92"/>
        <v>3.62349576</v>
      </c>
      <c r="L932" t="s">
        <v>129</v>
      </c>
      <c r="M932" s="41" t="s">
        <v>56</v>
      </c>
      <c r="N932" s="43" t="s">
        <v>57</v>
      </c>
    </row>
    <row r="933" spans="1:14" x14ac:dyDescent="0.25">
      <c r="A933" s="4">
        <v>2</v>
      </c>
      <c r="B933" s="4">
        <v>3</v>
      </c>
      <c r="C933" s="44" t="s">
        <v>78</v>
      </c>
      <c r="D933" s="45">
        <v>20</v>
      </c>
      <c r="E933" s="45">
        <v>15</v>
      </c>
      <c r="F933" s="12" t="s">
        <v>81</v>
      </c>
      <c r="G933" s="6">
        <f t="shared" si="90"/>
        <v>3.1415926535897934E-2</v>
      </c>
      <c r="H933" s="3">
        <f t="shared" si="93"/>
        <v>0.20943951023931956</v>
      </c>
      <c r="I933" s="3">
        <f>0.108337266+(0.000046499*(D933*D933*E933))</f>
        <v>0.38733126600000001</v>
      </c>
      <c r="J933" s="3">
        <f t="shared" si="91"/>
        <v>20</v>
      </c>
      <c r="K933" s="3">
        <f t="shared" si="92"/>
        <v>7.7466253199999997</v>
      </c>
      <c r="L933" t="s">
        <v>129</v>
      </c>
      <c r="M933" s="1" t="s">
        <v>56</v>
      </c>
      <c r="N933" s="43" t="s">
        <v>57</v>
      </c>
    </row>
    <row r="934" spans="1:14" x14ac:dyDescent="0.25">
      <c r="A934" s="4">
        <v>2</v>
      </c>
      <c r="B934" s="4">
        <v>8</v>
      </c>
      <c r="C934" s="44" t="s">
        <v>78</v>
      </c>
      <c r="D934" s="45">
        <v>20</v>
      </c>
      <c r="E934" s="45">
        <v>18</v>
      </c>
      <c r="F934" s="12" t="s">
        <v>81</v>
      </c>
      <c r="G934" s="6">
        <f t="shared" si="90"/>
        <v>3.1415926535897934E-2</v>
      </c>
      <c r="H934" s="3">
        <f t="shared" si="93"/>
        <v>0.20943951023931956</v>
      </c>
      <c r="I934" s="3">
        <f>0.108337266+(0.000046499*(D934*D934*E934))</f>
        <v>0.44313006599999999</v>
      </c>
      <c r="J934" s="3">
        <f t="shared" si="91"/>
        <v>20</v>
      </c>
      <c r="K934" s="3">
        <f t="shared" si="92"/>
        <v>8.8626013199999996</v>
      </c>
      <c r="L934" t="s">
        <v>129</v>
      </c>
      <c r="M934" s="1" t="s">
        <v>56</v>
      </c>
      <c r="N934" s="43" t="s">
        <v>57</v>
      </c>
    </row>
    <row r="935" spans="1:14" x14ac:dyDescent="0.25">
      <c r="A935" s="4">
        <v>2</v>
      </c>
      <c r="B935" s="4">
        <v>12</v>
      </c>
      <c r="C935" s="44" t="s">
        <v>77</v>
      </c>
      <c r="D935" s="45">
        <v>20</v>
      </c>
      <c r="E935" s="45">
        <v>16</v>
      </c>
      <c r="F935" s="12" t="s">
        <v>81</v>
      </c>
      <c r="G935" s="6">
        <f t="shared" si="90"/>
        <v>3.1415926535897934E-2</v>
      </c>
      <c r="H935" s="3">
        <f t="shared" si="93"/>
        <v>0.20943951023931956</v>
      </c>
      <c r="I935" s="8">
        <f>0.0050811768+0.0000286052*POWER(D935,2)*E935</f>
        <v>0.18815445679999998</v>
      </c>
      <c r="J935" s="3">
        <f t="shared" si="91"/>
        <v>20</v>
      </c>
      <c r="K935" s="3">
        <f t="shared" si="92"/>
        <v>3.7630891359999996</v>
      </c>
      <c r="L935" t="s">
        <v>129</v>
      </c>
      <c r="M935" s="1" t="s">
        <v>56</v>
      </c>
      <c r="N935" s="43" t="s">
        <v>57</v>
      </c>
    </row>
    <row r="936" spans="1:14" x14ac:dyDescent="0.25">
      <c r="A936" s="4">
        <v>2</v>
      </c>
      <c r="B936" s="4">
        <v>15</v>
      </c>
      <c r="C936" s="44" t="s">
        <v>78</v>
      </c>
      <c r="D936" s="45">
        <v>20</v>
      </c>
      <c r="E936" s="45">
        <v>18</v>
      </c>
      <c r="F936" s="12" t="s">
        <v>81</v>
      </c>
      <c r="G936" s="6">
        <f t="shared" si="90"/>
        <v>3.1415926535897934E-2</v>
      </c>
      <c r="H936" s="3">
        <f t="shared" si="93"/>
        <v>0.20943951023931956</v>
      </c>
      <c r="I936" s="3">
        <f>0.108337266+(0.000046499*(D936*D936*E936))</f>
        <v>0.44313006599999999</v>
      </c>
      <c r="J936" s="3">
        <f t="shared" si="91"/>
        <v>20</v>
      </c>
      <c r="K936" s="3">
        <f t="shared" si="92"/>
        <v>8.8626013199999996</v>
      </c>
      <c r="L936" t="s">
        <v>129</v>
      </c>
      <c r="M936" s="1" t="s">
        <v>56</v>
      </c>
      <c r="N936" s="43" t="s">
        <v>57</v>
      </c>
    </row>
    <row r="937" spans="1:14" x14ac:dyDescent="0.25">
      <c r="A937" s="4">
        <v>2</v>
      </c>
      <c r="B937" s="4">
        <v>6</v>
      </c>
      <c r="C937" s="44" t="s">
        <v>78</v>
      </c>
      <c r="D937" s="45">
        <v>21</v>
      </c>
      <c r="E937" s="45">
        <v>15</v>
      </c>
      <c r="F937" s="12" t="s">
        <v>81</v>
      </c>
      <c r="G937" s="6">
        <f t="shared" si="90"/>
        <v>3.4636059005827467E-2</v>
      </c>
      <c r="H937" s="3">
        <f t="shared" si="93"/>
        <v>0.23090706003884978</v>
      </c>
      <c r="I937" s="3">
        <f>0.108337266+(0.000046499*(D937*D937*E937))</f>
        <v>0.41592815100000002</v>
      </c>
      <c r="J937" s="3">
        <f t="shared" si="91"/>
        <v>20</v>
      </c>
      <c r="K937" s="3">
        <f t="shared" si="92"/>
        <v>8.3185630199999991</v>
      </c>
      <c r="L937" t="s">
        <v>129</v>
      </c>
      <c r="M937" s="1" t="s">
        <v>56</v>
      </c>
      <c r="N937" s="43" t="s">
        <v>57</v>
      </c>
    </row>
    <row r="938" spans="1:14" x14ac:dyDescent="0.25">
      <c r="A938" s="4">
        <v>2</v>
      </c>
      <c r="B938" s="4">
        <v>13</v>
      </c>
      <c r="C938" s="44" t="s">
        <v>78</v>
      </c>
      <c r="D938" s="45">
        <v>21</v>
      </c>
      <c r="E938" s="45">
        <v>15</v>
      </c>
      <c r="F938" s="12" t="s">
        <v>81</v>
      </c>
      <c r="G938" s="6">
        <f t="shared" si="90"/>
        <v>3.4636059005827467E-2</v>
      </c>
      <c r="H938" s="3">
        <f t="shared" si="93"/>
        <v>0.23090706003884978</v>
      </c>
      <c r="I938" s="3">
        <f>0.108337266+(0.000046499*(D938*D938*E938))</f>
        <v>0.41592815100000002</v>
      </c>
      <c r="J938" s="3">
        <f t="shared" si="91"/>
        <v>20</v>
      </c>
      <c r="K938" s="3">
        <f t="shared" si="92"/>
        <v>8.3185630199999991</v>
      </c>
      <c r="L938" t="s">
        <v>129</v>
      </c>
      <c r="M938" s="1" t="s">
        <v>56</v>
      </c>
      <c r="N938" s="43" t="s">
        <v>57</v>
      </c>
    </row>
    <row r="939" spans="1:14" x14ac:dyDescent="0.25">
      <c r="A939" s="4">
        <v>2</v>
      </c>
      <c r="B939" s="4">
        <v>11</v>
      </c>
      <c r="C939" s="44" t="s">
        <v>77</v>
      </c>
      <c r="D939" s="45">
        <v>25</v>
      </c>
      <c r="E939" s="45">
        <v>20</v>
      </c>
      <c r="F939" s="51" t="s">
        <v>82</v>
      </c>
      <c r="G939" s="6">
        <f t="shared" si="90"/>
        <v>4.9087385212340517E-2</v>
      </c>
      <c r="H939" s="3">
        <f t="shared" si="93"/>
        <v>0.3272492347489368</v>
      </c>
      <c r="I939" s="8">
        <f>0.0050811768+0.0000286052*POWER(D939,2)*E939</f>
        <v>0.36264617679999994</v>
      </c>
      <c r="J939" s="3">
        <f t="shared" si="91"/>
        <v>20</v>
      </c>
      <c r="K939" s="3">
        <f t="shared" si="92"/>
        <v>7.2529235359999982</v>
      </c>
      <c r="L939" t="s">
        <v>129</v>
      </c>
      <c r="M939" s="1" t="s">
        <v>56</v>
      </c>
      <c r="N939" s="43" t="s">
        <v>57</v>
      </c>
    </row>
    <row r="940" spans="1:14" x14ac:dyDescent="0.25">
      <c r="A940" s="4">
        <v>3</v>
      </c>
      <c r="B940" s="4">
        <v>8</v>
      </c>
      <c r="C940" s="44" t="s">
        <v>78</v>
      </c>
      <c r="D940" s="45">
        <v>14</v>
      </c>
      <c r="E940" s="45">
        <v>9</v>
      </c>
      <c r="F940" s="12" t="s">
        <v>79</v>
      </c>
      <c r="G940" s="6">
        <f t="shared" si="90"/>
        <v>1.5393804002589988E-2</v>
      </c>
      <c r="H940" s="3">
        <f t="shared" si="93"/>
        <v>0.10262536001726659</v>
      </c>
      <c r="I940" s="3">
        <f>0.108337266+(0.000046499*(D940*D940*E940))</f>
        <v>0.19036150200000002</v>
      </c>
      <c r="J940" s="3">
        <f t="shared" si="91"/>
        <v>20</v>
      </c>
      <c r="K940" s="3">
        <f t="shared" si="92"/>
        <v>3.8072300400000003</v>
      </c>
      <c r="L940" t="s">
        <v>129</v>
      </c>
      <c r="M940" s="1" t="s">
        <v>56</v>
      </c>
      <c r="N940" s="43" t="s">
        <v>57</v>
      </c>
    </row>
    <row r="941" spans="1:14" x14ac:dyDescent="0.25">
      <c r="A941" s="4">
        <v>3</v>
      </c>
      <c r="B941" s="4">
        <v>20</v>
      </c>
      <c r="C941" s="44" t="s">
        <v>78</v>
      </c>
      <c r="D941" s="45">
        <v>14</v>
      </c>
      <c r="E941" s="45">
        <v>9</v>
      </c>
      <c r="F941" s="12" t="s">
        <v>79</v>
      </c>
      <c r="G941" s="6">
        <f t="shared" si="90"/>
        <v>1.5393804002589988E-2</v>
      </c>
      <c r="H941" s="3">
        <f t="shared" si="93"/>
        <v>0.10262536001726659</v>
      </c>
      <c r="I941" s="3">
        <f>0.108337266+(0.000046499*(D941*D941*E941))</f>
        <v>0.19036150200000002</v>
      </c>
      <c r="J941" s="3">
        <f t="shared" si="91"/>
        <v>20</v>
      </c>
      <c r="K941" s="3">
        <f t="shared" si="92"/>
        <v>3.8072300400000003</v>
      </c>
      <c r="L941" t="s">
        <v>129</v>
      </c>
      <c r="M941" s="1" t="s">
        <v>56</v>
      </c>
      <c r="N941" s="43" t="s">
        <v>57</v>
      </c>
    </row>
    <row r="942" spans="1:14" x14ac:dyDescent="0.25">
      <c r="A942" s="4">
        <v>3</v>
      </c>
      <c r="B942" s="4">
        <v>1</v>
      </c>
      <c r="C942" s="44" t="s">
        <v>78</v>
      </c>
      <c r="D942" s="45">
        <v>12</v>
      </c>
      <c r="E942" s="45">
        <v>13</v>
      </c>
      <c r="F942" s="12" t="s">
        <v>79</v>
      </c>
      <c r="G942" s="6">
        <f t="shared" si="90"/>
        <v>1.1309733552923255E-2</v>
      </c>
      <c r="H942" s="3">
        <f t="shared" si="93"/>
        <v>7.5398223686155036E-2</v>
      </c>
      <c r="I942" s="3">
        <f>0.108337266+(0.000046499*(D942*D942*E942))</f>
        <v>0.19538339399999999</v>
      </c>
      <c r="J942" s="3">
        <f t="shared" si="91"/>
        <v>20</v>
      </c>
      <c r="K942" s="3">
        <f t="shared" si="92"/>
        <v>3.9076678799999995</v>
      </c>
      <c r="L942" t="s">
        <v>129</v>
      </c>
      <c r="M942" s="1" t="s">
        <v>56</v>
      </c>
      <c r="N942" s="43" t="s">
        <v>57</v>
      </c>
    </row>
    <row r="943" spans="1:14" x14ac:dyDescent="0.25">
      <c r="A943" s="4">
        <v>3</v>
      </c>
      <c r="B943" s="4">
        <v>5</v>
      </c>
      <c r="C943" s="44" t="s">
        <v>77</v>
      </c>
      <c r="D943" s="45">
        <v>13</v>
      </c>
      <c r="E943" s="49">
        <v>9</v>
      </c>
      <c r="F943" s="12" t="s">
        <v>79</v>
      </c>
      <c r="G943" s="6">
        <f t="shared" si="90"/>
        <v>1.3273228961416878E-2</v>
      </c>
      <c r="H943" s="3">
        <f t="shared" si="93"/>
        <v>8.8488193076112526E-2</v>
      </c>
      <c r="I943" s="8">
        <f>0.0050811768+0.0000286052*POWER(D943,2)*E943</f>
        <v>4.8589685999999993E-2</v>
      </c>
      <c r="J943" s="3">
        <f t="shared" si="91"/>
        <v>20</v>
      </c>
      <c r="K943" s="3">
        <f t="shared" si="92"/>
        <v>0.97179371999999986</v>
      </c>
      <c r="L943" t="s">
        <v>129</v>
      </c>
      <c r="M943" s="1" t="s">
        <v>56</v>
      </c>
      <c r="N943" s="43" t="s">
        <v>57</v>
      </c>
    </row>
    <row r="944" spans="1:14" x14ac:dyDescent="0.25">
      <c r="A944" s="4">
        <v>3</v>
      </c>
      <c r="B944" s="4">
        <v>7</v>
      </c>
      <c r="C944" s="44" t="s">
        <v>78</v>
      </c>
      <c r="D944" s="45">
        <v>14</v>
      </c>
      <c r="E944" s="45">
        <v>8</v>
      </c>
      <c r="F944" s="12" t="s">
        <v>79</v>
      </c>
      <c r="G944" s="6">
        <f t="shared" si="90"/>
        <v>1.5393804002589988E-2</v>
      </c>
      <c r="H944" s="3">
        <f t="shared" si="93"/>
        <v>0.10262536001726659</v>
      </c>
      <c r="I944" s="3">
        <f>0.108337266+(0.000046499*(D944*D944*E944))</f>
        <v>0.18124769800000001</v>
      </c>
      <c r="J944" s="3">
        <f t="shared" si="91"/>
        <v>20</v>
      </c>
      <c r="K944" s="3">
        <f t="shared" si="92"/>
        <v>3.62495396</v>
      </c>
      <c r="L944" t="s">
        <v>129</v>
      </c>
      <c r="M944" s="1" t="s">
        <v>56</v>
      </c>
      <c r="N944" s="43" t="s">
        <v>57</v>
      </c>
    </row>
    <row r="945" spans="1:14" x14ac:dyDescent="0.25">
      <c r="A945" s="4">
        <v>3</v>
      </c>
      <c r="B945" s="4">
        <v>17</v>
      </c>
      <c r="C945" s="44" t="s">
        <v>77</v>
      </c>
      <c r="D945" s="45">
        <v>14</v>
      </c>
      <c r="E945" s="45">
        <v>8</v>
      </c>
      <c r="F945" s="12" t="s">
        <v>79</v>
      </c>
      <c r="G945" s="6">
        <f t="shared" si="90"/>
        <v>1.5393804002589988E-2</v>
      </c>
      <c r="H945" s="3">
        <f t="shared" si="93"/>
        <v>0.10262536001726659</v>
      </c>
      <c r="I945" s="8">
        <f>0.0050811768+0.0000286052*POWER(D945,2)*E945</f>
        <v>4.9934130399999999E-2</v>
      </c>
      <c r="J945" s="3">
        <f t="shared" si="91"/>
        <v>20</v>
      </c>
      <c r="K945" s="3">
        <f t="shared" si="92"/>
        <v>0.99868260799999997</v>
      </c>
      <c r="L945" t="s">
        <v>129</v>
      </c>
      <c r="M945" s="1" t="s">
        <v>56</v>
      </c>
      <c r="N945" s="43" t="s">
        <v>57</v>
      </c>
    </row>
    <row r="946" spans="1:14" x14ac:dyDescent="0.25">
      <c r="A946" s="4">
        <v>3</v>
      </c>
      <c r="B946" s="4">
        <v>19</v>
      </c>
      <c r="C946" s="44" t="s">
        <v>78</v>
      </c>
      <c r="D946" s="45">
        <v>12</v>
      </c>
      <c r="E946" s="45">
        <v>8</v>
      </c>
      <c r="F946" s="12" t="s">
        <v>79</v>
      </c>
      <c r="G946" s="6">
        <f t="shared" si="90"/>
        <v>1.1309733552923255E-2</v>
      </c>
      <c r="H946" s="3">
        <f t="shared" si="93"/>
        <v>7.5398223686155036E-2</v>
      </c>
      <c r="I946" s="3">
        <f t="shared" ref="I946:I951" si="95">0.108337266+(0.000046499*(D946*D946*E946))</f>
        <v>0.16190411399999999</v>
      </c>
      <c r="J946" s="3">
        <f t="shared" si="91"/>
        <v>20</v>
      </c>
      <c r="K946" s="3">
        <f t="shared" si="92"/>
        <v>3.2380822799999995</v>
      </c>
      <c r="L946" t="s">
        <v>129</v>
      </c>
      <c r="M946" s="1" t="s">
        <v>56</v>
      </c>
      <c r="N946" s="43" t="s">
        <v>57</v>
      </c>
    </row>
    <row r="947" spans="1:14" x14ac:dyDescent="0.25">
      <c r="A947" s="4">
        <v>3</v>
      </c>
      <c r="B947" s="4">
        <v>13</v>
      </c>
      <c r="C947" s="44" t="s">
        <v>78</v>
      </c>
      <c r="D947" s="45">
        <v>13</v>
      </c>
      <c r="E947" s="45">
        <v>10</v>
      </c>
      <c r="F947" s="12" t="s">
        <v>79</v>
      </c>
      <c r="G947" s="6">
        <f t="shared" si="90"/>
        <v>1.3273228961416878E-2</v>
      </c>
      <c r="H947" s="3">
        <f t="shared" si="93"/>
        <v>8.8488193076112526E-2</v>
      </c>
      <c r="I947" s="3">
        <f t="shared" si="95"/>
        <v>0.186920576</v>
      </c>
      <c r="J947" s="3">
        <f t="shared" si="91"/>
        <v>20</v>
      </c>
      <c r="K947" s="3">
        <f t="shared" si="92"/>
        <v>3.7384115200000001</v>
      </c>
      <c r="L947" t="s">
        <v>129</v>
      </c>
      <c r="M947" s="1" t="s">
        <v>56</v>
      </c>
      <c r="N947" s="43" t="s">
        <v>57</v>
      </c>
    </row>
    <row r="948" spans="1:14" x14ac:dyDescent="0.25">
      <c r="A948" s="4">
        <v>3</v>
      </c>
      <c r="B948" s="4">
        <v>6</v>
      </c>
      <c r="C948" s="44" t="s">
        <v>78</v>
      </c>
      <c r="D948" s="45">
        <v>14</v>
      </c>
      <c r="E948" s="49">
        <v>10</v>
      </c>
      <c r="F948" s="12" t="s">
        <v>79</v>
      </c>
      <c r="G948" s="6">
        <f t="shared" si="90"/>
        <v>1.5393804002589988E-2</v>
      </c>
      <c r="H948" s="3">
        <f t="shared" si="93"/>
        <v>0.10262536001726659</v>
      </c>
      <c r="I948" s="3">
        <f t="shared" si="95"/>
        <v>0.19947530600000002</v>
      </c>
      <c r="J948" s="3">
        <f t="shared" si="91"/>
        <v>20</v>
      </c>
      <c r="K948" s="3">
        <f t="shared" si="92"/>
        <v>3.9895061200000002</v>
      </c>
      <c r="L948" t="s">
        <v>129</v>
      </c>
      <c r="M948" s="1" t="s">
        <v>56</v>
      </c>
      <c r="N948" s="43" t="s">
        <v>57</v>
      </c>
    </row>
    <row r="949" spans="1:14" x14ac:dyDescent="0.25">
      <c r="A949" s="4">
        <v>3</v>
      </c>
      <c r="B949" s="4">
        <v>9</v>
      </c>
      <c r="C949" s="44" t="s">
        <v>78</v>
      </c>
      <c r="D949" s="45">
        <v>14</v>
      </c>
      <c r="E949" s="45">
        <v>9</v>
      </c>
      <c r="F949" s="12" t="s">
        <v>79</v>
      </c>
      <c r="G949" s="6">
        <f t="shared" si="90"/>
        <v>1.5393804002589988E-2</v>
      </c>
      <c r="H949" s="3">
        <f t="shared" si="93"/>
        <v>0.10262536001726659</v>
      </c>
      <c r="I949" s="3">
        <f t="shared" si="95"/>
        <v>0.19036150200000002</v>
      </c>
      <c r="J949" s="3">
        <f t="shared" si="91"/>
        <v>20</v>
      </c>
      <c r="K949" s="3">
        <f t="shared" si="92"/>
        <v>3.8072300400000003</v>
      </c>
      <c r="L949" t="s">
        <v>129</v>
      </c>
      <c r="M949" s="1" t="s">
        <v>56</v>
      </c>
      <c r="N949" s="43" t="s">
        <v>57</v>
      </c>
    </row>
    <row r="950" spans="1:14" x14ac:dyDescent="0.25">
      <c r="A950" s="4">
        <v>3</v>
      </c>
      <c r="B950" s="4">
        <v>11</v>
      </c>
      <c r="C950" s="44" t="s">
        <v>78</v>
      </c>
      <c r="D950" s="45">
        <v>14</v>
      </c>
      <c r="E950" s="45">
        <v>12</v>
      </c>
      <c r="F950" s="12" t="s">
        <v>79</v>
      </c>
      <c r="G950" s="6">
        <f t="shared" si="90"/>
        <v>1.5393804002589988E-2</v>
      </c>
      <c r="H950" s="3">
        <f t="shared" si="93"/>
        <v>0.10262536001726659</v>
      </c>
      <c r="I950" s="3">
        <f t="shared" si="95"/>
        <v>0.21770291400000003</v>
      </c>
      <c r="J950" s="3">
        <f t="shared" si="91"/>
        <v>20</v>
      </c>
      <c r="K950" s="3">
        <f t="shared" si="92"/>
        <v>4.3540582800000003</v>
      </c>
      <c r="L950" t="s">
        <v>129</v>
      </c>
      <c r="M950" s="1" t="s">
        <v>56</v>
      </c>
      <c r="N950" s="43" t="s">
        <v>57</v>
      </c>
    </row>
    <row r="951" spans="1:14" x14ac:dyDescent="0.25">
      <c r="A951" s="4">
        <v>3</v>
      </c>
      <c r="B951" s="4">
        <v>18</v>
      </c>
      <c r="C951" s="44" t="s">
        <v>78</v>
      </c>
      <c r="D951" s="45">
        <v>14</v>
      </c>
      <c r="E951" s="45">
        <v>10</v>
      </c>
      <c r="F951" s="12" t="s">
        <v>79</v>
      </c>
      <c r="G951" s="6">
        <f t="shared" si="90"/>
        <v>1.5393804002589988E-2</v>
      </c>
      <c r="H951" s="3">
        <f t="shared" si="93"/>
        <v>0.10262536001726659</v>
      </c>
      <c r="I951" s="3">
        <f t="shared" si="95"/>
        <v>0.19947530600000002</v>
      </c>
      <c r="J951" s="3">
        <f t="shared" si="91"/>
        <v>20</v>
      </c>
      <c r="K951" s="3">
        <f t="shared" si="92"/>
        <v>3.9895061200000002</v>
      </c>
      <c r="L951" t="s">
        <v>129</v>
      </c>
      <c r="M951" s="1" t="s">
        <v>56</v>
      </c>
      <c r="N951" s="43" t="s">
        <v>57</v>
      </c>
    </row>
    <row r="952" spans="1:14" x14ac:dyDescent="0.25">
      <c r="A952" s="4">
        <v>3</v>
      </c>
      <c r="B952" s="4">
        <v>2</v>
      </c>
      <c r="C952" s="44" t="s">
        <v>77</v>
      </c>
      <c r="D952" s="45">
        <v>19</v>
      </c>
      <c r="E952" s="45">
        <v>14</v>
      </c>
      <c r="F952" s="51" t="s">
        <v>80</v>
      </c>
      <c r="G952" s="6">
        <f t="shared" si="90"/>
        <v>2.8352873698647883E-2</v>
      </c>
      <c r="H952" s="3">
        <f t="shared" si="93"/>
        <v>0.1890191579909859</v>
      </c>
      <c r="I952" s="8">
        <f t="shared" ref="I952:I959" si="96">0.0050811768+0.0000286052*POWER(D952,2)*E952</f>
        <v>0.14965185759999999</v>
      </c>
      <c r="J952" s="3">
        <f t="shared" si="91"/>
        <v>20</v>
      </c>
      <c r="K952" s="3">
        <f t="shared" si="92"/>
        <v>2.9930371519999999</v>
      </c>
      <c r="L952" t="s">
        <v>129</v>
      </c>
      <c r="M952" s="1" t="s">
        <v>56</v>
      </c>
      <c r="N952" s="43" t="s">
        <v>57</v>
      </c>
    </row>
    <row r="953" spans="1:14" x14ac:dyDescent="0.25">
      <c r="A953" s="4">
        <v>3</v>
      </c>
      <c r="B953" s="4">
        <v>4</v>
      </c>
      <c r="C953" s="44" t="s">
        <v>77</v>
      </c>
      <c r="D953" s="45">
        <v>18</v>
      </c>
      <c r="E953" s="45">
        <v>13</v>
      </c>
      <c r="F953" s="51" t="s">
        <v>80</v>
      </c>
      <c r="G953" s="6">
        <f t="shared" si="90"/>
        <v>2.5446900494077322E-2</v>
      </c>
      <c r="H953" s="3">
        <f t="shared" si="93"/>
        <v>0.16964600329384882</v>
      </c>
      <c r="I953" s="8">
        <f t="shared" si="96"/>
        <v>0.12556627919999999</v>
      </c>
      <c r="J953" s="3">
        <f t="shared" si="91"/>
        <v>20</v>
      </c>
      <c r="K953" s="3">
        <f t="shared" si="92"/>
        <v>2.5113255839999997</v>
      </c>
      <c r="L953" t="s">
        <v>129</v>
      </c>
      <c r="M953" s="1" t="s">
        <v>56</v>
      </c>
      <c r="N953" s="43" t="s">
        <v>57</v>
      </c>
    </row>
    <row r="954" spans="1:14" x14ac:dyDescent="0.25">
      <c r="A954" s="4">
        <v>3</v>
      </c>
      <c r="B954" s="4">
        <v>14</v>
      </c>
      <c r="C954" s="44" t="s">
        <v>77</v>
      </c>
      <c r="D954" s="45">
        <v>19</v>
      </c>
      <c r="E954" s="45">
        <v>14</v>
      </c>
      <c r="F954" s="51" t="s">
        <v>80</v>
      </c>
      <c r="G954" s="6">
        <f t="shared" si="90"/>
        <v>2.8352873698647883E-2</v>
      </c>
      <c r="H954" s="3">
        <f t="shared" si="93"/>
        <v>0.1890191579909859</v>
      </c>
      <c r="I954" s="8">
        <f t="shared" si="96"/>
        <v>0.14965185759999999</v>
      </c>
      <c r="J954" s="3">
        <f t="shared" si="91"/>
        <v>20</v>
      </c>
      <c r="K954" s="3">
        <f t="shared" si="92"/>
        <v>2.9930371519999999</v>
      </c>
      <c r="L954" t="s">
        <v>129</v>
      </c>
      <c r="M954" s="1" t="s">
        <v>56</v>
      </c>
      <c r="N954" s="43" t="s">
        <v>57</v>
      </c>
    </row>
    <row r="955" spans="1:14" x14ac:dyDescent="0.25">
      <c r="A955" s="4">
        <v>3</v>
      </c>
      <c r="B955" s="4">
        <v>16</v>
      </c>
      <c r="C955" s="44" t="s">
        <v>77</v>
      </c>
      <c r="D955" s="45">
        <v>18</v>
      </c>
      <c r="E955" s="45">
        <v>13</v>
      </c>
      <c r="F955" s="51" t="s">
        <v>80</v>
      </c>
      <c r="G955" s="6">
        <f t="shared" si="90"/>
        <v>2.5446900494077322E-2</v>
      </c>
      <c r="H955" s="3">
        <f t="shared" si="93"/>
        <v>0.16964600329384882</v>
      </c>
      <c r="I955" s="8">
        <f t="shared" si="96"/>
        <v>0.12556627919999999</v>
      </c>
      <c r="J955" s="3">
        <f t="shared" si="91"/>
        <v>20</v>
      </c>
      <c r="K955" s="3">
        <f t="shared" si="92"/>
        <v>2.5113255839999997</v>
      </c>
      <c r="L955" t="s">
        <v>129</v>
      </c>
      <c r="M955" s="1" t="s">
        <v>56</v>
      </c>
      <c r="N955" s="43" t="s">
        <v>57</v>
      </c>
    </row>
    <row r="956" spans="1:14" x14ac:dyDescent="0.25">
      <c r="A956" s="4">
        <v>3</v>
      </c>
      <c r="B956" s="4">
        <v>10</v>
      </c>
      <c r="C956" s="44" t="s">
        <v>77</v>
      </c>
      <c r="D956" s="45">
        <v>24</v>
      </c>
      <c r="E956" s="45">
        <v>15</v>
      </c>
      <c r="F956" s="12" t="s">
        <v>81</v>
      </c>
      <c r="G956" s="6">
        <f t="shared" si="90"/>
        <v>4.5238934211693019E-2</v>
      </c>
      <c r="H956" s="3">
        <f t="shared" si="93"/>
        <v>0.30159289474462014</v>
      </c>
      <c r="I956" s="8">
        <f t="shared" si="96"/>
        <v>0.25223010479999997</v>
      </c>
      <c r="J956" s="3">
        <f t="shared" si="91"/>
        <v>20</v>
      </c>
      <c r="K956" s="3">
        <f t="shared" si="92"/>
        <v>5.0446020959999993</v>
      </c>
      <c r="L956" t="s">
        <v>129</v>
      </c>
      <c r="M956" s="1" t="s">
        <v>56</v>
      </c>
      <c r="N956" s="43" t="s">
        <v>57</v>
      </c>
    </row>
    <row r="957" spans="1:14" x14ac:dyDescent="0.25">
      <c r="A957" s="4">
        <v>3</v>
      </c>
      <c r="B957" s="4">
        <v>3</v>
      </c>
      <c r="C957" s="44" t="s">
        <v>77</v>
      </c>
      <c r="D957" s="45">
        <v>24</v>
      </c>
      <c r="E957" s="45">
        <v>19</v>
      </c>
      <c r="F957" s="12" t="s">
        <v>81</v>
      </c>
      <c r="G957" s="6">
        <f t="shared" si="90"/>
        <v>4.5238934211693019E-2</v>
      </c>
      <c r="H957" s="3">
        <f t="shared" si="93"/>
        <v>0.30159289474462014</v>
      </c>
      <c r="I957" s="8">
        <f t="shared" si="96"/>
        <v>0.31813648559999996</v>
      </c>
      <c r="J957" s="3">
        <f t="shared" si="91"/>
        <v>20</v>
      </c>
      <c r="K957" s="3">
        <f t="shared" si="92"/>
        <v>6.3627297119999993</v>
      </c>
      <c r="L957" t="s">
        <v>129</v>
      </c>
      <c r="M957" s="1" t="s">
        <v>56</v>
      </c>
      <c r="N957" s="43" t="s">
        <v>57</v>
      </c>
    </row>
    <row r="958" spans="1:14" x14ac:dyDescent="0.25">
      <c r="A958" s="4">
        <v>3</v>
      </c>
      <c r="B958" s="4">
        <v>12</v>
      </c>
      <c r="C958" s="44" t="s">
        <v>77</v>
      </c>
      <c r="D958" s="45">
        <v>34</v>
      </c>
      <c r="E958" s="45">
        <v>17</v>
      </c>
      <c r="F958" s="12" t="s">
        <v>83</v>
      </c>
      <c r="G958" s="6">
        <f t="shared" si="90"/>
        <v>9.0792027688745044E-2</v>
      </c>
      <c r="H958" s="3">
        <f t="shared" si="93"/>
        <v>0.60528018459163369</v>
      </c>
      <c r="I958" s="8">
        <f t="shared" si="96"/>
        <v>0.56723056719999998</v>
      </c>
      <c r="J958" s="3">
        <f t="shared" si="91"/>
        <v>20</v>
      </c>
      <c r="K958" s="3">
        <f t="shared" si="92"/>
        <v>11.344611343999999</v>
      </c>
      <c r="L958" t="s">
        <v>129</v>
      </c>
      <c r="M958" s="1" t="s">
        <v>56</v>
      </c>
      <c r="N958" s="43" t="s">
        <v>57</v>
      </c>
    </row>
    <row r="959" spans="1:14" x14ac:dyDescent="0.25">
      <c r="A959" s="4">
        <v>3</v>
      </c>
      <c r="B959" s="4">
        <v>15</v>
      </c>
      <c r="C959" s="44" t="s">
        <v>77</v>
      </c>
      <c r="D959" s="45">
        <v>33</v>
      </c>
      <c r="E959" s="45">
        <v>19</v>
      </c>
      <c r="F959" s="12" t="s">
        <v>83</v>
      </c>
      <c r="G959" s="6">
        <f t="shared" si="90"/>
        <v>8.5529859993982132E-2</v>
      </c>
      <c r="H959" s="3">
        <f t="shared" si="93"/>
        <v>0.57019906662654762</v>
      </c>
      <c r="I959" s="8">
        <f t="shared" si="96"/>
        <v>0.59695136999999987</v>
      </c>
      <c r="J959" s="3">
        <f t="shared" si="91"/>
        <v>20</v>
      </c>
      <c r="K959" s="3">
        <f t="shared" si="92"/>
        <v>11.939027399999997</v>
      </c>
      <c r="L959" t="s">
        <v>129</v>
      </c>
      <c r="M959" s="1" t="s">
        <v>56</v>
      </c>
      <c r="N959" s="43" t="s">
        <v>57</v>
      </c>
    </row>
    <row r="960" spans="1:14" x14ac:dyDescent="0.25">
      <c r="A960" s="4">
        <v>1</v>
      </c>
      <c r="B960" s="4">
        <v>8</v>
      </c>
      <c r="C960" s="44" t="s">
        <v>78</v>
      </c>
      <c r="D960" s="45">
        <v>10</v>
      </c>
      <c r="E960" s="45">
        <v>6</v>
      </c>
      <c r="F960" s="12" t="s">
        <v>79</v>
      </c>
      <c r="G960" s="6">
        <f t="shared" si="90"/>
        <v>7.8539816339744835E-3</v>
      </c>
      <c r="H960" s="3">
        <f t="shared" ref="H960:H1013" si="97">G960*1/0.2</f>
        <v>3.9269908169872414E-2</v>
      </c>
      <c r="I960" s="3">
        <f t="shared" ref="I960:I967" si="98">0.108337266+(0.000046499*(D960*D960*E960))</f>
        <v>0.13623666600000001</v>
      </c>
      <c r="J960" s="3">
        <f t="shared" si="91"/>
        <v>20</v>
      </c>
      <c r="K960" s="3">
        <f t="shared" si="92"/>
        <v>2.7247333199999999</v>
      </c>
      <c r="L960" t="s">
        <v>129</v>
      </c>
      <c r="M960" s="1" t="s">
        <v>58</v>
      </c>
      <c r="N960" s="43" t="s">
        <v>59</v>
      </c>
    </row>
    <row r="961" spans="1:14" x14ac:dyDescent="0.25">
      <c r="A961" s="4">
        <v>1</v>
      </c>
      <c r="B961" s="4">
        <v>9</v>
      </c>
      <c r="C961" s="44" t="s">
        <v>78</v>
      </c>
      <c r="D961" s="45">
        <v>10</v>
      </c>
      <c r="E961" s="45">
        <v>5</v>
      </c>
      <c r="F961" s="12" t="s">
        <v>79</v>
      </c>
      <c r="G961" s="6">
        <f t="shared" si="90"/>
        <v>7.8539816339744835E-3</v>
      </c>
      <c r="H961" s="3">
        <f t="shared" si="97"/>
        <v>3.9269908169872414E-2</v>
      </c>
      <c r="I961" s="3">
        <f t="shared" si="98"/>
        <v>0.13158676599999999</v>
      </c>
      <c r="J961" s="3">
        <f t="shared" si="91"/>
        <v>20</v>
      </c>
      <c r="K961" s="3">
        <f t="shared" si="92"/>
        <v>2.6317353199999998</v>
      </c>
      <c r="L961" t="s">
        <v>129</v>
      </c>
      <c r="M961" s="1" t="s">
        <v>58</v>
      </c>
      <c r="N961" s="43" t="s">
        <v>59</v>
      </c>
    </row>
    <row r="962" spans="1:14" x14ac:dyDescent="0.25">
      <c r="A962" s="4">
        <v>1</v>
      </c>
      <c r="B962" s="4">
        <v>12</v>
      </c>
      <c r="C962" s="44" t="s">
        <v>78</v>
      </c>
      <c r="D962" s="45">
        <v>10</v>
      </c>
      <c r="E962" s="45">
        <v>6</v>
      </c>
      <c r="F962" s="12" t="s">
        <v>79</v>
      </c>
      <c r="G962" s="6">
        <f t="shared" ref="G962:G1025" si="99">PI()/4*POWER((D962/100),2)</f>
        <v>7.8539816339744835E-3</v>
      </c>
      <c r="H962" s="3">
        <f t="shared" si="97"/>
        <v>3.9269908169872414E-2</v>
      </c>
      <c r="I962" s="3">
        <f t="shared" si="98"/>
        <v>0.13623666600000001</v>
      </c>
      <c r="J962" s="3">
        <f t="shared" si="91"/>
        <v>20</v>
      </c>
      <c r="K962" s="3">
        <f t="shared" si="92"/>
        <v>2.7247333199999999</v>
      </c>
      <c r="L962" t="s">
        <v>129</v>
      </c>
      <c r="M962" s="1" t="s">
        <v>58</v>
      </c>
      <c r="N962" s="43" t="s">
        <v>59</v>
      </c>
    </row>
    <row r="963" spans="1:14" x14ac:dyDescent="0.25">
      <c r="A963" s="4">
        <v>1</v>
      </c>
      <c r="B963" s="4">
        <v>16</v>
      </c>
      <c r="C963" s="44" t="s">
        <v>78</v>
      </c>
      <c r="D963" s="45">
        <v>10</v>
      </c>
      <c r="E963" s="45">
        <v>6</v>
      </c>
      <c r="F963" s="12" t="s">
        <v>79</v>
      </c>
      <c r="G963" s="6">
        <f t="shared" si="99"/>
        <v>7.8539816339744835E-3</v>
      </c>
      <c r="H963" s="3">
        <f t="shared" si="97"/>
        <v>3.9269908169872414E-2</v>
      </c>
      <c r="I963" s="3">
        <f t="shared" si="98"/>
        <v>0.13623666600000001</v>
      </c>
      <c r="J963" s="3">
        <f t="shared" ref="J963:J1026" si="100">1*1/$Q$2</f>
        <v>20</v>
      </c>
      <c r="K963" s="3">
        <f t="shared" ref="K963:K1026" si="101">I963/$Q$2</f>
        <v>2.7247333199999999</v>
      </c>
      <c r="L963" t="s">
        <v>129</v>
      </c>
      <c r="M963" s="1" t="s">
        <v>58</v>
      </c>
      <c r="N963" s="43" t="s">
        <v>59</v>
      </c>
    </row>
    <row r="964" spans="1:14" x14ac:dyDescent="0.25">
      <c r="A964" s="4">
        <v>1</v>
      </c>
      <c r="B964" s="4">
        <v>17</v>
      </c>
      <c r="C964" s="44" t="s">
        <v>78</v>
      </c>
      <c r="D964" s="45">
        <v>10</v>
      </c>
      <c r="E964" s="45">
        <v>5</v>
      </c>
      <c r="F964" s="12" t="s">
        <v>79</v>
      </c>
      <c r="G964" s="6">
        <f t="shared" si="99"/>
        <v>7.8539816339744835E-3</v>
      </c>
      <c r="H964" s="3">
        <f t="shared" si="97"/>
        <v>3.9269908169872414E-2</v>
      </c>
      <c r="I964" s="3">
        <f t="shared" si="98"/>
        <v>0.13158676599999999</v>
      </c>
      <c r="J964" s="3">
        <f t="shared" si="100"/>
        <v>20</v>
      </c>
      <c r="K964" s="3">
        <f t="shared" si="101"/>
        <v>2.6317353199999998</v>
      </c>
      <c r="L964" t="s">
        <v>129</v>
      </c>
      <c r="M964" s="1" t="s">
        <v>58</v>
      </c>
      <c r="N964" s="43" t="s">
        <v>59</v>
      </c>
    </row>
    <row r="965" spans="1:14" x14ac:dyDescent="0.25">
      <c r="A965" s="4">
        <v>1</v>
      </c>
      <c r="B965" s="4">
        <v>10</v>
      </c>
      <c r="C965" s="44" t="s">
        <v>78</v>
      </c>
      <c r="D965" s="45">
        <v>12</v>
      </c>
      <c r="E965" s="45">
        <v>7</v>
      </c>
      <c r="F965" s="12" t="s">
        <v>79</v>
      </c>
      <c r="G965" s="6">
        <f t="shared" si="99"/>
        <v>1.1309733552923255E-2</v>
      </c>
      <c r="H965" s="3">
        <f t="shared" si="97"/>
        <v>5.654866776461627E-2</v>
      </c>
      <c r="I965" s="3">
        <f t="shared" si="98"/>
        <v>0.15520825799999999</v>
      </c>
      <c r="J965" s="3">
        <f t="shared" si="100"/>
        <v>20</v>
      </c>
      <c r="K965" s="3">
        <f t="shared" si="101"/>
        <v>3.1041651599999995</v>
      </c>
      <c r="L965" t="s">
        <v>129</v>
      </c>
      <c r="M965" s="1" t="s">
        <v>58</v>
      </c>
      <c r="N965" s="43" t="s">
        <v>59</v>
      </c>
    </row>
    <row r="966" spans="1:14" x14ac:dyDescent="0.25">
      <c r="A966" s="4">
        <v>1</v>
      </c>
      <c r="B966" s="4">
        <v>18</v>
      </c>
      <c r="C966" s="44" t="s">
        <v>78</v>
      </c>
      <c r="D966" s="45">
        <v>12</v>
      </c>
      <c r="E966" s="45">
        <v>7</v>
      </c>
      <c r="F966" s="12" t="s">
        <v>79</v>
      </c>
      <c r="G966" s="6">
        <f t="shared" si="99"/>
        <v>1.1309733552923255E-2</v>
      </c>
      <c r="H966" s="3">
        <f t="shared" si="97"/>
        <v>5.654866776461627E-2</v>
      </c>
      <c r="I966" s="3">
        <f t="shared" si="98"/>
        <v>0.15520825799999999</v>
      </c>
      <c r="J966" s="3">
        <f t="shared" si="100"/>
        <v>20</v>
      </c>
      <c r="K966" s="3">
        <f t="shared" si="101"/>
        <v>3.1041651599999995</v>
      </c>
      <c r="L966" t="s">
        <v>129</v>
      </c>
      <c r="M966" s="1" t="s">
        <v>58</v>
      </c>
      <c r="N966" s="43" t="s">
        <v>59</v>
      </c>
    </row>
    <row r="967" spans="1:14" x14ac:dyDescent="0.25">
      <c r="A967" s="4">
        <v>1</v>
      </c>
      <c r="B967" s="4">
        <v>11</v>
      </c>
      <c r="C967" s="44" t="s">
        <v>78</v>
      </c>
      <c r="D967" s="45">
        <v>14</v>
      </c>
      <c r="E967" s="48">
        <v>8</v>
      </c>
      <c r="F967" s="12" t="s">
        <v>79</v>
      </c>
      <c r="G967" s="6">
        <f t="shared" si="99"/>
        <v>1.5393804002589988E-2</v>
      </c>
      <c r="H967" s="3">
        <f t="shared" si="97"/>
        <v>7.6969020012949932E-2</v>
      </c>
      <c r="I967" s="3">
        <f t="shared" si="98"/>
        <v>0.18124769800000001</v>
      </c>
      <c r="J967" s="3">
        <f t="shared" si="100"/>
        <v>20</v>
      </c>
      <c r="K967" s="3">
        <f t="shared" si="101"/>
        <v>3.62495396</v>
      </c>
      <c r="L967" t="s">
        <v>129</v>
      </c>
      <c r="M967" s="1" t="s">
        <v>58</v>
      </c>
      <c r="N967" s="43" t="s">
        <v>59</v>
      </c>
    </row>
    <row r="968" spans="1:14" x14ac:dyDescent="0.25">
      <c r="A968" s="4">
        <v>1</v>
      </c>
      <c r="B968" s="4">
        <v>6</v>
      </c>
      <c r="C968" s="44" t="s">
        <v>77</v>
      </c>
      <c r="D968" s="45">
        <v>18</v>
      </c>
      <c r="E968" s="45">
        <v>10</v>
      </c>
      <c r="F968" s="51" t="s">
        <v>80</v>
      </c>
      <c r="G968" s="6">
        <f t="shared" si="99"/>
        <v>2.5446900494077322E-2</v>
      </c>
      <c r="H968" s="3">
        <f t="shared" si="97"/>
        <v>0.12723450247038659</v>
      </c>
      <c r="I968" s="8">
        <f t="shared" ref="I968:I977" si="102">0.0050811768+0.0000286052*POWER(D968,2)*E968</f>
        <v>9.77620248E-2</v>
      </c>
      <c r="J968" s="3">
        <f t="shared" si="100"/>
        <v>20</v>
      </c>
      <c r="K968" s="3">
        <f t="shared" si="101"/>
        <v>1.9552404959999998</v>
      </c>
      <c r="L968" t="s">
        <v>129</v>
      </c>
      <c r="M968" s="1" t="s">
        <v>58</v>
      </c>
      <c r="N968" s="43" t="s">
        <v>59</v>
      </c>
    </row>
    <row r="969" spans="1:14" x14ac:dyDescent="0.25">
      <c r="A969" s="4">
        <v>1</v>
      </c>
      <c r="B969" s="4">
        <v>14</v>
      </c>
      <c r="C969" s="44" t="s">
        <v>77</v>
      </c>
      <c r="D969" s="45">
        <v>18</v>
      </c>
      <c r="E969" s="45">
        <v>10</v>
      </c>
      <c r="F969" s="51" t="s">
        <v>80</v>
      </c>
      <c r="G969" s="6">
        <f t="shared" si="99"/>
        <v>2.5446900494077322E-2</v>
      </c>
      <c r="H969" s="3">
        <f t="shared" si="97"/>
        <v>0.12723450247038659</v>
      </c>
      <c r="I969" s="8">
        <f t="shared" si="102"/>
        <v>9.77620248E-2</v>
      </c>
      <c r="J969" s="3">
        <f t="shared" si="100"/>
        <v>20</v>
      </c>
      <c r="K969" s="3">
        <f t="shared" si="101"/>
        <v>1.9552404959999998</v>
      </c>
      <c r="L969" t="s">
        <v>129</v>
      </c>
      <c r="M969" s="1" t="s">
        <v>58</v>
      </c>
      <c r="N969" s="43" t="s">
        <v>59</v>
      </c>
    </row>
    <row r="970" spans="1:14" x14ac:dyDescent="0.25">
      <c r="A970" s="4">
        <v>1</v>
      </c>
      <c r="B970" s="4">
        <v>1</v>
      </c>
      <c r="C970" s="44" t="s">
        <v>77</v>
      </c>
      <c r="D970" s="45">
        <v>21</v>
      </c>
      <c r="E970" s="45">
        <v>10</v>
      </c>
      <c r="F970" s="12" t="s">
        <v>81</v>
      </c>
      <c r="G970" s="6">
        <f t="shared" si="99"/>
        <v>3.4636059005827467E-2</v>
      </c>
      <c r="H970" s="3">
        <f t="shared" si="97"/>
        <v>0.17318029502913732</v>
      </c>
      <c r="I970" s="8">
        <f t="shared" si="102"/>
        <v>0.13123010879999999</v>
      </c>
      <c r="J970" s="3">
        <f t="shared" si="100"/>
        <v>20</v>
      </c>
      <c r="K970" s="3">
        <f t="shared" si="101"/>
        <v>2.6246021759999998</v>
      </c>
      <c r="L970" t="s">
        <v>129</v>
      </c>
      <c r="M970" s="1" t="s">
        <v>58</v>
      </c>
      <c r="N970" s="43" t="s">
        <v>59</v>
      </c>
    </row>
    <row r="971" spans="1:14" x14ac:dyDescent="0.25">
      <c r="A971" s="4">
        <v>1</v>
      </c>
      <c r="B971" s="4">
        <v>4</v>
      </c>
      <c r="C971" s="44" t="s">
        <v>77</v>
      </c>
      <c r="D971" s="45">
        <v>21</v>
      </c>
      <c r="E971" s="45">
        <v>8</v>
      </c>
      <c r="F971" s="12" t="s">
        <v>81</v>
      </c>
      <c r="G971" s="6">
        <f t="shared" si="99"/>
        <v>3.4636059005827467E-2</v>
      </c>
      <c r="H971" s="3">
        <f t="shared" si="97"/>
        <v>0.17318029502913732</v>
      </c>
      <c r="I971" s="8">
        <f t="shared" si="102"/>
        <v>0.1060003224</v>
      </c>
      <c r="J971" s="3">
        <f t="shared" si="100"/>
        <v>20</v>
      </c>
      <c r="K971" s="3">
        <f t="shared" si="101"/>
        <v>2.1200064479999998</v>
      </c>
      <c r="L971" t="s">
        <v>129</v>
      </c>
      <c r="M971" s="1" t="s">
        <v>58</v>
      </c>
      <c r="N971" s="43" t="s">
        <v>59</v>
      </c>
    </row>
    <row r="972" spans="1:14" x14ac:dyDescent="0.25">
      <c r="A972" s="4">
        <v>1</v>
      </c>
      <c r="B972" s="4">
        <v>2</v>
      </c>
      <c r="C972" s="44" t="s">
        <v>77</v>
      </c>
      <c r="D972" s="45">
        <v>22</v>
      </c>
      <c r="E972" s="45">
        <v>20</v>
      </c>
      <c r="F972" s="12" t="s">
        <v>81</v>
      </c>
      <c r="G972" s="6">
        <f t="shared" si="99"/>
        <v>3.8013271108436497E-2</v>
      </c>
      <c r="H972" s="3">
        <f t="shared" si="97"/>
        <v>0.19006635554218249</v>
      </c>
      <c r="I972" s="8">
        <f t="shared" si="102"/>
        <v>0.28197951279999994</v>
      </c>
      <c r="J972" s="3">
        <f t="shared" si="100"/>
        <v>20</v>
      </c>
      <c r="K972" s="3">
        <f t="shared" si="101"/>
        <v>5.6395902559999982</v>
      </c>
      <c r="L972" t="s">
        <v>129</v>
      </c>
      <c r="M972" s="1" t="s">
        <v>58</v>
      </c>
      <c r="N972" s="43" t="s">
        <v>59</v>
      </c>
    </row>
    <row r="973" spans="1:14" x14ac:dyDescent="0.25">
      <c r="A973" s="4">
        <v>1</v>
      </c>
      <c r="B973" s="4">
        <v>3</v>
      </c>
      <c r="C973" s="44" t="s">
        <v>77</v>
      </c>
      <c r="D973" s="45">
        <v>28</v>
      </c>
      <c r="E973" s="45">
        <v>22</v>
      </c>
      <c r="F973" s="51" t="s">
        <v>82</v>
      </c>
      <c r="G973" s="6">
        <f t="shared" si="99"/>
        <v>6.1575216010359951E-2</v>
      </c>
      <c r="H973" s="3">
        <f t="shared" si="97"/>
        <v>0.30787608005179973</v>
      </c>
      <c r="I973" s="8">
        <f t="shared" si="102"/>
        <v>0.49846366639999995</v>
      </c>
      <c r="J973" s="3">
        <f t="shared" si="100"/>
        <v>20</v>
      </c>
      <c r="K973" s="3">
        <f t="shared" si="101"/>
        <v>9.9692733279999981</v>
      </c>
      <c r="L973" t="s">
        <v>129</v>
      </c>
      <c r="M973" s="1" t="s">
        <v>58</v>
      </c>
      <c r="N973" s="43" t="s">
        <v>59</v>
      </c>
    </row>
    <row r="974" spans="1:14" x14ac:dyDescent="0.25">
      <c r="A974" s="4">
        <v>1</v>
      </c>
      <c r="B974" s="4">
        <v>5</v>
      </c>
      <c r="C974" s="44" t="s">
        <v>77</v>
      </c>
      <c r="D974" s="45">
        <v>31</v>
      </c>
      <c r="E974" s="45">
        <v>24</v>
      </c>
      <c r="F974" s="12" t="s">
        <v>83</v>
      </c>
      <c r="G974" s="6">
        <f t="shared" si="99"/>
        <v>7.5476763502494784E-2</v>
      </c>
      <c r="H974" s="3">
        <f t="shared" si="97"/>
        <v>0.37738381751247391</v>
      </c>
      <c r="I974" s="8">
        <f t="shared" si="102"/>
        <v>0.66483150960000004</v>
      </c>
      <c r="J974" s="3">
        <f t="shared" si="100"/>
        <v>20</v>
      </c>
      <c r="K974" s="3">
        <f t="shared" si="101"/>
        <v>13.296630192</v>
      </c>
      <c r="L974" t="s">
        <v>129</v>
      </c>
      <c r="M974" s="1" t="s">
        <v>58</v>
      </c>
      <c r="N974" s="43" t="s">
        <v>59</v>
      </c>
    </row>
    <row r="975" spans="1:14" x14ac:dyDescent="0.25">
      <c r="A975" s="4">
        <v>1</v>
      </c>
      <c r="B975" s="4">
        <v>13</v>
      </c>
      <c r="C975" s="44" t="s">
        <v>77</v>
      </c>
      <c r="D975" s="45">
        <v>31</v>
      </c>
      <c r="E975" s="45">
        <v>24</v>
      </c>
      <c r="F975" s="12" t="s">
        <v>83</v>
      </c>
      <c r="G975" s="6">
        <f t="shared" si="99"/>
        <v>7.5476763502494784E-2</v>
      </c>
      <c r="H975" s="3">
        <f t="shared" si="97"/>
        <v>0.37738381751247391</v>
      </c>
      <c r="I975" s="8">
        <f t="shared" si="102"/>
        <v>0.66483150960000004</v>
      </c>
      <c r="J975" s="3">
        <f t="shared" si="100"/>
        <v>20</v>
      </c>
      <c r="K975" s="3">
        <f t="shared" si="101"/>
        <v>13.296630192</v>
      </c>
      <c r="L975" t="s">
        <v>129</v>
      </c>
      <c r="M975" s="1" t="s">
        <v>58</v>
      </c>
      <c r="N975" s="43" t="s">
        <v>59</v>
      </c>
    </row>
    <row r="976" spans="1:14" x14ac:dyDescent="0.25">
      <c r="A976" s="4">
        <v>1</v>
      </c>
      <c r="B976" s="4">
        <v>7</v>
      </c>
      <c r="C976" s="44" t="s">
        <v>77</v>
      </c>
      <c r="D976" s="45">
        <v>32</v>
      </c>
      <c r="E976" s="45">
        <v>18</v>
      </c>
      <c r="F976" s="12" t="s">
        <v>83</v>
      </c>
      <c r="G976" s="6">
        <f t="shared" si="99"/>
        <v>8.0424771931898703E-2</v>
      </c>
      <c r="H976" s="3">
        <f t="shared" si="97"/>
        <v>0.40212385965949349</v>
      </c>
      <c r="I976" s="8">
        <f t="shared" si="102"/>
        <v>0.53233222319999995</v>
      </c>
      <c r="J976" s="3">
        <f t="shared" si="100"/>
        <v>20</v>
      </c>
      <c r="K976" s="3">
        <f t="shared" si="101"/>
        <v>10.646644463999998</v>
      </c>
      <c r="L976" t="s">
        <v>129</v>
      </c>
      <c r="M976" s="1" t="s">
        <v>58</v>
      </c>
      <c r="N976" s="43" t="s">
        <v>59</v>
      </c>
    </row>
    <row r="977" spans="1:14" x14ac:dyDescent="0.25">
      <c r="A977" s="4">
        <v>1</v>
      </c>
      <c r="B977" s="4">
        <v>15</v>
      </c>
      <c r="C977" s="44" t="s">
        <v>77</v>
      </c>
      <c r="D977" s="45">
        <v>34</v>
      </c>
      <c r="E977" s="45">
        <v>17</v>
      </c>
      <c r="F977" s="12" t="s">
        <v>83</v>
      </c>
      <c r="G977" s="6">
        <f t="shared" si="99"/>
        <v>9.0792027688745044E-2</v>
      </c>
      <c r="H977" s="3">
        <f t="shared" si="97"/>
        <v>0.45396013844372518</v>
      </c>
      <c r="I977" s="8">
        <f t="shared" si="102"/>
        <v>0.56723056719999998</v>
      </c>
      <c r="J977" s="3">
        <f t="shared" si="100"/>
        <v>20</v>
      </c>
      <c r="K977" s="3">
        <f t="shared" si="101"/>
        <v>11.344611343999999</v>
      </c>
      <c r="L977" t="s">
        <v>129</v>
      </c>
      <c r="M977" s="1" t="s">
        <v>58</v>
      </c>
      <c r="N977" s="43" t="s">
        <v>59</v>
      </c>
    </row>
    <row r="978" spans="1:14" x14ac:dyDescent="0.25">
      <c r="A978" s="4">
        <v>2</v>
      </c>
      <c r="B978" s="4">
        <v>8</v>
      </c>
      <c r="C978" s="44" t="s">
        <v>78</v>
      </c>
      <c r="D978" s="45">
        <v>10</v>
      </c>
      <c r="E978" s="45">
        <v>6</v>
      </c>
      <c r="F978" s="12" t="s">
        <v>79</v>
      </c>
      <c r="G978" s="6">
        <f t="shared" si="99"/>
        <v>7.8539816339744835E-3</v>
      </c>
      <c r="H978" s="3">
        <f t="shared" si="97"/>
        <v>3.9269908169872414E-2</v>
      </c>
      <c r="I978" s="3">
        <f>0.108337266+(0.000046499*(D978*D978*E978))</f>
        <v>0.13623666600000001</v>
      </c>
      <c r="J978" s="3">
        <f t="shared" si="100"/>
        <v>20</v>
      </c>
      <c r="K978" s="3">
        <f t="shared" si="101"/>
        <v>2.7247333199999999</v>
      </c>
      <c r="L978" t="s">
        <v>129</v>
      </c>
      <c r="M978" s="1" t="s">
        <v>58</v>
      </c>
      <c r="N978" s="43" t="s">
        <v>59</v>
      </c>
    </row>
    <row r="979" spans="1:14" x14ac:dyDescent="0.25">
      <c r="A979" s="4">
        <v>2</v>
      </c>
      <c r="B979" s="4">
        <v>9</v>
      </c>
      <c r="C979" s="44" t="s">
        <v>78</v>
      </c>
      <c r="D979" s="45">
        <v>10</v>
      </c>
      <c r="E979" s="45">
        <v>7</v>
      </c>
      <c r="F979" s="12" t="s">
        <v>79</v>
      </c>
      <c r="G979" s="6">
        <f t="shared" si="99"/>
        <v>7.8539816339744835E-3</v>
      </c>
      <c r="H979" s="3">
        <f t="shared" si="97"/>
        <v>3.9269908169872414E-2</v>
      </c>
      <c r="I979" s="3">
        <f>0.108337266+(0.000046499*(D979*D979*E979))</f>
        <v>0.14088656599999999</v>
      </c>
      <c r="J979" s="3">
        <f t="shared" si="100"/>
        <v>20</v>
      </c>
      <c r="K979" s="3">
        <f t="shared" si="101"/>
        <v>2.8177313199999996</v>
      </c>
      <c r="L979" t="s">
        <v>129</v>
      </c>
      <c r="M979" s="1" t="s">
        <v>58</v>
      </c>
      <c r="N979" s="43" t="s">
        <v>59</v>
      </c>
    </row>
    <row r="980" spans="1:14" x14ac:dyDescent="0.25">
      <c r="A980" s="4">
        <v>2</v>
      </c>
      <c r="B980" s="4">
        <v>6</v>
      </c>
      <c r="C980" s="44" t="s">
        <v>78</v>
      </c>
      <c r="D980" s="45">
        <v>12</v>
      </c>
      <c r="E980" s="45">
        <v>13</v>
      </c>
      <c r="F980" s="12" t="s">
        <v>79</v>
      </c>
      <c r="G980" s="6">
        <f t="shared" si="99"/>
        <v>1.1309733552923255E-2</v>
      </c>
      <c r="H980" s="3">
        <f t="shared" si="97"/>
        <v>5.654866776461627E-2</v>
      </c>
      <c r="I980" s="3">
        <f>0.108337266+(0.000046499*(D980*D980*E980))</f>
        <v>0.19538339399999999</v>
      </c>
      <c r="J980" s="3">
        <f t="shared" si="100"/>
        <v>20</v>
      </c>
      <c r="K980" s="3">
        <f t="shared" si="101"/>
        <v>3.9076678799999995</v>
      </c>
      <c r="L980" t="s">
        <v>129</v>
      </c>
      <c r="M980" s="1" t="s">
        <v>58</v>
      </c>
      <c r="N980" s="43" t="s">
        <v>59</v>
      </c>
    </row>
    <row r="981" spans="1:14" x14ac:dyDescent="0.25">
      <c r="A981" s="4">
        <v>2</v>
      </c>
      <c r="B981" s="4">
        <v>16</v>
      </c>
      <c r="C981" s="44" t="s">
        <v>78</v>
      </c>
      <c r="D981" s="45">
        <v>34</v>
      </c>
      <c r="E981" s="45">
        <v>13</v>
      </c>
      <c r="F981" s="12" t="s">
        <v>83</v>
      </c>
      <c r="G981" s="6">
        <f t="shared" si="99"/>
        <v>9.0792027688745044E-2</v>
      </c>
      <c r="H981" s="3">
        <f t="shared" si="97"/>
        <v>0.45396013844372518</v>
      </c>
      <c r="I981" s="3">
        <f>0.108337266+(0.000046499*(D981*D981*E981))</f>
        <v>0.8071242380000001</v>
      </c>
      <c r="J981" s="3">
        <f t="shared" si="100"/>
        <v>20</v>
      </c>
      <c r="K981" s="3">
        <f t="shared" si="101"/>
        <v>16.142484760000002</v>
      </c>
      <c r="L981" t="s">
        <v>129</v>
      </c>
      <c r="M981" s="1" t="s">
        <v>58</v>
      </c>
      <c r="N981" s="43" t="s">
        <v>59</v>
      </c>
    </row>
    <row r="982" spans="1:14" x14ac:dyDescent="0.25">
      <c r="A982" s="4">
        <v>2</v>
      </c>
      <c r="B982" s="4">
        <v>5</v>
      </c>
      <c r="C982" s="44" t="s">
        <v>77</v>
      </c>
      <c r="D982" s="45">
        <v>33</v>
      </c>
      <c r="E982" s="45">
        <v>17</v>
      </c>
      <c r="F982" s="12" t="s">
        <v>83</v>
      </c>
      <c r="G982" s="6">
        <f t="shared" si="99"/>
        <v>8.5529859993982132E-2</v>
      </c>
      <c r="H982" s="3">
        <f t="shared" si="97"/>
        <v>0.42764929996991063</v>
      </c>
      <c r="I982" s="8">
        <f>0.0050811768+0.0000286052*POWER(D982,2)*E982</f>
        <v>0.53464924439999995</v>
      </c>
      <c r="J982" s="3">
        <f t="shared" si="100"/>
        <v>20</v>
      </c>
      <c r="K982" s="3">
        <f t="shared" si="101"/>
        <v>10.692984887999998</v>
      </c>
      <c r="L982" t="s">
        <v>129</v>
      </c>
      <c r="M982" s="1" t="s">
        <v>58</v>
      </c>
      <c r="N982" s="43" t="s">
        <v>59</v>
      </c>
    </row>
    <row r="983" spans="1:14" x14ac:dyDescent="0.25">
      <c r="A983" s="4">
        <v>2</v>
      </c>
      <c r="B983" s="4">
        <v>15</v>
      </c>
      <c r="C983" s="44" t="s">
        <v>77</v>
      </c>
      <c r="D983" s="45">
        <v>13</v>
      </c>
      <c r="E983" s="45">
        <v>10</v>
      </c>
      <c r="F983" s="12" t="s">
        <v>79</v>
      </c>
      <c r="G983" s="6">
        <f t="shared" si="99"/>
        <v>1.3273228961416878E-2</v>
      </c>
      <c r="H983" s="3">
        <f t="shared" si="97"/>
        <v>6.6366144807084387E-2</v>
      </c>
      <c r="I983" s="8">
        <f>0.0050811768+0.0000286052*POWER(D983,2)*E983</f>
        <v>5.3423964800000001E-2</v>
      </c>
      <c r="J983" s="3">
        <f t="shared" si="100"/>
        <v>20</v>
      </c>
      <c r="K983" s="3">
        <f t="shared" si="101"/>
        <v>1.068479296</v>
      </c>
      <c r="L983" t="s">
        <v>129</v>
      </c>
      <c r="M983" s="1" t="s">
        <v>58</v>
      </c>
      <c r="N983" s="43" t="s">
        <v>59</v>
      </c>
    </row>
    <row r="984" spans="1:14" x14ac:dyDescent="0.25">
      <c r="A984" s="4">
        <v>2</v>
      </c>
      <c r="B984" s="4">
        <v>3</v>
      </c>
      <c r="C984" s="44" t="s">
        <v>78</v>
      </c>
      <c r="D984" s="45">
        <v>14</v>
      </c>
      <c r="E984" s="45">
        <v>6</v>
      </c>
      <c r="F984" s="12" t="s">
        <v>79</v>
      </c>
      <c r="G984" s="6">
        <f t="shared" si="99"/>
        <v>1.5393804002589988E-2</v>
      </c>
      <c r="H984" s="3">
        <f t="shared" si="97"/>
        <v>7.6969020012949932E-2</v>
      </c>
      <c r="I984" s="3">
        <f>0.108337266+(0.000046499*(D984*D984*E984))</f>
        <v>0.16302009000000001</v>
      </c>
      <c r="J984" s="3">
        <f t="shared" si="100"/>
        <v>20</v>
      </c>
      <c r="K984" s="3">
        <f t="shared" si="101"/>
        <v>3.2604017999999999</v>
      </c>
      <c r="L984" t="s">
        <v>129</v>
      </c>
      <c r="M984" s="1" t="s">
        <v>58</v>
      </c>
      <c r="N984" s="43" t="s">
        <v>59</v>
      </c>
    </row>
    <row r="985" spans="1:14" x14ac:dyDescent="0.25">
      <c r="A985" s="4">
        <v>2</v>
      </c>
      <c r="B985" s="4">
        <v>13</v>
      </c>
      <c r="C985" s="44" t="s">
        <v>78</v>
      </c>
      <c r="D985" s="45">
        <v>14</v>
      </c>
      <c r="E985" s="45">
        <v>6</v>
      </c>
      <c r="F985" s="12" t="s">
        <v>79</v>
      </c>
      <c r="G985" s="6">
        <f t="shared" si="99"/>
        <v>1.5393804002589988E-2</v>
      </c>
      <c r="H985" s="3">
        <f t="shared" si="97"/>
        <v>7.6969020012949932E-2</v>
      </c>
      <c r="I985" s="3">
        <f>0.108337266+(0.000046499*(D985*D985*E985))</f>
        <v>0.16302009000000001</v>
      </c>
      <c r="J985" s="3">
        <f t="shared" si="100"/>
        <v>20</v>
      </c>
      <c r="K985" s="3">
        <f t="shared" si="101"/>
        <v>3.2604017999999999</v>
      </c>
      <c r="L985" t="s">
        <v>129</v>
      </c>
      <c r="M985" s="1" t="s">
        <v>58</v>
      </c>
      <c r="N985" s="43" t="s">
        <v>59</v>
      </c>
    </row>
    <row r="986" spans="1:14" x14ac:dyDescent="0.25">
      <c r="A986" s="4">
        <v>2</v>
      </c>
      <c r="B986" s="4">
        <v>2</v>
      </c>
      <c r="C986" s="44" t="s">
        <v>78</v>
      </c>
      <c r="D986" s="45">
        <v>16</v>
      </c>
      <c r="E986" s="45">
        <v>10</v>
      </c>
      <c r="F986" s="51" t="s">
        <v>80</v>
      </c>
      <c r="G986" s="6">
        <f t="shared" si="99"/>
        <v>2.0106192982974676E-2</v>
      </c>
      <c r="H986" s="3">
        <f t="shared" si="97"/>
        <v>0.10053096491487337</v>
      </c>
      <c r="I986" s="3">
        <f>0.108337266+(0.000046499*(D986*D986*E986))</f>
        <v>0.22737470600000001</v>
      </c>
      <c r="J986" s="3">
        <f t="shared" si="100"/>
        <v>20</v>
      </c>
      <c r="K986" s="3">
        <f t="shared" si="101"/>
        <v>4.5474941199999996</v>
      </c>
      <c r="L986" t="s">
        <v>129</v>
      </c>
      <c r="M986" s="1" t="s">
        <v>58</v>
      </c>
      <c r="N986" s="43" t="s">
        <v>59</v>
      </c>
    </row>
    <row r="987" spans="1:14" x14ac:dyDescent="0.25">
      <c r="A987" s="4">
        <v>2</v>
      </c>
      <c r="B987" s="4">
        <v>4</v>
      </c>
      <c r="C987" s="44" t="s">
        <v>77</v>
      </c>
      <c r="D987" s="45">
        <v>18</v>
      </c>
      <c r="E987" s="45">
        <v>14</v>
      </c>
      <c r="F987" s="51" t="s">
        <v>80</v>
      </c>
      <c r="G987" s="6">
        <f t="shared" si="99"/>
        <v>2.5446900494077322E-2</v>
      </c>
      <c r="H987" s="3">
        <f t="shared" si="97"/>
        <v>0.12723450247038659</v>
      </c>
      <c r="I987" s="8">
        <f t="shared" ref="I987:I994" si="103">0.0050811768+0.0000286052*POWER(D987,2)*E987</f>
        <v>0.13483436400000001</v>
      </c>
      <c r="J987" s="3">
        <f t="shared" si="100"/>
        <v>20</v>
      </c>
      <c r="K987" s="3">
        <f t="shared" si="101"/>
        <v>2.6966872799999999</v>
      </c>
      <c r="L987" t="s">
        <v>129</v>
      </c>
      <c r="M987" s="1" t="s">
        <v>58</v>
      </c>
      <c r="N987" s="43" t="s">
        <v>59</v>
      </c>
    </row>
    <row r="988" spans="1:14" x14ac:dyDescent="0.25">
      <c r="A988" s="4">
        <v>2</v>
      </c>
      <c r="B988" s="4">
        <v>10</v>
      </c>
      <c r="C988" s="44" t="s">
        <v>77</v>
      </c>
      <c r="D988" s="45">
        <v>18</v>
      </c>
      <c r="E988" s="45">
        <v>10</v>
      </c>
      <c r="F988" s="51" t="s">
        <v>80</v>
      </c>
      <c r="G988" s="6">
        <f t="shared" si="99"/>
        <v>2.5446900494077322E-2</v>
      </c>
      <c r="H988" s="3">
        <f t="shared" si="97"/>
        <v>0.12723450247038659</v>
      </c>
      <c r="I988" s="8">
        <f t="shared" si="103"/>
        <v>9.77620248E-2</v>
      </c>
      <c r="J988" s="3">
        <f t="shared" si="100"/>
        <v>20</v>
      </c>
      <c r="K988" s="3">
        <f t="shared" si="101"/>
        <v>1.9552404959999998</v>
      </c>
      <c r="L988" t="s">
        <v>129</v>
      </c>
      <c r="M988" s="1" t="s">
        <v>58</v>
      </c>
      <c r="N988" s="43" t="s">
        <v>59</v>
      </c>
    </row>
    <row r="989" spans="1:14" x14ac:dyDescent="0.25">
      <c r="A989" s="4">
        <v>2</v>
      </c>
      <c r="B989" s="4">
        <v>14</v>
      </c>
      <c r="C989" s="44" t="s">
        <v>77</v>
      </c>
      <c r="D989" s="45">
        <v>18</v>
      </c>
      <c r="E989" s="45">
        <v>14</v>
      </c>
      <c r="F989" s="51" t="s">
        <v>80</v>
      </c>
      <c r="G989" s="6">
        <f t="shared" si="99"/>
        <v>2.5446900494077322E-2</v>
      </c>
      <c r="H989" s="3">
        <f t="shared" si="97"/>
        <v>0.12723450247038659</v>
      </c>
      <c r="I989" s="8">
        <f t="shared" si="103"/>
        <v>0.13483436400000001</v>
      </c>
      <c r="J989" s="3">
        <f t="shared" si="100"/>
        <v>20</v>
      </c>
      <c r="K989" s="3">
        <f t="shared" si="101"/>
        <v>2.6966872799999999</v>
      </c>
      <c r="L989" t="s">
        <v>129</v>
      </c>
      <c r="M989" s="1" t="s">
        <v>58</v>
      </c>
      <c r="N989" s="43" t="s">
        <v>59</v>
      </c>
    </row>
    <row r="990" spans="1:14" x14ac:dyDescent="0.25">
      <c r="A990" s="4">
        <v>2</v>
      </c>
      <c r="B990" s="4">
        <v>7</v>
      </c>
      <c r="C990" s="44" t="s">
        <v>77</v>
      </c>
      <c r="D990" s="45">
        <v>20</v>
      </c>
      <c r="E990" s="45">
        <v>18</v>
      </c>
      <c r="F990" s="12" t="s">
        <v>81</v>
      </c>
      <c r="G990" s="6">
        <f t="shared" si="99"/>
        <v>3.1415926535897934E-2</v>
      </c>
      <c r="H990" s="3">
        <f t="shared" si="97"/>
        <v>0.15707963267948966</v>
      </c>
      <c r="I990" s="8">
        <f t="shared" si="103"/>
        <v>0.21103861679999997</v>
      </c>
      <c r="J990" s="3">
        <f t="shared" si="100"/>
        <v>20</v>
      </c>
      <c r="K990" s="3">
        <f t="shared" si="101"/>
        <v>4.2207723359999987</v>
      </c>
      <c r="L990" t="s">
        <v>129</v>
      </c>
      <c r="M990" s="1" t="s">
        <v>58</v>
      </c>
      <c r="N990" s="43" t="s">
        <v>59</v>
      </c>
    </row>
    <row r="991" spans="1:14" x14ac:dyDescent="0.25">
      <c r="A991" s="4">
        <v>2</v>
      </c>
      <c r="B991" s="4">
        <v>17</v>
      </c>
      <c r="C991" s="44" t="s">
        <v>77</v>
      </c>
      <c r="D991" s="45">
        <v>20</v>
      </c>
      <c r="E991" s="45">
        <v>18</v>
      </c>
      <c r="F991" s="12" t="s">
        <v>81</v>
      </c>
      <c r="G991" s="6">
        <f t="shared" si="99"/>
        <v>3.1415926535897934E-2</v>
      </c>
      <c r="H991" s="3">
        <f t="shared" si="97"/>
        <v>0.15707963267948966</v>
      </c>
      <c r="I991" s="8">
        <f t="shared" si="103"/>
        <v>0.21103861679999997</v>
      </c>
      <c r="J991" s="3">
        <f t="shared" si="100"/>
        <v>20</v>
      </c>
      <c r="K991" s="3">
        <f t="shared" si="101"/>
        <v>4.2207723359999987</v>
      </c>
      <c r="L991" t="s">
        <v>129</v>
      </c>
      <c r="M991" s="1" t="s">
        <v>58</v>
      </c>
      <c r="N991" s="43" t="s">
        <v>59</v>
      </c>
    </row>
    <row r="992" spans="1:14" x14ac:dyDescent="0.25">
      <c r="A992" s="4">
        <v>2</v>
      </c>
      <c r="B992" s="4">
        <v>12</v>
      </c>
      <c r="C992" s="44" t="s">
        <v>77</v>
      </c>
      <c r="D992" s="45">
        <v>22</v>
      </c>
      <c r="E992" s="45">
        <v>14</v>
      </c>
      <c r="F992" s="12" t="s">
        <v>81</v>
      </c>
      <c r="G992" s="6">
        <f t="shared" si="99"/>
        <v>3.8013271108436497E-2</v>
      </c>
      <c r="H992" s="3">
        <f t="shared" si="97"/>
        <v>0.19006635554218249</v>
      </c>
      <c r="I992" s="8">
        <f t="shared" si="103"/>
        <v>0.198910012</v>
      </c>
      <c r="J992" s="3">
        <f t="shared" si="100"/>
        <v>20</v>
      </c>
      <c r="K992" s="3">
        <f t="shared" si="101"/>
        <v>3.9782002399999996</v>
      </c>
      <c r="L992" t="s">
        <v>129</v>
      </c>
      <c r="M992" s="41" t="s">
        <v>58</v>
      </c>
      <c r="N992" s="43" t="s">
        <v>59</v>
      </c>
    </row>
    <row r="993" spans="1:14" x14ac:dyDescent="0.25">
      <c r="A993" s="4">
        <v>2</v>
      </c>
      <c r="B993" s="4">
        <v>11</v>
      </c>
      <c r="C993" s="44" t="s">
        <v>77</v>
      </c>
      <c r="D993" s="45">
        <v>28</v>
      </c>
      <c r="E993" s="45">
        <v>24</v>
      </c>
      <c r="F993" s="51" t="s">
        <v>82</v>
      </c>
      <c r="G993" s="6">
        <f t="shared" si="99"/>
        <v>6.1575216010359951E-2</v>
      </c>
      <c r="H993" s="3">
        <f t="shared" si="97"/>
        <v>0.30787608005179973</v>
      </c>
      <c r="I993" s="8">
        <f t="shared" si="103"/>
        <v>0.54331661999999992</v>
      </c>
      <c r="J993" s="3">
        <f t="shared" si="100"/>
        <v>20</v>
      </c>
      <c r="K993" s="3">
        <f t="shared" si="101"/>
        <v>10.866332399999997</v>
      </c>
      <c r="L993" t="s">
        <v>129</v>
      </c>
      <c r="M993" s="41" t="s">
        <v>58</v>
      </c>
      <c r="N993" s="43" t="s">
        <v>59</v>
      </c>
    </row>
    <row r="994" spans="1:14" x14ac:dyDescent="0.25">
      <c r="A994" s="4">
        <v>2</v>
      </c>
      <c r="B994" s="4">
        <v>1</v>
      </c>
      <c r="C994" s="44" t="s">
        <v>77</v>
      </c>
      <c r="D994" s="45">
        <v>30</v>
      </c>
      <c r="E994" s="45">
        <v>20</v>
      </c>
      <c r="F994" s="12" t="s">
        <v>83</v>
      </c>
      <c r="G994" s="6">
        <f t="shared" si="99"/>
        <v>7.0685834705770348E-2</v>
      </c>
      <c r="H994" s="3">
        <f t="shared" si="97"/>
        <v>0.35342917352885173</v>
      </c>
      <c r="I994" s="8">
        <f t="shared" si="103"/>
        <v>0.51997477679999993</v>
      </c>
      <c r="J994" s="3">
        <f t="shared" si="100"/>
        <v>20</v>
      </c>
      <c r="K994" s="3">
        <f t="shared" si="101"/>
        <v>10.399495535999998</v>
      </c>
      <c r="L994" t="s">
        <v>129</v>
      </c>
      <c r="M994" s="41" t="s">
        <v>58</v>
      </c>
      <c r="N994" s="43" t="s">
        <v>59</v>
      </c>
    </row>
    <row r="995" spans="1:14" x14ac:dyDescent="0.25">
      <c r="A995" s="4">
        <v>3</v>
      </c>
      <c r="B995" s="4">
        <v>6</v>
      </c>
      <c r="C995" s="44" t="s">
        <v>78</v>
      </c>
      <c r="D995" s="45">
        <v>10</v>
      </c>
      <c r="E995" s="45">
        <v>11</v>
      </c>
      <c r="F995" s="12" t="s">
        <v>79</v>
      </c>
      <c r="G995" s="6">
        <f t="shared" si="99"/>
        <v>7.8539816339744835E-3</v>
      </c>
      <c r="H995" s="3">
        <f t="shared" si="97"/>
        <v>3.9269908169872414E-2</v>
      </c>
      <c r="I995" s="3">
        <f>0.108337266+(0.000046499*(D995*D995*E995))</f>
        <v>0.15948616600000001</v>
      </c>
      <c r="J995" s="3">
        <f t="shared" si="100"/>
        <v>20</v>
      </c>
      <c r="K995" s="3">
        <f t="shared" si="101"/>
        <v>3.1897233200000001</v>
      </c>
      <c r="L995" t="s">
        <v>129</v>
      </c>
      <c r="M995" s="41" t="s">
        <v>58</v>
      </c>
      <c r="N995" s="43" t="s">
        <v>59</v>
      </c>
    </row>
    <row r="996" spans="1:14" x14ac:dyDescent="0.25">
      <c r="A996" s="4">
        <v>3</v>
      </c>
      <c r="B996" s="4">
        <v>15</v>
      </c>
      <c r="C996" s="44" t="s">
        <v>78</v>
      </c>
      <c r="D996" s="45">
        <v>10</v>
      </c>
      <c r="E996" s="45">
        <v>11</v>
      </c>
      <c r="F996" s="12" t="s">
        <v>79</v>
      </c>
      <c r="G996" s="6">
        <f t="shared" si="99"/>
        <v>7.8539816339744835E-3</v>
      </c>
      <c r="H996" s="3">
        <f t="shared" si="97"/>
        <v>3.9269908169872414E-2</v>
      </c>
      <c r="I996" s="3">
        <f>0.108337266+(0.000046499*(D996*D996*E996))</f>
        <v>0.15948616600000001</v>
      </c>
      <c r="J996" s="3">
        <f t="shared" si="100"/>
        <v>20</v>
      </c>
      <c r="K996" s="3">
        <f t="shared" si="101"/>
        <v>3.1897233200000001</v>
      </c>
      <c r="L996" t="s">
        <v>129</v>
      </c>
      <c r="M996" s="41" t="s">
        <v>58</v>
      </c>
      <c r="N996" s="43" t="s">
        <v>59</v>
      </c>
    </row>
    <row r="997" spans="1:14" x14ac:dyDescent="0.25">
      <c r="A997" s="4">
        <v>3</v>
      </c>
      <c r="B997" s="4">
        <v>2</v>
      </c>
      <c r="C997" s="44" t="s">
        <v>78</v>
      </c>
      <c r="D997" s="45">
        <v>12</v>
      </c>
      <c r="E997" s="45">
        <v>9</v>
      </c>
      <c r="F997" s="12" t="s">
        <v>79</v>
      </c>
      <c r="G997" s="6">
        <f t="shared" si="99"/>
        <v>1.1309733552923255E-2</v>
      </c>
      <c r="H997" s="3">
        <f t="shared" si="97"/>
        <v>5.654866776461627E-2</v>
      </c>
      <c r="I997" s="3">
        <f>0.108337266+(0.000046499*(D997*D997*E997))</f>
        <v>0.16859997000000002</v>
      </c>
      <c r="J997" s="3">
        <f t="shared" si="100"/>
        <v>20</v>
      </c>
      <c r="K997" s="3">
        <f t="shared" si="101"/>
        <v>3.3719994</v>
      </c>
      <c r="L997" t="s">
        <v>129</v>
      </c>
      <c r="M997" s="41" t="s">
        <v>58</v>
      </c>
      <c r="N997" s="43" t="s">
        <v>59</v>
      </c>
    </row>
    <row r="998" spans="1:14" x14ac:dyDescent="0.25">
      <c r="A998" s="4">
        <v>3</v>
      </c>
      <c r="B998" s="4">
        <v>7</v>
      </c>
      <c r="C998" s="44" t="s">
        <v>78</v>
      </c>
      <c r="D998" s="45">
        <v>12</v>
      </c>
      <c r="E998" s="45">
        <v>6</v>
      </c>
      <c r="F998" s="12" t="s">
        <v>79</v>
      </c>
      <c r="G998" s="6">
        <f t="shared" si="99"/>
        <v>1.1309733552923255E-2</v>
      </c>
      <c r="H998" s="3">
        <f t="shared" si="97"/>
        <v>5.654866776461627E-2</v>
      </c>
      <c r="I998" s="3">
        <f>0.108337266+(0.000046499*(D998*D998*E998))</f>
        <v>0.14851240199999999</v>
      </c>
      <c r="J998" s="3">
        <f t="shared" si="100"/>
        <v>20</v>
      </c>
      <c r="K998" s="3">
        <f t="shared" si="101"/>
        <v>2.9702480399999995</v>
      </c>
      <c r="L998" t="s">
        <v>129</v>
      </c>
      <c r="M998" s="41" t="s">
        <v>58</v>
      </c>
      <c r="N998" s="43" t="s">
        <v>59</v>
      </c>
    </row>
    <row r="999" spans="1:14" x14ac:dyDescent="0.25">
      <c r="A999" s="4">
        <v>3</v>
      </c>
      <c r="B999" s="4">
        <v>13</v>
      </c>
      <c r="C999" s="44" t="s">
        <v>77</v>
      </c>
      <c r="D999" s="45">
        <v>12</v>
      </c>
      <c r="E999" s="45">
        <v>6</v>
      </c>
      <c r="F999" s="12" t="s">
        <v>79</v>
      </c>
      <c r="G999" s="6">
        <f t="shared" si="99"/>
        <v>1.1309733552923255E-2</v>
      </c>
      <c r="H999" s="3">
        <f t="shared" si="97"/>
        <v>5.654866776461627E-2</v>
      </c>
      <c r="I999" s="8">
        <f>0.0050811768+0.0000286052*POWER(D999,2)*E999</f>
        <v>2.9796069599999999E-2</v>
      </c>
      <c r="J999" s="3">
        <f t="shared" si="100"/>
        <v>20</v>
      </c>
      <c r="K999" s="3">
        <f t="shared" si="101"/>
        <v>0.59592139199999994</v>
      </c>
      <c r="L999" t="s">
        <v>129</v>
      </c>
      <c r="M999" s="41" t="s">
        <v>58</v>
      </c>
      <c r="N999" s="43" t="s">
        <v>59</v>
      </c>
    </row>
    <row r="1000" spans="1:14" x14ac:dyDescent="0.25">
      <c r="A1000" s="4">
        <v>3</v>
      </c>
      <c r="B1000" s="4">
        <v>16</v>
      </c>
      <c r="C1000" s="44" t="s">
        <v>78</v>
      </c>
      <c r="D1000" s="45">
        <v>12</v>
      </c>
      <c r="E1000" s="45">
        <v>6</v>
      </c>
      <c r="F1000" s="12" t="s">
        <v>79</v>
      </c>
      <c r="G1000" s="6">
        <f t="shared" si="99"/>
        <v>1.1309733552923255E-2</v>
      </c>
      <c r="H1000" s="3">
        <f t="shared" si="97"/>
        <v>5.654866776461627E-2</v>
      </c>
      <c r="I1000" s="3">
        <f>0.108337266+(0.000046499*(D1000*D1000*E1000))</f>
        <v>0.14851240199999999</v>
      </c>
      <c r="J1000" s="3">
        <f t="shared" si="100"/>
        <v>20</v>
      </c>
      <c r="K1000" s="3">
        <f t="shared" si="101"/>
        <v>2.9702480399999995</v>
      </c>
      <c r="L1000" t="s">
        <v>129</v>
      </c>
      <c r="M1000" s="41" t="s">
        <v>58</v>
      </c>
      <c r="N1000" s="43" t="s">
        <v>59</v>
      </c>
    </row>
    <row r="1001" spans="1:14" x14ac:dyDescent="0.25">
      <c r="A1001" s="4">
        <v>3</v>
      </c>
      <c r="B1001" s="4">
        <v>12</v>
      </c>
      <c r="C1001" s="44" t="s">
        <v>77</v>
      </c>
      <c r="D1001" s="45">
        <v>13</v>
      </c>
      <c r="E1001" s="45">
        <v>8</v>
      </c>
      <c r="F1001" s="12" t="s">
        <v>79</v>
      </c>
      <c r="G1001" s="6">
        <f t="shared" si="99"/>
        <v>1.3273228961416878E-2</v>
      </c>
      <c r="H1001" s="3">
        <f t="shared" si="97"/>
        <v>6.6366144807084387E-2</v>
      </c>
      <c r="I1001" s="8">
        <f>0.0050811768+0.0000286052*POWER(D1001,2)*E1001</f>
        <v>4.3755407199999999E-2</v>
      </c>
      <c r="J1001" s="3">
        <f t="shared" si="100"/>
        <v>20</v>
      </c>
      <c r="K1001" s="3">
        <f t="shared" si="101"/>
        <v>0.87510814399999992</v>
      </c>
      <c r="L1001" t="s">
        <v>129</v>
      </c>
      <c r="M1001" s="41" t="s">
        <v>58</v>
      </c>
      <c r="N1001" s="43" t="s">
        <v>59</v>
      </c>
    </row>
    <row r="1002" spans="1:14" x14ac:dyDescent="0.25">
      <c r="A1002" s="4">
        <v>3</v>
      </c>
      <c r="B1002" s="4">
        <v>3</v>
      </c>
      <c r="C1002" s="44" t="s">
        <v>78</v>
      </c>
      <c r="D1002" s="45">
        <v>14</v>
      </c>
      <c r="E1002" s="45">
        <v>8</v>
      </c>
      <c r="F1002" s="12" t="s">
        <v>79</v>
      </c>
      <c r="G1002" s="6">
        <f t="shared" si="99"/>
        <v>1.5393804002589988E-2</v>
      </c>
      <c r="H1002" s="3">
        <f t="shared" si="97"/>
        <v>7.6969020012949932E-2</v>
      </c>
      <c r="I1002" s="3">
        <f>0.108337266+(0.000046499*(D1002*D1002*E1002))</f>
        <v>0.18124769800000001</v>
      </c>
      <c r="J1002" s="3">
        <f t="shared" si="100"/>
        <v>20</v>
      </c>
      <c r="K1002" s="3">
        <f t="shared" si="101"/>
        <v>3.62495396</v>
      </c>
      <c r="L1002" t="s">
        <v>129</v>
      </c>
      <c r="M1002" s="41" t="s">
        <v>58</v>
      </c>
      <c r="N1002" s="43" t="s">
        <v>59</v>
      </c>
    </row>
    <row r="1003" spans="1:14" x14ac:dyDescent="0.25">
      <c r="A1003" s="4">
        <v>3</v>
      </c>
      <c r="B1003" s="4">
        <v>11</v>
      </c>
      <c r="C1003" s="44" t="s">
        <v>77</v>
      </c>
      <c r="D1003" s="45">
        <v>14</v>
      </c>
      <c r="E1003" s="45">
        <v>9</v>
      </c>
      <c r="F1003" s="12" t="s">
        <v>79</v>
      </c>
      <c r="G1003" s="6">
        <f t="shared" si="99"/>
        <v>1.5393804002589988E-2</v>
      </c>
      <c r="H1003" s="3">
        <f t="shared" si="97"/>
        <v>7.6969020012949932E-2</v>
      </c>
      <c r="I1003" s="8">
        <f>0.0050811768+0.0000286052*POWER(D1003,2)*E1003</f>
        <v>5.5540749599999995E-2</v>
      </c>
      <c r="J1003" s="3">
        <f t="shared" si="100"/>
        <v>20</v>
      </c>
      <c r="K1003" s="3">
        <f t="shared" si="101"/>
        <v>1.1108149919999999</v>
      </c>
      <c r="L1003" t="s">
        <v>129</v>
      </c>
      <c r="M1003" s="41" t="s">
        <v>58</v>
      </c>
      <c r="N1003" s="43" t="s">
        <v>59</v>
      </c>
    </row>
    <row r="1004" spans="1:14" x14ac:dyDescent="0.25">
      <c r="A1004" s="4">
        <v>3</v>
      </c>
      <c r="B1004" s="4">
        <v>4</v>
      </c>
      <c r="C1004" s="44" t="s">
        <v>78</v>
      </c>
      <c r="D1004" s="45">
        <v>15</v>
      </c>
      <c r="E1004" s="45">
        <v>7</v>
      </c>
      <c r="F1004" s="51" t="s">
        <v>80</v>
      </c>
      <c r="G1004" s="6">
        <f t="shared" si="99"/>
        <v>1.7671458676442587E-2</v>
      </c>
      <c r="H1004" s="3">
        <f t="shared" si="97"/>
        <v>8.8357293382212931E-2</v>
      </c>
      <c r="I1004" s="3">
        <f>0.108337266+(0.000046499*(D1004*D1004*E1004))</f>
        <v>0.18157319100000002</v>
      </c>
      <c r="J1004" s="3">
        <f t="shared" si="100"/>
        <v>20</v>
      </c>
      <c r="K1004" s="3">
        <f t="shared" si="101"/>
        <v>3.6314638200000005</v>
      </c>
      <c r="L1004" t="s">
        <v>129</v>
      </c>
      <c r="M1004" s="41" t="s">
        <v>58</v>
      </c>
      <c r="N1004" s="43" t="s">
        <v>59</v>
      </c>
    </row>
    <row r="1005" spans="1:14" x14ac:dyDescent="0.25">
      <c r="A1005" s="4">
        <v>3</v>
      </c>
      <c r="B1005" s="4">
        <v>1</v>
      </c>
      <c r="C1005" s="44" t="s">
        <v>78</v>
      </c>
      <c r="D1005" s="45">
        <v>16</v>
      </c>
      <c r="E1005" s="45">
        <v>10</v>
      </c>
      <c r="F1005" s="51" t="s">
        <v>80</v>
      </c>
      <c r="G1005" s="6">
        <f t="shared" si="99"/>
        <v>2.0106192982974676E-2</v>
      </c>
      <c r="H1005" s="3">
        <f t="shared" si="97"/>
        <v>0.10053096491487337</v>
      </c>
      <c r="I1005" s="3">
        <f>0.108337266+(0.000046499*(D1005*D1005*E1005))</f>
        <v>0.22737470600000001</v>
      </c>
      <c r="J1005" s="3">
        <f t="shared" si="100"/>
        <v>20</v>
      </c>
      <c r="K1005" s="3">
        <f t="shared" si="101"/>
        <v>4.5474941199999996</v>
      </c>
      <c r="L1005" t="s">
        <v>129</v>
      </c>
      <c r="M1005" s="41" t="s">
        <v>58</v>
      </c>
      <c r="N1005" s="43" t="s">
        <v>59</v>
      </c>
    </row>
    <row r="1006" spans="1:14" x14ac:dyDescent="0.25">
      <c r="A1006" s="4">
        <v>3</v>
      </c>
      <c r="B1006" s="4">
        <v>5</v>
      </c>
      <c r="C1006" s="44" t="s">
        <v>77</v>
      </c>
      <c r="D1006" s="45">
        <v>20</v>
      </c>
      <c r="E1006" s="45">
        <v>12</v>
      </c>
      <c r="F1006" s="12" t="s">
        <v>81</v>
      </c>
      <c r="G1006" s="6">
        <f t="shared" si="99"/>
        <v>3.1415926535897934E-2</v>
      </c>
      <c r="H1006" s="3">
        <f t="shared" si="97"/>
        <v>0.15707963267948966</v>
      </c>
      <c r="I1006" s="8">
        <f t="shared" ref="I1006:I1013" si="104">0.0050811768+0.0000286052*POWER(D1006,2)*E1006</f>
        <v>0.14238613679999998</v>
      </c>
      <c r="J1006" s="3">
        <f t="shared" si="100"/>
        <v>20</v>
      </c>
      <c r="K1006" s="3">
        <f t="shared" si="101"/>
        <v>2.8477227359999993</v>
      </c>
      <c r="L1006" t="s">
        <v>129</v>
      </c>
      <c r="M1006" s="41" t="s">
        <v>58</v>
      </c>
      <c r="N1006" s="43" t="s">
        <v>59</v>
      </c>
    </row>
    <row r="1007" spans="1:14" x14ac:dyDescent="0.25">
      <c r="A1007" s="4">
        <v>3</v>
      </c>
      <c r="B1007" s="4">
        <v>14</v>
      </c>
      <c r="C1007" s="44" t="s">
        <v>77</v>
      </c>
      <c r="D1007" s="45">
        <v>20</v>
      </c>
      <c r="E1007" s="45">
        <v>12</v>
      </c>
      <c r="F1007" s="12" t="s">
        <v>81</v>
      </c>
      <c r="G1007" s="6">
        <f t="shared" si="99"/>
        <v>3.1415926535897934E-2</v>
      </c>
      <c r="H1007" s="3">
        <f t="shared" si="97"/>
        <v>0.15707963267948966</v>
      </c>
      <c r="I1007" s="8">
        <f t="shared" si="104"/>
        <v>0.14238613679999998</v>
      </c>
      <c r="J1007" s="3">
        <f t="shared" si="100"/>
        <v>20</v>
      </c>
      <c r="K1007" s="3">
        <f t="shared" si="101"/>
        <v>2.8477227359999993</v>
      </c>
      <c r="L1007" t="s">
        <v>129</v>
      </c>
      <c r="M1007" s="41" t="s">
        <v>58</v>
      </c>
      <c r="N1007" s="43" t="s">
        <v>59</v>
      </c>
    </row>
    <row r="1008" spans="1:14" x14ac:dyDescent="0.25">
      <c r="A1008" s="4">
        <v>3</v>
      </c>
      <c r="B1008" s="4">
        <v>9</v>
      </c>
      <c r="C1008" s="44" t="s">
        <v>77</v>
      </c>
      <c r="D1008" s="45">
        <v>24</v>
      </c>
      <c r="E1008" s="45">
        <v>18</v>
      </c>
      <c r="F1008" s="12" t="s">
        <v>81</v>
      </c>
      <c r="G1008" s="6">
        <f t="shared" si="99"/>
        <v>4.5238934211693019E-2</v>
      </c>
      <c r="H1008" s="3">
        <f t="shared" si="97"/>
        <v>0.22619467105846508</v>
      </c>
      <c r="I1008" s="8">
        <f t="shared" si="104"/>
        <v>0.30165989039999996</v>
      </c>
      <c r="J1008" s="3">
        <f t="shared" si="100"/>
        <v>20</v>
      </c>
      <c r="K1008" s="3">
        <f t="shared" si="101"/>
        <v>6.0331978079999988</v>
      </c>
      <c r="L1008" t="s">
        <v>129</v>
      </c>
      <c r="M1008" s="41" t="s">
        <v>58</v>
      </c>
      <c r="N1008" s="43" t="s">
        <v>59</v>
      </c>
    </row>
    <row r="1009" spans="1:14" x14ac:dyDescent="0.25">
      <c r="A1009" s="4">
        <v>3</v>
      </c>
      <c r="B1009" s="4">
        <v>18</v>
      </c>
      <c r="C1009" s="44" t="s">
        <v>77</v>
      </c>
      <c r="D1009" s="45">
        <v>24</v>
      </c>
      <c r="E1009" s="45">
        <v>18</v>
      </c>
      <c r="F1009" s="12" t="s">
        <v>81</v>
      </c>
      <c r="G1009" s="6">
        <f t="shared" si="99"/>
        <v>4.5238934211693019E-2</v>
      </c>
      <c r="H1009" s="3">
        <f t="shared" si="97"/>
        <v>0.22619467105846508</v>
      </c>
      <c r="I1009" s="8">
        <f t="shared" si="104"/>
        <v>0.30165989039999996</v>
      </c>
      <c r="J1009" s="3">
        <f t="shared" si="100"/>
        <v>20</v>
      </c>
      <c r="K1009" s="3">
        <f t="shared" si="101"/>
        <v>6.0331978079999988</v>
      </c>
      <c r="L1009" t="s">
        <v>129</v>
      </c>
      <c r="M1009" s="41" t="s">
        <v>58</v>
      </c>
      <c r="N1009" s="43" t="s">
        <v>59</v>
      </c>
    </row>
    <row r="1010" spans="1:14" x14ac:dyDescent="0.25">
      <c r="A1010" s="4">
        <v>3</v>
      </c>
      <c r="B1010" s="4">
        <v>8</v>
      </c>
      <c r="C1010" s="44" t="s">
        <v>77</v>
      </c>
      <c r="D1010" s="45">
        <v>29</v>
      </c>
      <c r="E1010" s="45">
        <v>25</v>
      </c>
      <c r="F1010" s="51" t="s">
        <v>82</v>
      </c>
      <c r="G1010" s="6">
        <f t="shared" si="99"/>
        <v>6.6051985541725394E-2</v>
      </c>
      <c r="H1010" s="3">
        <f t="shared" si="97"/>
        <v>0.33025992770862694</v>
      </c>
      <c r="I1010" s="8">
        <f t="shared" si="104"/>
        <v>0.60650550679999993</v>
      </c>
      <c r="J1010" s="3">
        <f t="shared" si="100"/>
        <v>20</v>
      </c>
      <c r="K1010" s="3">
        <f t="shared" si="101"/>
        <v>12.130110135999997</v>
      </c>
      <c r="L1010" t="s">
        <v>129</v>
      </c>
      <c r="M1010" s="41" t="s">
        <v>58</v>
      </c>
      <c r="N1010" s="43" t="s">
        <v>59</v>
      </c>
    </row>
    <row r="1011" spans="1:14" x14ac:dyDescent="0.25">
      <c r="A1011" s="4">
        <v>3</v>
      </c>
      <c r="B1011" s="4">
        <v>17</v>
      </c>
      <c r="C1011" s="44" t="s">
        <v>77</v>
      </c>
      <c r="D1011" s="45">
        <v>29</v>
      </c>
      <c r="E1011" s="45">
        <v>25</v>
      </c>
      <c r="F1011" s="51" t="s">
        <v>82</v>
      </c>
      <c r="G1011" s="6">
        <f t="shared" si="99"/>
        <v>6.6051985541725394E-2</v>
      </c>
      <c r="H1011" s="3">
        <f t="shared" si="97"/>
        <v>0.33025992770862694</v>
      </c>
      <c r="I1011" s="8">
        <f t="shared" si="104"/>
        <v>0.60650550679999993</v>
      </c>
      <c r="J1011" s="3">
        <f t="shared" si="100"/>
        <v>20</v>
      </c>
      <c r="K1011" s="3">
        <f t="shared" si="101"/>
        <v>12.130110135999997</v>
      </c>
      <c r="L1011" t="s">
        <v>129</v>
      </c>
      <c r="M1011" s="41" t="s">
        <v>58</v>
      </c>
      <c r="N1011" s="43" t="s">
        <v>59</v>
      </c>
    </row>
    <row r="1012" spans="1:14" x14ac:dyDescent="0.25">
      <c r="A1012" s="4">
        <v>3</v>
      </c>
      <c r="B1012" s="4">
        <v>10</v>
      </c>
      <c r="C1012" s="44" t="s">
        <v>77</v>
      </c>
      <c r="D1012" s="45">
        <v>30</v>
      </c>
      <c r="E1012" s="45">
        <v>21</v>
      </c>
      <c r="F1012" s="12" t="s">
        <v>83</v>
      </c>
      <c r="G1012" s="6">
        <f t="shared" si="99"/>
        <v>7.0685834705770348E-2</v>
      </c>
      <c r="H1012" s="3">
        <f t="shared" si="97"/>
        <v>0.35342917352885173</v>
      </c>
      <c r="I1012" s="8">
        <f t="shared" si="104"/>
        <v>0.5457194568</v>
      </c>
      <c r="J1012" s="3">
        <f t="shared" si="100"/>
        <v>20</v>
      </c>
      <c r="K1012" s="3">
        <f t="shared" si="101"/>
        <v>10.914389135999999</v>
      </c>
      <c r="L1012" t="s">
        <v>129</v>
      </c>
      <c r="M1012" s="41" t="s">
        <v>58</v>
      </c>
      <c r="N1012" s="43" t="s">
        <v>59</v>
      </c>
    </row>
    <row r="1013" spans="1:14" x14ac:dyDescent="0.25">
      <c r="A1013" s="4">
        <v>3</v>
      </c>
      <c r="B1013" s="4">
        <v>19</v>
      </c>
      <c r="C1013" s="44" t="s">
        <v>77</v>
      </c>
      <c r="D1013" s="45">
        <v>30</v>
      </c>
      <c r="E1013" s="45">
        <v>21</v>
      </c>
      <c r="F1013" s="12" t="s">
        <v>83</v>
      </c>
      <c r="G1013" s="6">
        <f t="shared" si="99"/>
        <v>7.0685834705770348E-2</v>
      </c>
      <c r="H1013" s="3">
        <f t="shared" si="97"/>
        <v>0.35342917352885173</v>
      </c>
      <c r="I1013" s="8">
        <f t="shared" si="104"/>
        <v>0.5457194568</v>
      </c>
      <c r="J1013" s="3">
        <f t="shared" si="100"/>
        <v>20</v>
      </c>
      <c r="K1013" s="3">
        <f t="shared" si="101"/>
        <v>10.914389135999999</v>
      </c>
      <c r="L1013" t="s">
        <v>129</v>
      </c>
      <c r="M1013" s="41" t="s">
        <v>58</v>
      </c>
      <c r="N1013" s="43" t="s">
        <v>59</v>
      </c>
    </row>
    <row r="1014" spans="1:14" x14ac:dyDescent="0.25">
      <c r="A1014" s="4">
        <v>1</v>
      </c>
      <c r="B1014" s="4">
        <v>2</v>
      </c>
      <c r="C1014" s="44" t="s">
        <v>78</v>
      </c>
      <c r="D1014" s="45">
        <v>13</v>
      </c>
      <c r="E1014" s="45">
        <v>9</v>
      </c>
      <c r="F1014" s="12" t="s">
        <v>79</v>
      </c>
      <c r="G1014" s="6">
        <f t="shared" si="99"/>
        <v>1.3273228961416878E-2</v>
      </c>
      <c r="H1014" s="3">
        <f>G1014*1/0.15</f>
        <v>8.8488193076112526E-2</v>
      </c>
      <c r="I1014" s="3">
        <f t="shared" ref="I1014:I1030" si="105">0.108337266+(0.000046499*(D1014*D1014*E1014))</f>
        <v>0.17906224500000001</v>
      </c>
      <c r="J1014" s="3">
        <f t="shared" si="100"/>
        <v>20</v>
      </c>
      <c r="K1014" s="3">
        <f t="shared" si="101"/>
        <v>3.5812449000000002</v>
      </c>
      <c r="L1014" t="s">
        <v>129</v>
      </c>
      <c r="M1014" s="41" t="s">
        <v>60</v>
      </c>
      <c r="N1014" t="s">
        <v>61</v>
      </c>
    </row>
    <row r="1015" spans="1:14" x14ac:dyDescent="0.25">
      <c r="A1015" s="4">
        <v>1</v>
      </c>
      <c r="B1015" s="4">
        <v>9</v>
      </c>
      <c r="C1015" s="44" t="s">
        <v>78</v>
      </c>
      <c r="D1015" s="45">
        <v>22</v>
      </c>
      <c r="E1015" s="45">
        <v>11</v>
      </c>
      <c r="F1015" s="12" t="s">
        <v>81</v>
      </c>
      <c r="G1015" s="6">
        <f t="shared" si="99"/>
        <v>3.8013271108436497E-2</v>
      </c>
      <c r="H1015" s="3">
        <f t="shared" ref="H1015:H1071" si="106">G1015*1/0.15</f>
        <v>0.25342180738957665</v>
      </c>
      <c r="I1015" s="3">
        <f t="shared" si="105"/>
        <v>0.35589794200000002</v>
      </c>
      <c r="J1015" s="3">
        <f t="shared" si="100"/>
        <v>20</v>
      </c>
      <c r="K1015" s="3">
        <f t="shared" si="101"/>
        <v>7.11795884</v>
      </c>
      <c r="L1015" t="s">
        <v>129</v>
      </c>
      <c r="M1015" s="41" t="s">
        <v>60</v>
      </c>
      <c r="N1015" t="s">
        <v>61</v>
      </c>
    </row>
    <row r="1016" spans="1:14" x14ac:dyDescent="0.25">
      <c r="A1016" s="4">
        <v>1</v>
      </c>
      <c r="B1016" s="4">
        <v>5</v>
      </c>
      <c r="C1016" s="44" t="s">
        <v>78</v>
      </c>
      <c r="D1016" s="45">
        <v>23</v>
      </c>
      <c r="E1016" s="45">
        <v>10</v>
      </c>
      <c r="F1016" s="12" t="s">
        <v>81</v>
      </c>
      <c r="G1016" s="6">
        <f t="shared" si="99"/>
        <v>4.1547562843725017E-2</v>
      </c>
      <c r="H1016" s="3">
        <f t="shared" si="106"/>
        <v>0.27698375229150013</v>
      </c>
      <c r="I1016" s="3">
        <f t="shared" si="105"/>
        <v>0.35431697600000001</v>
      </c>
      <c r="J1016" s="3">
        <f t="shared" si="100"/>
        <v>20</v>
      </c>
      <c r="K1016" s="3">
        <f t="shared" si="101"/>
        <v>7.0863395200000001</v>
      </c>
      <c r="L1016" t="s">
        <v>129</v>
      </c>
      <c r="M1016" s="41" t="s">
        <v>60</v>
      </c>
      <c r="N1016" t="s">
        <v>61</v>
      </c>
    </row>
    <row r="1017" spans="1:14" x14ac:dyDescent="0.25">
      <c r="A1017" s="4">
        <v>1</v>
      </c>
      <c r="B1017" s="4">
        <v>13</v>
      </c>
      <c r="C1017" s="44" t="s">
        <v>78</v>
      </c>
      <c r="D1017" s="45">
        <v>23</v>
      </c>
      <c r="E1017" s="45">
        <v>9</v>
      </c>
      <c r="F1017" s="12" t="s">
        <v>81</v>
      </c>
      <c r="G1017" s="6">
        <f t="shared" si="99"/>
        <v>4.1547562843725017E-2</v>
      </c>
      <c r="H1017" s="3">
        <f t="shared" si="106"/>
        <v>0.27698375229150013</v>
      </c>
      <c r="I1017" s="3">
        <f t="shared" si="105"/>
        <v>0.32971900500000001</v>
      </c>
      <c r="J1017" s="3">
        <f t="shared" si="100"/>
        <v>20</v>
      </c>
      <c r="K1017" s="3">
        <f t="shared" si="101"/>
        <v>6.5943800999999995</v>
      </c>
      <c r="L1017" t="s">
        <v>129</v>
      </c>
      <c r="M1017" s="41" t="s">
        <v>60</v>
      </c>
      <c r="N1017" t="s">
        <v>61</v>
      </c>
    </row>
    <row r="1018" spans="1:14" x14ac:dyDescent="0.25">
      <c r="A1018" s="4">
        <v>1</v>
      </c>
      <c r="B1018" s="4">
        <v>15</v>
      </c>
      <c r="C1018" s="44" t="s">
        <v>78</v>
      </c>
      <c r="D1018" s="45">
        <v>23</v>
      </c>
      <c r="E1018" s="49">
        <v>8</v>
      </c>
      <c r="F1018" s="12" t="s">
        <v>81</v>
      </c>
      <c r="G1018" s="6">
        <f t="shared" si="99"/>
        <v>4.1547562843725017E-2</v>
      </c>
      <c r="H1018" s="3">
        <f t="shared" si="106"/>
        <v>0.27698375229150013</v>
      </c>
      <c r="I1018" s="3">
        <f t="shared" si="105"/>
        <v>0.30512103400000001</v>
      </c>
      <c r="J1018" s="3">
        <f t="shared" si="100"/>
        <v>20</v>
      </c>
      <c r="K1018" s="3">
        <f t="shared" si="101"/>
        <v>6.1024206799999998</v>
      </c>
      <c r="L1018" t="s">
        <v>129</v>
      </c>
      <c r="M1018" s="41" t="s">
        <v>60</v>
      </c>
      <c r="N1018" t="s">
        <v>61</v>
      </c>
    </row>
    <row r="1019" spans="1:14" x14ac:dyDescent="0.25">
      <c r="A1019" s="4">
        <v>1</v>
      </c>
      <c r="B1019" s="4">
        <v>3</v>
      </c>
      <c r="C1019" s="44" t="s">
        <v>78</v>
      </c>
      <c r="D1019" s="45">
        <v>31</v>
      </c>
      <c r="E1019" s="45">
        <v>14</v>
      </c>
      <c r="F1019" s="12" t="s">
        <v>83</v>
      </c>
      <c r="G1019" s="6">
        <f t="shared" si="99"/>
        <v>7.5476763502494784E-2</v>
      </c>
      <c r="H1019" s="3">
        <f t="shared" si="106"/>
        <v>0.50317842334996521</v>
      </c>
      <c r="I1019" s="3">
        <f t="shared" si="105"/>
        <v>0.7339348120000001</v>
      </c>
      <c r="J1019" s="3">
        <f t="shared" si="100"/>
        <v>20</v>
      </c>
      <c r="K1019" s="3">
        <f t="shared" si="101"/>
        <v>14.678696240000001</v>
      </c>
      <c r="L1019" t="s">
        <v>129</v>
      </c>
      <c r="M1019" s="41" t="s">
        <v>60</v>
      </c>
      <c r="N1019" t="s">
        <v>61</v>
      </c>
    </row>
    <row r="1020" spans="1:14" x14ac:dyDescent="0.25">
      <c r="A1020" s="4">
        <v>1</v>
      </c>
      <c r="B1020" s="4">
        <v>4</v>
      </c>
      <c r="C1020" s="44" t="s">
        <v>78</v>
      </c>
      <c r="D1020" s="45">
        <v>31</v>
      </c>
      <c r="E1020" s="45">
        <v>12</v>
      </c>
      <c r="F1020" s="12" t="s">
        <v>83</v>
      </c>
      <c r="G1020" s="6">
        <f t="shared" si="99"/>
        <v>7.5476763502494784E-2</v>
      </c>
      <c r="H1020" s="3">
        <f t="shared" si="106"/>
        <v>0.50317842334996521</v>
      </c>
      <c r="I1020" s="3">
        <f t="shared" si="105"/>
        <v>0.64456373400000011</v>
      </c>
      <c r="J1020" s="3">
        <f t="shared" si="100"/>
        <v>20</v>
      </c>
      <c r="K1020" s="3">
        <f t="shared" si="101"/>
        <v>12.891274680000002</v>
      </c>
      <c r="L1020" t="s">
        <v>129</v>
      </c>
      <c r="M1020" s="41" t="s">
        <v>60</v>
      </c>
      <c r="N1020" t="s">
        <v>61</v>
      </c>
    </row>
    <row r="1021" spans="1:14" x14ac:dyDescent="0.25">
      <c r="A1021" s="4">
        <v>1</v>
      </c>
      <c r="B1021" s="4">
        <v>14</v>
      </c>
      <c r="C1021" s="44" t="s">
        <v>78</v>
      </c>
      <c r="D1021" s="45">
        <v>31</v>
      </c>
      <c r="E1021" s="45">
        <v>16</v>
      </c>
      <c r="F1021" s="12" t="s">
        <v>83</v>
      </c>
      <c r="G1021" s="6">
        <f t="shared" si="99"/>
        <v>7.5476763502494784E-2</v>
      </c>
      <c r="H1021" s="3">
        <f t="shared" si="106"/>
        <v>0.50317842334996521</v>
      </c>
      <c r="I1021" s="3">
        <f t="shared" si="105"/>
        <v>0.8233058900000001</v>
      </c>
      <c r="J1021" s="3">
        <f t="shared" si="100"/>
        <v>20</v>
      </c>
      <c r="K1021" s="3">
        <f t="shared" si="101"/>
        <v>16.466117799999999</v>
      </c>
      <c r="L1021" t="s">
        <v>129</v>
      </c>
      <c r="M1021" s="41" t="s">
        <v>60</v>
      </c>
      <c r="N1021" t="s">
        <v>61</v>
      </c>
    </row>
    <row r="1022" spans="1:14" x14ac:dyDescent="0.25">
      <c r="A1022" s="4">
        <v>1</v>
      </c>
      <c r="B1022" s="4">
        <v>7</v>
      </c>
      <c r="C1022" s="44" t="s">
        <v>74</v>
      </c>
      <c r="D1022" s="45">
        <v>30</v>
      </c>
      <c r="E1022" s="45">
        <v>17</v>
      </c>
      <c r="F1022" s="12" t="s">
        <v>83</v>
      </c>
      <c r="G1022" s="6">
        <f t="shared" si="99"/>
        <v>7.0685834705770348E-2</v>
      </c>
      <c r="H1022" s="3">
        <f t="shared" si="106"/>
        <v>0.47123889803846902</v>
      </c>
      <c r="I1022" s="3">
        <f t="shared" si="105"/>
        <v>0.81977196600000013</v>
      </c>
      <c r="J1022" s="3">
        <f t="shared" si="100"/>
        <v>20</v>
      </c>
      <c r="K1022" s="3">
        <f t="shared" si="101"/>
        <v>16.395439320000001</v>
      </c>
      <c r="L1022" t="s">
        <v>129</v>
      </c>
      <c r="M1022" s="41" t="s">
        <v>60</v>
      </c>
      <c r="N1022" t="s">
        <v>61</v>
      </c>
    </row>
    <row r="1023" spans="1:14" x14ac:dyDescent="0.25">
      <c r="A1023" s="4">
        <v>1</v>
      </c>
      <c r="B1023" s="4">
        <v>17</v>
      </c>
      <c r="C1023" s="44" t="s">
        <v>74</v>
      </c>
      <c r="D1023" s="45">
        <v>30</v>
      </c>
      <c r="E1023" s="45">
        <v>17</v>
      </c>
      <c r="F1023" s="12" t="s">
        <v>83</v>
      </c>
      <c r="G1023" s="6">
        <f t="shared" si="99"/>
        <v>7.0685834705770348E-2</v>
      </c>
      <c r="H1023" s="3">
        <f t="shared" si="106"/>
        <v>0.47123889803846902</v>
      </c>
      <c r="I1023" s="3">
        <f t="shared" si="105"/>
        <v>0.81977196600000013</v>
      </c>
      <c r="J1023" s="3">
        <f t="shared" si="100"/>
        <v>20</v>
      </c>
      <c r="K1023" s="3">
        <f t="shared" si="101"/>
        <v>16.395439320000001</v>
      </c>
      <c r="L1023" t="s">
        <v>129</v>
      </c>
      <c r="M1023" s="41" t="s">
        <v>60</v>
      </c>
      <c r="N1023" t="s">
        <v>61</v>
      </c>
    </row>
    <row r="1024" spans="1:14" x14ac:dyDescent="0.25">
      <c r="A1024" s="4">
        <v>1</v>
      </c>
      <c r="B1024" s="4">
        <v>8</v>
      </c>
      <c r="C1024" s="44" t="s">
        <v>78</v>
      </c>
      <c r="D1024" s="45">
        <v>32</v>
      </c>
      <c r="E1024" s="45">
        <v>14</v>
      </c>
      <c r="F1024" s="12" t="s">
        <v>84</v>
      </c>
      <c r="G1024" s="6">
        <f t="shared" si="99"/>
        <v>8.0424771931898703E-2</v>
      </c>
      <c r="H1024" s="3">
        <f t="shared" si="106"/>
        <v>0.53616514621265809</v>
      </c>
      <c r="I1024" s="3">
        <f t="shared" si="105"/>
        <v>0.77494693000000014</v>
      </c>
      <c r="J1024" s="3">
        <f t="shared" si="100"/>
        <v>20</v>
      </c>
      <c r="K1024" s="3">
        <f t="shared" si="101"/>
        <v>15.498938600000002</v>
      </c>
      <c r="L1024" t="s">
        <v>129</v>
      </c>
      <c r="M1024" s="41" t="s">
        <v>60</v>
      </c>
      <c r="N1024" t="s">
        <v>61</v>
      </c>
    </row>
    <row r="1025" spans="1:14" x14ac:dyDescent="0.25">
      <c r="A1025" s="4">
        <v>1</v>
      </c>
      <c r="B1025" s="4">
        <v>10</v>
      </c>
      <c r="C1025" s="44" t="s">
        <v>78</v>
      </c>
      <c r="D1025" s="45">
        <v>33</v>
      </c>
      <c r="E1025" s="45">
        <v>17</v>
      </c>
      <c r="F1025" s="12" t="s">
        <v>84</v>
      </c>
      <c r="G1025" s="6">
        <f t="shared" si="99"/>
        <v>8.5529859993982132E-2</v>
      </c>
      <c r="H1025" s="3">
        <f t="shared" si="106"/>
        <v>0.57019906662654762</v>
      </c>
      <c r="I1025" s="3">
        <f t="shared" si="105"/>
        <v>0.96917325300000012</v>
      </c>
      <c r="J1025" s="3">
        <f t="shared" si="100"/>
        <v>20</v>
      </c>
      <c r="K1025" s="3">
        <f t="shared" si="101"/>
        <v>19.383465060000002</v>
      </c>
      <c r="L1025" t="s">
        <v>129</v>
      </c>
      <c r="M1025" s="41" t="s">
        <v>60</v>
      </c>
      <c r="N1025" t="s">
        <v>61</v>
      </c>
    </row>
    <row r="1026" spans="1:14" x14ac:dyDescent="0.25">
      <c r="A1026" s="4">
        <v>1</v>
      </c>
      <c r="B1026" s="4">
        <v>16</v>
      </c>
      <c r="C1026" s="44" t="s">
        <v>74</v>
      </c>
      <c r="D1026" s="45">
        <v>31</v>
      </c>
      <c r="E1026" s="45">
        <v>14</v>
      </c>
      <c r="F1026" s="12" t="s">
        <v>84</v>
      </c>
      <c r="G1026" s="6">
        <f t="shared" ref="G1026:G1089" si="107">PI()/4*POWER((D1026/100),2)</f>
        <v>7.5476763502494784E-2</v>
      </c>
      <c r="H1026" s="3">
        <f t="shared" si="106"/>
        <v>0.50317842334996521</v>
      </c>
      <c r="I1026" s="3">
        <f t="shared" si="105"/>
        <v>0.7339348120000001</v>
      </c>
      <c r="J1026" s="3">
        <f t="shared" si="100"/>
        <v>20</v>
      </c>
      <c r="K1026" s="3">
        <f t="shared" si="101"/>
        <v>14.678696240000001</v>
      </c>
      <c r="L1026" t="s">
        <v>129</v>
      </c>
      <c r="M1026" s="41" t="s">
        <v>60</v>
      </c>
      <c r="N1026" t="s">
        <v>61</v>
      </c>
    </row>
    <row r="1027" spans="1:14" x14ac:dyDescent="0.25">
      <c r="A1027" s="4">
        <v>1</v>
      </c>
      <c r="B1027" s="4">
        <v>1</v>
      </c>
      <c r="C1027" s="44" t="s">
        <v>78</v>
      </c>
      <c r="D1027" s="45">
        <v>40</v>
      </c>
      <c r="E1027" s="45">
        <v>16</v>
      </c>
      <c r="F1027" s="12" t="s">
        <v>85</v>
      </c>
      <c r="G1027" s="6">
        <f t="shared" si="107"/>
        <v>0.12566370614359174</v>
      </c>
      <c r="H1027" s="3">
        <f t="shared" si="106"/>
        <v>0.83775804095727824</v>
      </c>
      <c r="I1027" s="3">
        <f t="shared" si="105"/>
        <v>1.298711666</v>
      </c>
      <c r="J1027" s="3">
        <f t="shared" ref="J1027:J1090" si="108">1*1/$Q$2</f>
        <v>20</v>
      </c>
      <c r="K1027" s="3">
        <f t="shared" ref="K1027:K1090" si="109">I1027/$Q$2</f>
        <v>25.97423332</v>
      </c>
      <c r="L1027" t="s">
        <v>129</v>
      </c>
      <c r="M1027" s="41" t="s">
        <v>60</v>
      </c>
      <c r="N1027" t="s">
        <v>61</v>
      </c>
    </row>
    <row r="1028" spans="1:14" x14ac:dyDescent="0.25">
      <c r="A1028" s="4">
        <v>1</v>
      </c>
      <c r="B1028" s="4">
        <v>6</v>
      </c>
      <c r="C1028" s="44" t="s">
        <v>74</v>
      </c>
      <c r="D1028" s="45">
        <v>24</v>
      </c>
      <c r="E1028" s="45">
        <v>11</v>
      </c>
      <c r="F1028" s="12" t="s">
        <v>81</v>
      </c>
      <c r="G1028" s="6">
        <f t="shared" si="107"/>
        <v>4.5238934211693019E-2</v>
      </c>
      <c r="H1028" s="3">
        <f t="shared" si="106"/>
        <v>0.30159289474462014</v>
      </c>
      <c r="I1028" s="3">
        <f t="shared" si="105"/>
        <v>0.40295492999999999</v>
      </c>
      <c r="J1028" s="3">
        <f t="shared" si="108"/>
        <v>20</v>
      </c>
      <c r="K1028" s="3">
        <f t="shared" si="109"/>
        <v>8.0590985999999987</v>
      </c>
      <c r="L1028" t="s">
        <v>129</v>
      </c>
      <c r="M1028" s="41" t="s">
        <v>60</v>
      </c>
      <c r="N1028" t="s">
        <v>61</v>
      </c>
    </row>
    <row r="1029" spans="1:14" x14ac:dyDescent="0.25">
      <c r="A1029" s="4">
        <v>1</v>
      </c>
      <c r="B1029" s="4">
        <v>11</v>
      </c>
      <c r="C1029" s="44" t="s">
        <v>74</v>
      </c>
      <c r="D1029" s="45">
        <v>21</v>
      </c>
      <c r="E1029" s="45">
        <v>9</v>
      </c>
      <c r="F1029" s="12" t="s">
        <v>81</v>
      </c>
      <c r="G1029" s="6">
        <f t="shared" si="107"/>
        <v>3.4636059005827467E-2</v>
      </c>
      <c r="H1029" s="3">
        <f t="shared" si="106"/>
        <v>0.23090706003884978</v>
      </c>
      <c r="I1029" s="3">
        <f t="shared" si="105"/>
        <v>0.29289179700000001</v>
      </c>
      <c r="J1029" s="3">
        <f t="shared" si="108"/>
        <v>20</v>
      </c>
      <c r="K1029" s="3">
        <f t="shared" si="109"/>
        <v>5.8578359400000002</v>
      </c>
      <c r="L1029" t="s">
        <v>129</v>
      </c>
      <c r="M1029" s="41" t="s">
        <v>60</v>
      </c>
      <c r="N1029" t="s">
        <v>61</v>
      </c>
    </row>
    <row r="1030" spans="1:14" x14ac:dyDescent="0.25">
      <c r="A1030" s="4">
        <v>1</v>
      </c>
      <c r="B1030" s="4">
        <v>12</v>
      </c>
      <c r="C1030" s="44" t="s">
        <v>74</v>
      </c>
      <c r="D1030" s="45">
        <v>22</v>
      </c>
      <c r="E1030" s="45">
        <v>11</v>
      </c>
      <c r="F1030" s="12" t="s">
        <v>81</v>
      </c>
      <c r="G1030" s="6">
        <f t="shared" si="107"/>
        <v>3.8013271108436497E-2</v>
      </c>
      <c r="H1030" s="3">
        <f t="shared" si="106"/>
        <v>0.25342180738957665</v>
      </c>
      <c r="I1030" s="3">
        <f t="shared" si="105"/>
        <v>0.35589794200000002</v>
      </c>
      <c r="J1030" s="3">
        <f t="shared" si="108"/>
        <v>20</v>
      </c>
      <c r="K1030" s="3">
        <f t="shared" si="109"/>
        <v>7.11795884</v>
      </c>
      <c r="L1030" t="s">
        <v>129</v>
      </c>
      <c r="M1030" s="41" t="s">
        <v>60</v>
      </c>
      <c r="N1030" t="s">
        <v>61</v>
      </c>
    </row>
    <row r="1031" spans="1:14" x14ac:dyDescent="0.25">
      <c r="A1031" s="4">
        <v>2</v>
      </c>
      <c r="B1031" s="4">
        <v>3</v>
      </c>
      <c r="C1031" s="44" t="s">
        <v>77</v>
      </c>
      <c r="D1031" s="45">
        <v>14</v>
      </c>
      <c r="E1031" s="45">
        <v>8</v>
      </c>
      <c r="F1031" s="12" t="s">
        <v>79</v>
      </c>
      <c r="G1031" s="6">
        <f t="shared" si="107"/>
        <v>1.5393804002589988E-2</v>
      </c>
      <c r="H1031" s="3">
        <f t="shared" si="106"/>
        <v>0.10262536001726659</v>
      </c>
      <c r="I1031" s="8">
        <f>0.0050811768+0.0000286052*POWER(D1031,2)*E1031</f>
        <v>4.9934130399999999E-2</v>
      </c>
      <c r="J1031" s="3">
        <f t="shared" si="108"/>
        <v>20</v>
      </c>
      <c r="K1031" s="3">
        <f t="shared" si="109"/>
        <v>0.99868260799999997</v>
      </c>
      <c r="L1031" t="s">
        <v>129</v>
      </c>
      <c r="M1031" s="41" t="s">
        <v>60</v>
      </c>
      <c r="N1031" t="s">
        <v>61</v>
      </c>
    </row>
    <row r="1032" spans="1:14" x14ac:dyDescent="0.25">
      <c r="A1032" s="4">
        <v>2</v>
      </c>
      <c r="B1032" s="4">
        <v>13</v>
      </c>
      <c r="C1032" s="44" t="s">
        <v>78</v>
      </c>
      <c r="D1032" s="45">
        <v>12</v>
      </c>
      <c r="E1032" s="45">
        <v>7</v>
      </c>
      <c r="F1032" s="12" t="s">
        <v>79</v>
      </c>
      <c r="G1032" s="6">
        <f t="shared" si="107"/>
        <v>1.1309733552923255E-2</v>
      </c>
      <c r="H1032" s="3">
        <f t="shared" si="106"/>
        <v>7.5398223686155036E-2</v>
      </c>
      <c r="I1032" s="3">
        <f>0.108337266+(0.000046499*(D1032*D1032*E1032))</f>
        <v>0.15520825799999999</v>
      </c>
      <c r="J1032" s="3">
        <f t="shared" si="108"/>
        <v>20</v>
      </c>
      <c r="K1032" s="3">
        <f t="shared" si="109"/>
        <v>3.1041651599999995</v>
      </c>
      <c r="L1032" t="s">
        <v>129</v>
      </c>
      <c r="M1032" s="41" t="s">
        <v>60</v>
      </c>
      <c r="N1032" t="s">
        <v>61</v>
      </c>
    </row>
    <row r="1033" spans="1:14" x14ac:dyDescent="0.25">
      <c r="A1033" s="4">
        <v>2</v>
      </c>
      <c r="B1033" s="4">
        <v>17</v>
      </c>
      <c r="C1033" s="41" t="s">
        <v>76</v>
      </c>
      <c r="D1033" s="45">
        <v>12</v>
      </c>
      <c r="E1033" s="45">
        <v>8</v>
      </c>
      <c r="F1033" s="12" t="s">
        <v>79</v>
      </c>
      <c r="G1033" s="6">
        <f t="shared" si="107"/>
        <v>1.1309733552923255E-2</v>
      </c>
      <c r="H1033" s="3">
        <f t="shared" si="106"/>
        <v>7.5398223686155036E-2</v>
      </c>
      <c r="I1033" s="3">
        <f>-0.0197725259+(0.0000288708*POWER(D1033,2)*E1033)</f>
        <v>1.3486635700000003E-2</v>
      </c>
      <c r="J1033" s="3">
        <f t="shared" si="108"/>
        <v>20</v>
      </c>
      <c r="K1033" s="3">
        <f t="shared" si="109"/>
        <v>0.26973271400000004</v>
      </c>
      <c r="L1033" t="s">
        <v>129</v>
      </c>
      <c r="M1033" s="41" t="s">
        <v>60</v>
      </c>
      <c r="N1033" t="s">
        <v>61</v>
      </c>
    </row>
    <row r="1034" spans="1:14" x14ac:dyDescent="0.25">
      <c r="A1034" s="4">
        <v>2</v>
      </c>
      <c r="B1034" s="4">
        <v>4</v>
      </c>
      <c r="C1034" s="44" t="s">
        <v>78</v>
      </c>
      <c r="D1034" s="45">
        <v>13</v>
      </c>
      <c r="E1034" s="45">
        <v>7</v>
      </c>
      <c r="F1034" s="12" t="s">
        <v>79</v>
      </c>
      <c r="G1034" s="6">
        <f t="shared" si="107"/>
        <v>1.3273228961416878E-2</v>
      </c>
      <c r="H1034" s="3">
        <f t="shared" si="106"/>
        <v>8.8488193076112526E-2</v>
      </c>
      <c r="I1034" s="3">
        <f>0.108337266+(0.000046499*(D1034*D1034*E1034))</f>
        <v>0.16334558300000002</v>
      </c>
      <c r="J1034" s="3">
        <f t="shared" si="108"/>
        <v>20</v>
      </c>
      <c r="K1034" s="3">
        <f t="shared" si="109"/>
        <v>3.2669116600000003</v>
      </c>
      <c r="L1034" t="s">
        <v>129</v>
      </c>
      <c r="M1034" s="41" t="s">
        <v>60</v>
      </c>
      <c r="N1034" t="s">
        <v>61</v>
      </c>
    </row>
    <row r="1035" spans="1:14" x14ac:dyDescent="0.25">
      <c r="A1035" s="4">
        <v>2</v>
      </c>
      <c r="B1035" s="4">
        <v>7</v>
      </c>
      <c r="C1035" s="44" t="s">
        <v>78</v>
      </c>
      <c r="D1035" s="45">
        <v>14</v>
      </c>
      <c r="E1035" s="45">
        <v>8</v>
      </c>
      <c r="F1035" s="12" t="s">
        <v>79</v>
      </c>
      <c r="G1035" s="6">
        <f t="shared" si="107"/>
        <v>1.5393804002589988E-2</v>
      </c>
      <c r="H1035" s="3">
        <f t="shared" si="106"/>
        <v>0.10262536001726659</v>
      </c>
      <c r="I1035" s="3">
        <f>0.108337266+(0.000046499*(D1035*D1035*E1035))</f>
        <v>0.18124769800000001</v>
      </c>
      <c r="J1035" s="3">
        <f t="shared" si="108"/>
        <v>20</v>
      </c>
      <c r="K1035" s="3">
        <f t="shared" si="109"/>
        <v>3.62495396</v>
      </c>
      <c r="L1035" t="s">
        <v>129</v>
      </c>
      <c r="M1035" s="41" t="s">
        <v>60</v>
      </c>
      <c r="N1035" t="s">
        <v>61</v>
      </c>
    </row>
    <row r="1036" spans="1:14" x14ac:dyDescent="0.25">
      <c r="A1036" s="4">
        <v>2</v>
      </c>
      <c r="B1036" s="4">
        <v>16</v>
      </c>
      <c r="C1036" s="44" t="s">
        <v>77</v>
      </c>
      <c r="D1036" s="45">
        <v>16</v>
      </c>
      <c r="E1036" s="45">
        <v>8</v>
      </c>
      <c r="F1036" s="51" t="s">
        <v>80</v>
      </c>
      <c r="G1036" s="6">
        <f t="shared" si="107"/>
        <v>2.0106192982974676E-2</v>
      </c>
      <c r="H1036" s="3">
        <f t="shared" si="106"/>
        <v>0.13404128655316452</v>
      </c>
      <c r="I1036" s="8">
        <f>0.0050811768+0.0000286052*POWER(D1036,2)*E1036</f>
        <v>6.3664626399999993E-2</v>
      </c>
      <c r="J1036" s="3">
        <f t="shared" si="108"/>
        <v>20</v>
      </c>
      <c r="K1036" s="3">
        <f t="shared" si="109"/>
        <v>1.2732925279999998</v>
      </c>
      <c r="L1036" t="s">
        <v>129</v>
      </c>
      <c r="M1036" s="41" t="s">
        <v>60</v>
      </c>
      <c r="N1036" t="s">
        <v>61</v>
      </c>
    </row>
    <row r="1037" spans="1:14" x14ac:dyDescent="0.25">
      <c r="A1037" s="4">
        <v>2</v>
      </c>
      <c r="B1037" s="4">
        <v>12</v>
      </c>
      <c r="C1037" s="44" t="s">
        <v>77</v>
      </c>
      <c r="D1037" s="45">
        <v>17</v>
      </c>
      <c r="E1037" s="45">
        <v>8</v>
      </c>
      <c r="F1037" s="51" t="s">
        <v>80</v>
      </c>
      <c r="G1037" s="6">
        <f t="shared" si="107"/>
        <v>2.2698006922186261E-2</v>
      </c>
      <c r="H1037" s="3">
        <f t="shared" si="106"/>
        <v>0.15132004614790842</v>
      </c>
      <c r="I1037" s="8">
        <f>0.0050811768+0.0000286052*POWER(D1037,2)*E1037</f>
        <v>7.1216399200000002E-2</v>
      </c>
      <c r="J1037" s="3">
        <f t="shared" si="108"/>
        <v>20</v>
      </c>
      <c r="K1037" s="3">
        <f t="shared" si="109"/>
        <v>1.424327984</v>
      </c>
      <c r="L1037" t="s">
        <v>129</v>
      </c>
      <c r="M1037" s="41" t="s">
        <v>60</v>
      </c>
      <c r="N1037" t="s">
        <v>61</v>
      </c>
    </row>
    <row r="1038" spans="1:14" x14ac:dyDescent="0.25">
      <c r="A1038" s="4">
        <v>2</v>
      </c>
      <c r="B1038" s="4">
        <v>15</v>
      </c>
      <c r="C1038" s="44" t="s">
        <v>78</v>
      </c>
      <c r="D1038" s="45">
        <v>17</v>
      </c>
      <c r="E1038" s="45">
        <v>9</v>
      </c>
      <c r="F1038" s="51" t="s">
        <v>80</v>
      </c>
      <c r="G1038" s="6">
        <f t="shared" si="107"/>
        <v>2.2698006922186261E-2</v>
      </c>
      <c r="H1038" s="3">
        <f t="shared" si="106"/>
        <v>0.15132004614790842</v>
      </c>
      <c r="I1038" s="3">
        <f t="shared" ref="I1038:I1045" si="110">0.108337266+(0.000046499*(D1038*D1038*E1038))</f>
        <v>0.22928116500000001</v>
      </c>
      <c r="J1038" s="3">
        <f t="shared" si="108"/>
        <v>20</v>
      </c>
      <c r="K1038" s="3">
        <f t="shared" si="109"/>
        <v>4.5856233</v>
      </c>
      <c r="L1038" t="s">
        <v>129</v>
      </c>
      <c r="M1038" s="41" t="s">
        <v>60</v>
      </c>
      <c r="N1038" t="s">
        <v>61</v>
      </c>
    </row>
    <row r="1039" spans="1:14" x14ac:dyDescent="0.25">
      <c r="A1039" s="4">
        <v>2</v>
      </c>
      <c r="B1039" s="4">
        <v>6</v>
      </c>
      <c r="C1039" s="44" t="s">
        <v>78</v>
      </c>
      <c r="D1039" s="45">
        <v>20</v>
      </c>
      <c r="E1039" s="45">
        <v>10</v>
      </c>
      <c r="F1039" s="12" t="s">
        <v>81</v>
      </c>
      <c r="G1039" s="6">
        <f t="shared" si="107"/>
        <v>3.1415926535897934E-2</v>
      </c>
      <c r="H1039" s="3">
        <f t="shared" si="106"/>
        <v>0.20943951023931956</v>
      </c>
      <c r="I1039" s="3">
        <f t="shared" si="110"/>
        <v>0.29433326600000004</v>
      </c>
      <c r="J1039" s="3">
        <f t="shared" si="108"/>
        <v>20</v>
      </c>
      <c r="K1039" s="3">
        <f t="shared" si="109"/>
        <v>5.8866653200000005</v>
      </c>
      <c r="L1039" t="s">
        <v>129</v>
      </c>
      <c r="M1039" s="41" t="s">
        <v>60</v>
      </c>
      <c r="N1039" t="s">
        <v>61</v>
      </c>
    </row>
    <row r="1040" spans="1:14" x14ac:dyDescent="0.25">
      <c r="A1040" s="4">
        <v>2</v>
      </c>
      <c r="B1040" s="4">
        <v>8</v>
      </c>
      <c r="C1040" s="44" t="s">
        <v>78</v>
      </c>
      <c r="D1040" s="45">
        <v>21</v>
      </c>
      <c r="E1040" s="45">
        <v>11</v>
      </c>
      <c r="F1040" s="12" t="s">
        <v>81</v>
      </c>
      <c r="G1040" s="6">
        <f t="shared" si="107"/>
        <v>3.4636059005827467E-2</v>
      </c>
      <c r="H1040" s="3">
        <f t="shared" si="106"/>
        <v>0.23090706003884978</v>
      </c>
      <c r="I1040" s="3">
        <f t="shared" si="110"/>
        <v>0.333903915</v>
      </c>
      <c r="J1040" s="3">
        <f t="shared" si="108"/>
        <v>20</v>
      </c>
      <c r="K1040" s="3">
        <f t="shared" si="109"/>
        <v>6.6780782999999992</v>
      </c>
      <c r="L1040" t="s">
        <v>129</v>
      </c>
      <c r="M1040" s="41" t="s">
        <v>60</v>
      </c>
      <c r="N1040" t="s">
        <v>61</v>
      </c>
    </row>
    <row r="1041" spans="1:14" x14ac:dyDescent="0.25">
      <c r="A1041" s="4">
        <v>2</v>
      </c>
      <c r="B1041" s="4">
        <v>9</v>
      </c>
      <c r="C1041" s="44" t="s">
        <v>78</v>
      </c>
      <c r="D1041" s="45">
        <v>21</v>
      </c>
      <c r="E1041" s="45">
        <v>12</v>
      </c>
      <c r="F1041" s="12" t="s">
        <v>81</v>
      </c>
      <c r="G1041" s="6">
        <f t="shared" si="107"/>
        <v>3.4636059005827467E-2</v>
      </c>
      <c r="H1041" s="3">
        <f t="shared" si="106"/>
        <v>0.23090706003884978</v>
      </c>
      <c r="I1041" s="3">
        <f t="shared" si="110"/>
        <v>0.35440997400000002</v>
      </c>
      <c r="J1041" s="3">
        <f t="shared" si="108"/>
        <v>20</v>
      </c>
      <c r="K1041" s="3">
        <f t="shared" si="109"/>
        <v>7.0881994800000001</v>
      </c>
      <c r="L1041" t="s">
        <v>129</v>
      </c>
      <c r="M1041" s="41" t="s">
        <v>60</v>
      </c>
      <c r="N1041" t="s">
        <v>61</v>
      </c>
    </row>
    <row r="1042" spans="1:14" x14ac:dyDescent="0.25">
      <c r="A1042" s="4">
        <v>2</v>
      </c>
      <c r="B1042" s="4">
        <v>19</v>
      </c>
      <c r="C1042" s="44" t="s">
        <v>78</v>
      </c>
      <c r="D1042" s="45">
        <v>22</v>
      </c>
      <c r="E1042" s="45">
        <v>11</v>
      </c>
      <c r="F1042" s="12" t="s">
        <v>81</v>
      </c>
      <c r="G1042" s="6">
        <f t="shared" si="107"/>
        <v>3.8013271108436497E-2</v>
      </c>
      <c r="H1042" s="3">
        <f t="shared" si="106"/>
        <v>0.25342180738957665</v>
      </c>
      <c r="I1042" s="3">
        <f t="shared" si="110"/>
        <v>0.35589794200000002</v>
      </c>
      <c r="J1042" s="3">
        <f t="shared" si="108"/>
        <v>20</v>
      </c>
      <c r="K1042" s="3">
        <f t="shared" si="109"/>
        <v>7.11795884</v>
      </c>
      <c r="L1042" t="s">
        <v>129</v>
      </c>
      <c r="M1042" s="41" t="s">
        <v>60</v>
      </c>
      <c r="N1042" t="s">
        <v>61</v>
      </c>
    </row>
    <row r="1043" spans="1:14" x14ac:dyDescent="0.25">
      <c r="A1043" s="4">
        <v>2</v>
      </c>
      <c r="B1043" s="4">
        <v>22</v>
      </c>
      <c r="C1043" s="44" t="s">
        <v>78</v>
      </c>
      <c r="D1043" s="45">
        <v>22</v>
      </c>
      <c r="E1043" s="45">
        <v>10</v>
      </c>
      <c r="F1043" s="12" t="s">
        <v>81</v>
      </c>
      <c r="G1043" s="6">
        <f t="shared" si="107"/>
        <v>3.8013271108436497E-2</v>
      </c>
      <c r="H1043" s="3">
        <f t="shared" si="106"/>
        <v>0.25342180738957665</v>
      </c>
      <c r="I1043" s="3">
        <f t="shared" si="110"/>
        <v>0.33339242600000002</v>
      </c>
      <c r="J1043" s="3">
        <f t="shared" si="108"/>
        <v>20</v>
      </c>
      <c r="K1043" s="3">
        <f t="shared" si="109"/>
        <v>6.6678485199999997</v>
      </c>
      <c r="L1043" t="s">
        <v>129</v>
      </c>
      <c r="M1043" s="41" t="s">
        <v>60</v>
      </c>
      <c r="N1043" t="s">
        <v>61</v>
      </c>
    </row>
    <row r="1044" spans="1:14" x14ac:dyDescent="0.25">
      <c r="A1044" s="4">
        <v>2</v>
      </c>
      <c r="B1044" s="4">
        <v>5</v>
      </c>
      <c r="C1044" s="44" t="s">
        <v>78</v>
      </c>
      <c r="D1044" s="45">
        <v>26</v>
      </c>
      <c r="E1044" s="45">
        <v>10</v>
      </c>
      <c r="F1044" s="51" t="s">
        <v>82</v>
      </c>
      <c r="G1044" s="6">
        <f t="shared" si="107"/>
        <v>5.3092915845667513E-2</v>
      </c>
      <c r="H1044" s="3">
        <f t="shared" si="106"/>
        <v>0.3539527723044501</v>
      </c>
      <c r="I1044" s="3">
        <f t="shared" si="110"/>
        <v>0.422670506</v>
      </c>
      <c r="J1044" s="3">
        <f t="shared" si="108"/>
        <v>20</v>
      </c>
      <c r="K1044" s="3">
        <f t="shared" si="109"/>
        <v>8.4534101199999991</v>
      </c>
      <c r="L1044" t="s">
        <v>129</v>
      </c>
      <c r="M1044" s="41" t="s">
        <v>60</v>
      </c>
      <c r="N1044" t="s">
        <v>61</v>
      </c>
    </row>
    <row r="1045" spans="1:14" x14ac:dyDescent="0.25">
      <c r="A1045" s="4">
        <v>2</v>
      </c>
      <c r="B1045" s="4">
        <v>18</v>
      </c>
      <c r="C1045" s="44" t="s">
        <v>78</v>
      </c>
      <c r="D1045" s="45">
        <v>26</v>
      </c>
      <c r="E1045" s="45">
        <v>14</v>
      </c>
      <c r="F1045" s="51" t="s">
        <v>82</v>
      </c>
      <c r="G1045" s="6">
        <f t="shared" si="107"/>
        <v>5.3092915845667513E-2</v>
      </c>
      <c r="H1045" s="3">
        <f t="shared" si="106"/>
        <v>0.3539527723044501</v>
      </c>
      <c r="I1045" s="3">
        <f t="shared" si="110"/>
        <v>0.54840380200000005</v>
      </c>
      <c r="J1045" s="3">
        <f t="shared" si="108"/>
        <v>20</v>
      </c>
      <c r="K1045" s="3">
        <f t="shared" si="109"/>
        <v>10.96807604</v>
      </c>
      <c r="L1045" t="s">
        <v>129</v>
      </c>
      <c r="M1045" s="41" t="s">
        <v>60</v>
      </c>
      <c r="N1045" t="s">
        <v>61</v>
      </c>
    </row>
    <row r="1046" spans="1:14" x14ac:dyDescent="0.25">
      <c r="A1046" s="4">
        <v>2</v>
      </c>
      <c r="B1046" s="4">
        <v>20</v>
      </c>
      <c r="C1046" s="44" t="s">
        <v>77</v>
      </c>
      <c r="D1046" s="45">
        <v>27</v>
      </c>
      <c r="E1046" s="45">
        <v>17</v>
      </c>
      <c r="F1046" s="51" t="s">
        <v>82</v>
      </c>
      <c r="G1046" s="6">
        <f t="shared" si="107"/>
        <v>5.7255526111673984E-2</v>
      </c>
      <c r="H1046" s="3">
        <f t="shared" si="106"/>
        <v>0.38170350741115988</v>
      </c>
      <c r="I1046" s="8">
        <f t="shared" ref="I1046:I1051" si="111">0.0050811768+0.0000286052*POWER(D1046,2)*E1046</f>
        <v>0.35958542039999991</v>
      </c>
      <c r="J1046" s="3">
        <f t="shared" si="108"/>
        <v>20</v>
      </c>
      <c r="K1046" s="3">
        <f t="shared" si="109"/>
        <v>7.1917084079999976</v>
      </c>
      <c r="L1046" t="s">
        <v>129</v>
      </c>
      <c r="M1046" s="41" t="s">
        <v>60</v>
      </c>
      <c r="N1046" t="s">
        <v>61</v>
      </c>
    </row>
    <row r="1047" spans="1:14" x14ac:dyDescent="0.25">
      <c r="A1047" s="4">
        <v>2</v>
      </c>
      <c r="B1047" s="4">
        <v>11</v>
      </c>
      <c r="C1047" s="44" t="s">
        <v>77</v>
      </c>
      <c r="D1047" s="45">
        <v>28</v>
      </c>
      <c r="E1047" s="45">
        <v>17</v>
      </c>
      <c r="F1047" s="51" t="s">
        <v>82</v>
      </c>
      <c r="G1047" s="6">
        <f t="shared" si="107"/>
        <v>6.1575216010359951E-2</v>
      </c>
      <c r="H1047" s="3">
        <f t="shared" si="106"/>
        <v>0.41050144006906636</v>
      </c>
      <c r="I1047" s="8">
        <f t="shared" si="111"/>
        <v>0.38633128239999992</v>
      </c>
      <c r="J1047" s="3">
        <f t="shared" si="108"/>
        <v>20</v>
      </c>
      <c r="K1047" s="3">
        <f t="shared" si="109"/>
        <v>7.726625647999998</v>
      </c>
      <c r="L1047" t="s">
        <v>129</v>
      </c>
      <c r="M1047" s="41" t="s">
        <v>60</v>
      </c>
      <c r="N1047" t="s">
        <v>61</v>
      </c>
    </row>
    <row r="1048" spans="1:14" x14ac:dyDescent="0.25">
      <c r="A1048" s="4">
        <v>2</v>
      </c>
      <c r="B1048" s="4">
        <v>14</v>
      </c>
      <c r="C1048" s="44" t="s">
        <v>77</v>
      </c>
      <c r="D1048" s="45">
        <v>29</v>
      </c>
      <c r="E1048" s="45">
        <v>19</v>
      </c>
      <c r="F1048" s="51" t="s">
        <v>82</v>
      </c>
      <c r="G1048" s="6">
        <f t="shared" si="107"/>
        <v>6.6051985541725394E-2</v>
      </c>
      <c r="H1048" s="3">
        <f t="shared" si="106"/>
        <v>0.44034657027816931</v>
      </c>
      <c r="I1048" s="8">
        <f t="shared" si="111"/>
        <v>0.46216366759999994</v>
      </c>
      <c r="J1048" s="3">
        <f t="shared" si="108"/>
        <v>20</v>
      </c>
      <c r="K1048" s="3">
        <f t="shared" si="109"/>
        <v>9.2432733519999974</v>
      </c>
      <c r="L1048" t="s">
        <v>129</v>
      </c>
      <c r="M1048" s="41" t="s">
        <v>60</v>
      </c>
      <c r="N1048" t="s">
        <v>61</v>
      </c>
    </row>
    <row r="1049" spans="1:14" x14ac:dyDescent="0.25">
      <c r="A1049" s="4">
        <v>2</v>
      </c>
      <c r="B1049" s="4">
        <v>1</v>
      </c>
      <c r="C1049" s="44" t="s">
        <v>77</v>
      </c>
      <c r="D1049" s="45">
        <v>37</v>
      </c>
      <c r="E1049" s="45">
        <v>18</v>
      </c>
      <c r="F1049" s="12" t="s">
        <v>84</v>
      </c>
      <c r="G1049" s="6">
        <f t="shared" si="107"/>
        <v>0.10752100856911066</v>
      </c>
      <c r="H1049" s="3">
        <f t="shared" si="106"/>
        <v>0.71680672379407107</v>
      </c>
      <c r="I1049" s="8">
        <f t="shared" si="111"/>
        <v>0.70997051519999987</v>
      </c>
      <c r="J1049" s="3">
        <f t="shared" si="108"/>
        <v>20</v>
      </c>
      <c r="K1049" s="3">
        <f t="shared" si="109"/>
        <v>14.199410303999997</v>
      </c>
      <c r="L1049" t="s">
        <v>129</v>
      </c>
      <c r="M1049" s="41" t="s">
        <v>60</v>
      </c>
      <c r="N1049" t="s">
        <v>61</v>
      </c>
    </row>
    <row r="1050" spans="1:14" x14ac:dyDescent="0.25">
      <c r="A1050" s="4">
        <v>2</v>
      </c>
      <c r="B1050" s="4">
        <v>10</v>
      </c>
      <c r="C1050" s="44" t="s">
        <v>77</v>
      </c>
      <c r="D1050" s="45">
        <v>37</v>
      </c>
      <c r="E1050" s="45">
        <v>21</v>
      </c>
      <c r="F1050" s="12" t="s">
        <v>84</v>
      </c>
      <c r="G1050" s="6">
        <f t="shared" si="107"/>
        <v>0.10752100856911066</v>
      </c>
      <c r="H1050" s="3">
        <f t="shared" si="106"/>
        <v>0.71680672379407107</v>
      </c>
      <c r="I1050" s="8">
        <f t="shared" si="111"/>
        <v>0.82745207159999989</v>
      </c>
      <c r="J1050" s="3">
        <f t="shared" si="108"/>
        <v>20</v>
      </c>
      <c r="K1050" s="3">
        <f t="shared" si="109"/>
        <v>16.549041431999996</v>
      </c>
      <c r="L1050" t="s">
        <v>129</v>
      </c>
      <c r="M1050" s="41" t="s">
        <v>60</v>
      </c>
      <c r="N1050" t="s">
        <v>61</v>
      </c>
    </row>
    <row r="1051" spans="1:14" x14ac:dyDescent="0.25">
      <c r="A1051" s="4">
        <v>2</v>
      </c>
      <c r="B1051" s="4">
        <v>2</v>
      </c>
      <c r="C1051" s="44" t="s">
        <v>77</v>
      </c>
      <c r="D1051" s="45">
        <v>39</v>
      </c>
      <c r="E1051" s="45">
        <v>18</v>
      </c>
      <c r="F1051" s="12" t="s">
        <v>84</v>
      </c>
      <c r="G1051" s="6">
        <f t="shared" si="107"/>
        <v>0.1194590606527519</v>
      </c>
      <c r="H1051" s="3">
        <f t="shared" si="106"/>
        <v>0.79639373768501265</v>
      </c>
      <c r="I1051" s="8">
        <f t="shared" si="111"/>
        <v>0.7882343423999999</v>
      </c>
      <c r="J1051" s="3">
        <f t="shared" si="108"/>
        <v>20</v>
      </c>
      <c r="K1051" s="3">
        <f t="shared" si="109"/>
        <v>15.764686847999997</v>
      </c>
      <c r="L1051" t="s">
        <v>129</v>
      </c>
      <c r="M1051" s="41" t="s">
        <v>60</v>
      </c>
      <c r="N1051" t="s">
        <v>61</v>
      </c>
    </row>
    <row r="1052" spans="1:14" x14ac:dyDescent="0.25">
      <c r="A1052" s="4">
        <v>2</v>
      </c>
      <c r="B1052" s="4">
        <v>21</v>
      </c>
      <c r="C1052" s="44" t="s">
        <v>78</v>
      </c>
      <c r="D1052" s="45">
        <v>43</v>
      </c>
      <c r="E1052" s="45">
        <v>22</v>
      </c>
      <c r="F1052" s="12" t="s">
        <v>85</v>
      </c>
      <c r="G1052" s="6">
        <f t="shared" si="107"/>
        <v>0.14522012041218818</v>
      </c>
      <c r="H1052" s="3">
        <f t="shared" si="106"/>
        <v>0.96813413608125454</v>
      </c>
      <c r="I1052" s="3">
        <f t="shared" ref="I1052:I1064" si="112">0.108337266+(0.000046499*(D1052*D1052*E1052))</f>
        <v>1.9998235880000002</v>
      </c>
      <c r="J1052" s="3">
        <f t="shared" si="108"/>
        <v>20</v>
      </c>
      <c r="K1052" s="3">
        <f t="shared" si="109"/>
        <v>39.996471759999999</v>
      </c>
      <c r="L1052" t="s">
        <v>129</v>
      </c>
      <c r="M1052" s="41" t="s">
        <v>60</v>
      </c>
      <c r="N1052" t="s">
        <v>61</v>
      </c>
    </row>
    <row r="1053" spans="1:14" x14ac:dyDescent="0.25">
      <c r="A1053">
        <v>3</v>
      </c>
      <c r="B1053" s="4">
        <v>18</v>
      </c>
      <c r="C1053" s="44" t="s">
        <v>78</v>
      </c>
      <c r="D1053" s="45">
        <v>11</v>
      </c>
      <c r="E1053" s="45">
        <v>8</v>
      </c>
      <c r="F1053" s="12" t="s">
        <v>79</v>
      </c>
      <c r="G1053" s="6">
        <f t="shared" si="107"/>
        <v>9.5033177771091243E-3</v>
      </c>
      <c r="H1053" s="3">
        <f t="shared" si="106"/>
        <v>6.3355451847394162E-2</v>
      </c>
      <c r="I1053" s="3">
        <f t="shared" si="112"/>
        <v>0.15334829799999999</v>
      </c>
      <c r="J1053" s="3">
        <f t="shared" si="108"/>
        <v>20</v>
      </c>
      <c r="K1053" s="3">
        <f t="shared" si="109"/>
        <v>3.0669659599999997</v>
      </c>
      <c r="L1053" t="s">
        <v>129</v>
      </c>
      <c r="M1053" s="41" t="s">
        <v>60</v>
      </c>
      <c r="N1053" t="s">
        <v>61</v>
      </c>
    </row>
    <row r="1054" spans="1:14" x14ac:dyDescent="0.25">
      <c r="A1054">
        <v>3</v>
      </c>
      <c r="B1054" s="4">
        <v>15</v>
      </c>
      <c r="C1054" s="44" t="s">
        <v>78</v>
      </c>
      <c r="D1054" s="45">
        <v>12</v>
      </c>
      <c r="E1054" s="45">
        <v>8</v>
      </c>
      <c r="F1054" s="12" t="s">
        <v>79</v>
      </c>
      <c r="G1054" s="6">
        <f t="shared" si="107"/>
        <v>1.1309733552923255E-2</v>
      </c>
      <c r="H1054" s="3">
        <f t="shared" si="106"/>
        <v>7.5398223686155036E-2</v>
      </c>
      <c r="I1054" s="3">
        <f t="shared" si="112"/>
        <v>0.16190411399999999</v>
      </c>
      <c r="J1054" s="3">
        <f t="shared" si="108"/>
        <v>20</v>
      </c>
      <c r="K1054" s="3">
        <f t="shared" si="109"/>
        <v>3.2380822799999995</v>
      </c>
      <c r="L1054" t="s">
        <v>129</v>
      </c>
      <c r="M1054" s="41" t="s">
        <v>60</v>
      </c>
      <c r="N1054" t="s">
        <v>61</v>
      </c>
    </row>
    <row r="1055" spans="1:14" x14ac:dyDescent="0.25">
      <c r="A1055">
        <v>3</v>
      </c>
      <c r="B1055" s="4">
        <v>10</v>
      </c>
      <c r="C1055" s="44" t="s">
        <v>78</v>
      </c>
      <c r="D1055" s="45">
        <v>13</v>
      </c>
      <c r="E1055" s="45">
        <v>9</v>
      </c>
      <c r="F1055" s="12" t="s">
        <v>79</v>
      </c>
      <c r="G1055" s="6">
        <f t="shared" si="107"/>
        <v>1.3273228961416878E-2</v>
      </c>
      <c r="H1055" s="3">
        <f t="shared" si="106"/>
        <v>8.8488193076112526E-2</v>
      </c>
      <c r="I1055" s="9">
        <f t="shared" si="112"/>
        <v>0.17906224500000001</v>
      </c>
      <c r="J1055" s="3">
        <f t="shared" si="108"/>
        <v>20</v>
      </c>
      <c r="K1055" s="3">
        <f t="shared" si="109"/>
        <v>3.5812449000000002</v>
      </c>
      <c r="L1055" t="s">
        <v>129</v>
      </c>
      <c r="M1055" s="41" t="s">
        <v>60</v>
      </c>
      <c r="N1055" t="s">
        <v>61</v>
      </c>
    </row>
    <row r="1056" spans="1:14" x14ac:dyDescent="0.25">
      <c r="A1056">
        <v>3</v>
      </c>
      <c r="B1056" s="4">
        <v>12</v>
      </c>
      <c r="C1056" s="44" t="s">
        <v>78</v>
      </c>
      <c r="D1056" s="45">
        <v>13</v>
      </c>
      <c r="E1056" s="45">
        <v>8</v>
      </c>
      <c r="F1056" s="12" t="s">
        <v>79</v>
      </c>
      <c r="G1056" s="6">
        <f t="shared" si="107"/>
        <v>1.3273228961416878E-2</v>
      </c>
      <c r="H1056" s="3">
        <f t="shared" si="106"/>
        <v>8.8488193076112526E-2</v>
      </c>
      <c r="I1056" s="3">
        <f t="shared" si="112"/>
        <v>0.17120391400000001</v>
      </c>
      <c r="J1056" s="3">
        <f t="shared" si="108"/>
        <v>20</v>
      </c>
      <c r="K1056" s="3">
        <f t="shared" si="109"/>
        <v>3.4240782800000003</v>
      </c>
      <c r="L1056" t="s">
        <v>129</v>
      </c>
      <c r="M1056" s="41" t="s">
        <v>60</v>
      </c>
      <c r="N1056" t="s">
        <v>61</v>
      </c>
    </row>
    <row r="1057" spans="1:14" x14ac:dyDescent="0.25">
      <c r="A1057">
        <v>3</v>
      </c>
      <c r="B1057" s="4">
        <v>5</v>
      </c>
      <c r="C1057" s="44" t="s">
        <v>74</v>
      </c>
      <c r="D1057" s="45">
        <v>14</v>
      </c>
      <c r="E1057" s="45">
        <v>9</v>
      </c>
      <c r="F1057" s="12" t="s">
        <v>79</v>
      </c>
      <c r="G1057" s="6">
        <f t="shared" si="107"/>
        <v>1.5393804002589988E-2</v>
      </c>
      <c r="H1057" s="3">
        <f t="shared" si="106"/>
        <v>0.10262536001726659</v>
      </c>
      <c r="I1057" s="3">
        <f t="shared" si="112"/>
        <v>0.19036150200000002</v>
      </c>
      <c r="J1057" s="3">
        <f t="shared" si="108"/>
        <v>20</v>
      </c>
      <c r="K1057" s="3">
        <f t="shared" si="109"/>
        <v>3.8072300400000003</v>
      </c>
      <c r="L1057" t="s">
        <v>129</v>
      </c>
      <c r="M1057" s="41" t="s">
        <v>60</v>
      </c>
      <c r="N1057" t="s">
        <v>61</v>
      </c>
    </row>
    <row r="1058" spans="1:14" x14ac:dyDescent="0.25">
      <c r="A1058">
        <v>3</v>
      </c>
      <c r="B1058" s="4">
        <v>17</v>
      </c>
      <c r="C1058" s="44" t="s">
        <v>78</v>
      </c>
      <c r="D1058" s="45">
        <v>14</v>
      </c>
      <c r="E1058" s="45">
        <v>10</v>
      </c>
      <c r="F1058" s="12" t="s">
        <v>79</v>
      </c>
      <c r="G1058" s="6">
        <f t="shared" si="107"/>
        <v>1.5393804002589988E-2</v>
      </c>
      <c r="H1058" s="3">
        <f t="shared" si="106"/>
        <v>0.10262536001726659</v>
      </c>
      <c r="I1058" s="3">
        <f t="shared" si="112"/>
        <v>0.19947530600000002</v>
      </c>
      <c r="J1058" s="3">
        <f t="shared" si="108"/>
        <v>20</v>
      </c>
      <c r="K1058" s="3">
        <f t="shared" si="109"/>
        <v>3.9895061200000002</v>
      </c>
      <c r="L1058" t="s">
        <v>129</v>
      </c>
      <c r="M1058" s="41" t="s">
        <v>60</v>
      </c>
      <c r="N1058" t="s">
        <v>61</v>
      </c>
    </row>
    <row r="1059" spans="1:14" x14ac:dyDescent="0.25">
      <c r="A1059">
        <v>3</v>
      </c>
      <c r="B1059" s="4">
        <v>13</v>
      </c>
      <c r="C1059" s="44" t="s">
        <v>78</v>
      </c>
      <c r="D1059" s="45">
        <v>15</v>
      </c>
      <c r="E1059" s="45">
        <v>7</v>
      </c>
      <c r="F1059" s="51" t="s">
        <v>80</v>
      </c>
      <c r="G1059" s="6">
        <f t="shared" si="107"/>
        <v>1.7671458676442587E-2</v>
      </c>
      <c r="H1059" s="3">
        <f t="shared" si="106"/>
        <v>0.11780972450961726</v>
      </c>
      <c r="I1059" s="3">
        <f t="shared" si="112"/>
        <v>0.18157319100000002</v>
      </c>
      <c r="J1059" s="3">
        <f t="shared" si="108"/>
        <v>20</v>
      </c>
      <c r="K1059" s="3">
        <f t="shared" si="109"/>
        <v>3.6314638200000005</v>
      </c>
      <c r="L1059" t="s">
        <v>129</v>
      </c>
      <c r="M1059" s="41" t="s">
        <v>60</v>
      </c>
      <c r="N1059" t="s">
        <v>61</v>
      </c>
    </row>
    <row r="1060" spans="1:14" x14ac:dyDescent="0.25">
      <c r="A1060">
        <v>3</v>
      </c>
      <c r="B1060" s="4">
        <v>7</v>
      </c>
      <c r="C1060" s="44" t="s">
        <v>78</v>
      </c>
      <c r="D1060" s="45">
        <v>16</v>
      </c>
      <c r="E1060" s="45">
        <v>12</v>
      </c>
      <c r="F1060" s="51" t="s">
        <v>80</v>
      </c>
      <c r="G1060" s="6">
        <f t="shared" si="107"/>
        <v>2.0106192982974676E-2</v>
      </c>
      <c r="H1060" s="3">
        <f t="shared" si="106"/>
        <v>0.13404128655316452</v>
      </c>
      <c r="I1060" s="3">
        <f t="shared" si="112"/>
        <v>0.25118219400000003</v>
      </c>
      <c r="J1060" s="3">
        <f t="shared" si="108"/>
        <v>20</v>
      </c>
      <c r="K1060" s="3">
        <f t="shared" si="109"/>
        <v>5.0236438799999998</v>
      </c>
      <c r="L1060" t="s">
        <v>129</v>
      </c>
      <c r="M1060" s="41" t="s">
        <v>60</v>
      </c>
      <c r="N1060" t="s">
        <v>61</v>
      </c>
    </row>
    <row r="1061" spans="1:14" x14ac:dyDescent="0.25">
      <c r="A1061">
        <v>3</v>
      </c>
      <c r="B1061" s="4">
        <v>14</v>
      </c>
      <c r="C1061" s="44" t="s">
        <v>78</v>
      </c>
      <c r="D1061" s="45">
        <v>16</v>
      </c>
      <c r="E1061" s="45">
        <v>9</v>
      </c>
      <c r="F1061" s="51" t="s">
        <v>80</v>
      </c>
      <c r="G1061" s="6">
        <f t="shared" si="107"/>
        <v>2.0106192982974676E-2</v>
      </c>
      <c r="H1061" s="3">
        <f t="shared" si="106"/>
        <v>0.13404128655316452</v>
      </c>
      <c r="I1061" s="3">
        <f t="shared" si="112"/>
        <v>0.21547096199999999</v>
      </c>
      <c r="J1061" s="3">
        <f t="shared" si="108"/>
        <v>20</v>
      </c>
      <c r="K1061" s="3">
        <f t="shared" si="109"/>
        <v>4.3094192399999995</v>
      </c>
      <c r="L1061" t="s">
        <v>129</v>
      </c>
      <c r="M1061" s="41" t="s">
        <v>60</v>
      </c>
      <c r="N1061" t="s">
        <v>61</v>
      </c>
    </row>
    <row r="1062" spans="1:14" x14ac:dyDescent="0.25">
      <c r="A1062">
        <v>3</v>
      </c>
      <c r="B1062" s="4">
        <v>3</v>
      </c>
      <c r="C1062" s="44" t="s">
        <v>74</v>
      </c>
      <c r="D1062" s="45">
        <v>18</v>
      </c>
      <c r="E1062" s="45">
        <v>10</v>
      </c>
      <c r="F1062" s="51" t="s">
        <v>80</v>
      </c>
      <c r="G1062" s="6">
        <f t="shared" si="107"/>
        <v>2.5446900494077322E-2</v>
      </c>
      <c r="H1062" s="3">
        <f t="shared" si="106"/>
        <v>0.16964600329384882</v>
      </c>
      <c r="I1062" s="3">
        <f t="shared" si="112"/>
        <v>0.25899402599999999</v>
      </c>
      <c r="J1062" s="3">
        <f t="shared" si="108"/>
        <v>20</v>
      </c>
      <c r="K1062" s="3">
        <f t="shared" si="109"/>
        <v>5.1798805199999993</v>
      </c>
      <c r="L1062" t="s">
        <v>129</v>
      </c>
      <c r="M1062" s="41" t="s">
        <v>60</v>
      </c>
      <c r="N1062" t="s">
        <v>61</v>
      </c>
    </row>
    <row r="1063" spans="1:14" x14ac:dyDescent="0.25">
      <c r="A1063">
        <v>3</v>
      </c>
      <c r="B1063" s="4">
        <v>11</v>
      </c>
      <c r="C1063" s="44" t="s">
        <v>78</v>
      </c>
      <c r="D1063" s="45">
        <v>19</v>
      </c>
      <c r="E1063" s="45">
        <v>11</v>
      </c>
      <c r="F1063" s="51" t="s">
        <v>80</v>
      </c>
      <c r="G1063" s="6">
        <f t="shared" si="107"/>
        <v>2.8352873698647883E-2</v>
      </c>
      <c r="H1063" s="3">
        <f t="shared" si="106"/>
        <v>0.1890191579909859</v>
      </c>
      <c r="I1063" s="3">
        <f t="shared" si="112"/>
        <v>0.29298479500000002</v>
      </c>
      <c r="J1063" s="3">
        <f t="shared" si="108"/>
        <v>20</v>
      </c>
      <c r="K1063" s="3">
        <f t="shared" si="109"/>
        <v>5.8596959000000002</v>
      </c>
      <c r="L1063" t="s">
        <v>129</v>
      </c>
      <c r="M1063" s="41" t="s">
        <v>60</v>
      </c>
      <c r="N1063" t="s">
        <v>61</v>
      </c>
    </row>
    <row r="1064" spans="1:14" x14ac:dyDescent="0.25">
      <c r="A1064">
        <v>3</v>
      </c>
      <c r="B1064" s="4">
        <v>9</v>
      </c>
      <c r="C1064" s="44" t="s">
        <v>78</v>
      </c>
      <c r="D1064" s="45">
        <v>21</v>
      </c>
      <c r="E1064" s="45">
        <v>14</v>
      </c>
      <c r="F1064" s="12" t="s">
        <v>81</v>
      </c>
      <c r="G1064" s="6">
        <f t="shared" si="107"/>
        <v>3.4636059005827467E-2</v>
      </c>
      <c r="H1064" s="3">
        <f t="shared" si="106"/>
        <v>0.23090706003884978</v>
      </c>
      <c r="I1064" s="3">
        <f t="shared" si="112"/>
        <v>0.395422092</v>
      </c>
      <c r="J1064" s="3">
        <f t="shared" si="108"/>
        <v>20</v>
      </c>
      <c r="K1064" s="3">
        <f t="shared" si="109"/>
        <v>7.9084418400000001</v>
      </c>
      <c r="L1064" t="s">
        <v>129</v>
      </c>
      <c r="M1064" s="41" t="s">
        <v>60</v>
      </c>
      <c r="N1064" t="s">
        <v>61</v>
      </c>
    </row>
    <row r="1065" spans="1:14" x14ac:dyDescent="0.25">
      <c r="A1065">
        <v>3</v>
      </c>
      <c r="B1065" s="4">
        <v>16</v>
      </c>
      <c r="C1065" s="44" t="s">
        <v>77</v>
      </c>
      <c r="D1065" s="45">
        <v>22</v>
      </c>
      <c r="E1065" s="45">
        <v>15</v>
      </c>
      <c r="F1065" s="12" t="s">
        <v>81</v>
      </c>
      <c r="G1065" s="6">
        <f t="shared" si="107"/>
        <v>3.8013271108436497E-2</v>
      </c>
      <c r="H1065" s="3">
        <f t="shared" si="106"/>
        <v>0.25342180738957665</v>
      </c>
      <c r="I1065" s="8">
        <f>0.0050811768+0.0000286052*POWER(D1065,2)*E1065</f>
        <v>0.21275492879999999</v>
      </c>
      <c r="J1065" s="3">
        <f t="shared" si="108"/>
        <v>20</v>
      </c>
      <c r="K1065" s="3">
        <f t="shared" si="109"/>
        <v>4.255098576</v>
      </c>
      <c r="L1065" t="s">
        <v>129</v>
      </c>
      <c r="M1065" s="41" t="s">
        <v>60</v>
      </c>
      <c r="N1065" t="s">
        <v>61</v>
      </c>
    </row>
    <row r="1066" spans="1:14" x14ac:dyDescent="0.25">
      <c r="A1066">
        <v>3</v>
      </c>
      <c r="B1066" s="4">
        <v>19</v>
      </c>
      <c r="C1066" s="44" t="s">
        <v>78</v>
      </c>
      <c r="D1066" s="45">
        <v>25</v>
      </c>
      <c r="E1066" s="45">
        <v>18</v>
      </c>
      <c r="F1066" s="51" t="s">
        <v>82</v>
      </c>
      <c r="G1066" s="6">
        <f t="shared" si="107"/>
        <v>4.9087385212340517E-2</v>
      </c>
      <c r="H1066" s="3">
        <f t="shared" si="106"/>
        <v>0.3272492347489368</v>
      </c>
      <c r="I1066" s="3">
        <f>0.108337266+(0.000046499*(D1066*D1066*E1066))</f>
        <v>0.63145101600000009</v>
      </c>
      <c r="J1066" s="3">
        <f t="shared" si="108"/>
        <v>20</v>
      </c>
      <c r="K1066" s="3">
        <f t="shared" si="109"/>
        <v>12.62902032</v>
      </c>
      <c r="L1066" t="s">
        <v>129</v>
      </c>
      <c r="M1066" s="41" t="s">
        <v>60</v>
      </c>
      <c r="N1066" t="s">
        <v>61</v>
      </c>
    </row>
    <row r="1067" spans="1:14" x14ac:dyDescent="0.25">
      <c r="A1067">
        <v>3</v>
      </c>
      <c r="B1067" s="4">
        <v>6</v>
      </c>
      <c r="C1067" s="44" t="s">
        <v>78</v>
      </c>
      <c r="D1067" s="45">
        <v>28</v>
      </c>
      <c r="E1067" s="45">
        <v>10</v>
      </c>
      <c r="F1067" s="51" t="s">
        <v>82</v>
      </c>
      <c r="G1067" s="6">
        <f t="shared" si="107"/>
        <v>6.1575216010359951E-2</v>
      </c>
      <c r="H1067" s="3">
        <f t="shared" si="106"/>
        <v>0.41050144006906636</v>
      </c>
      <c r="I1067" s="3">
        <f>0.108337266+(0.000046499*(D1067*D1067*E1067))</f>
        <v>0.472889426</v>
      </c>
      <c r="J1067" s="3">
        <f t="shared" si="108"/>
        <v>20</v>
      </c>
      <c r="K1067" s="3">
        <f t="shared" si="109"/>
        <v>9.4577885199999994</v>
      </c>
      <c r="L1067" t="s">
        <v>129</v>
      </c>
      <c r="M1067" s="41" t="s">
        <v>60</v>
      </c>
      <c r="N1067" t="s">
        <v>61</v>
      </c>
    </row>
    <row r="1068" spans="1:14" x14ac:dyDescent="0.25">
      <c r="A1068">
        <v>3</v>
      </c>
      <c r="B1068" s="4">
        <v>2</v>
      </c>
      <c r="C1068" s="44" t="s">
        <v>78</v>
      </c>
      <c r="D1068" s="45">
        <v>32</v>
      </c>
      <c r="E1068" s="45">
        <v>20</v>
      </c>
      <c r="F1068" s="12" t="s">
        <v>83</v>
      </c>
      <c r="G1068" s="6">
        <f t="shared" si="107"/>
        <v>8.0424771931898703E-2</v>
      </c>
      <c r="H1068" s="3">
        <f t="shared" si="106"/>
        <v>0.53616514621265809</v>
      </c>
      <c r="I1068" s="3">
        <f>0.108337266+(0.000046499*(D1068*D1068*E1068))</f>
        <v>1.0606367860000001</v>
      </c>
      <c r="J1068" s="3">
        <f t="shared" si="108"/>
        <v>20</v>
      </c>
      <c r="K1068" s="3">
        <f t="shared" si="109"/>
        <v>21.212735720000001</v>
      </c>
      <c r="L1068" t="s">
        <v>129</v>
      </c>
      <c r="M1068" s="41" t="s">
        <v>60</v>
      </c>
      <c r="N1068" t="s">
        <v>61</v>
      </c>
    </row>
    <row r="1069" spans="1:14" x14ac:dyDescent="0.25">
      <c r="A1069">
        <v>3</v>
      </c>
      <c r="B1069" s="4">
        <v>4</v>
      </c>
      <c r="C1069" s="44" t="s">
        <v>74</v>
      </c>
      <c r="D1069" s="45">
        <v>36</v>
      </c>
      <c r="E1069" s="45">
        <v>14</v>
      </c>
      <c r="F1069" s="12" t="s">
        <v>84</v>
      </c>
      <c r="G1069" s="6">
        <f t="shared" si="107"/>
        <v>0.10178760197630929</v>
      </c>
      <c r="H1069" s="3">
        <f t="shared" si="106"/>
        <v>0.6785840131753953</v>
      </c>
      <c r="I1069" s="3">
        <f>0.108337266+(0.000046499*(D1069*D1069*E1069))</f>
        <v>0.95201512200000005</v>
      </c>
      <c r="J1069" s="3">
        <f t="shared" si="108"/>
        <v>20</v>
      </c>
      <c r="K1069" s="3">
        <f t="shared" si="109"/>
        <v>19.040302440000001</v>
      </c>
      <c r="L1069" t="s">
        <v>129</v>
      </c>
      <c r="M1069" s="41" t="s">
        <v>60</v>
      </c>
      <c r="N1069" t="s">
        <v>61</v>
      </c>
    </row>
    <row r="1070" spans="1:14" x14ac:dyDescent="0.25">
      <c r="A1070">
        <v>3</v>
      </c>
      <c r="B1070" s="4">
        <v>8</v>
      </c>
      <c r="C1070" s="41" t="s">
        <v>76</v>
      </c>
      <c r="D1070" s="45">
        <v>42</v>
      </c>
      <c r="E1070" s="45">
        <v>25</v>
      </c>
      <c r="F1070" s="12" t="s">
        <v>85</v>
      </c>
      <c r="G1070" s="6">
        <f t="shared" si="107"/>
        <v>0.13854423602330987</v>
      </c>
      <c r="H1070" s="3">
        <f t="shared" si="106"/>
        <v>0.92362824015539913</v>
      </c>
      <c r="I1070" s="3">
        <f>-0.0197725259+(0.0000288708*POWER(D1070,2)*E1070)</f>
        <v>1.2534297541000001</v>
      </c>
      <c r="J1070" s="3">
        <f t="shared" si="108"/>
        <v>20</v>
      </c>
      <c r="K1070" s="3">
        <f t="shared" si="109"/>
        <v>25.068595082000002</v>
      </c>
      <c r="L1070" t="s">
        <v>129</v>
      </c>
      <c r="M1070" s="41" t="s">
        <v>60</v>
      </c>
      <c r="N1070" t="s">
        <v>61</v>
      </c>
    </row>
    <row r="1071" spans="1:14" x14ac:dyDescent="0.25">
      <c r="A1071">
        <v>3</v>
      </c>
      <c r="B1071" s="4">
        <v>1</v>
      </c>
      <c r="C1071" s="44" t="s">
        <v>78</v>
      </c>
      <c r="D1071" s="45">
        <v>44</v>
      </c>
      <c r="E1071" s="45">
        <v>17</v>
      </c>
      <c r="F1071" s="12" t="s">
        <v>85</v>
      </c>
      <c r="G1071" s="6">
        <f t="shared" si="107"/>
        <v>0.15205308443374599</v>
      </c>
      <c r="H1071" s="3">
        <f t="shared" si="106"/>
        <v>1.0136872295583066</v>
      </c>
      <c r="I1071" s="3">
        <f t="shared" ref="I1071:I1087" si="113">0.108337266+(0.000046499*(D1071*D1071*E1071))</f>
        <v>1.6387123540000001</v>
      </c>
      <c r="J1071" s="3">
        <f t="shared" si="108"/>
        <v>20</v>
      </c>
      <c r="K1071" s="3">
        <f t="shared" si="109"/>
        <v>32.774247080000002</v>
      </c>
      <c r="L1071" t="s">
        <v>129</v>
      </c>
      <c r="M1071" s="41" t="s">
        <v>60</v>
      </c>
      <c r="N1071" t="s">
        <v>61</v>
      </c>
    </row>
    <row r="1072" spans="1:14" x14ac:dyDescent="0.25">
      <c r="A1072">
        <v>1</v>
      </c>
      <c r="B1072" s="4">
        <v>3</v>
      </c>
      <c r="C1072" s="44" t="s">
        <v>78</v>
      </c>
      <c r="D1072" s="45">
        <v>12</v>
      </c>
      <c r="E1072" s="45">
        <v>6</v>
      </c>
      <c r="F1072" s="12" t="s">
        <v>79</v>
      </c>
      <c r="G1072" s="6">
        <f t="shared" si="107"/>
        <v>1.1309733552923255E-2</v>
      </c>
      <c r="H1072" s="3">
        <f>G1072*1/0.3</f>
        <v>3.7699111843077518E-2</v>
      </c>
      <c r="I1072" s="3">
        <f t="shared" si="113"/>
        <v>0.14851240199999999</v>
      </c>
      <c r="J1072" s="3">
        <f t="shared" si="108"/>
        <v>20</v>
      </c>
      <c r="K1072" s="3">
        <f t="shared" si="109"/>
        <v>2.9702480399999995</v>
      </c>
      <c r="L1072" t="s">
        <v>129</v>
      </c>
      <c r="M1072" s="41" t="s">
        <v>62</v>
      </c>
      <c r="N1072" t="s">
        <v>63</v>
      </c>
    </row>
    <row r="1073" spans="1:14" x14ac:dyDescent="0.25">
      <c r="A1073">
        <v>1</v>
      </c>
      <c r="B1073" s="4">
        <v>6</v>
      </c>
      <c r="C1073" s="44" t="s">
        <v>78</v>
      </c>
      <c r="D1073" s="45">
        <v>13</v>
      </c>
      <c r="E1073" s="45">
        <v>6</v>
      </c>
      <c r="F1073" s="12" t="s">
        <v>79</v>
      </c>
      <c r="G1073" s="6">
        <f t="shared" si="107"/>
        <v>1.3273228961416878E-2</v>
      </c>
      <c r="H1073" s="3">
        <f t="shared" ref="H1073:H1136" si="114">G1073*1/0.3</f>
        <v>4.4244096538056263E-2</v>
      </c>
      <c r="I1073" s="3">
        <f t="shared" si="113"/>
        <v>0.15548725200000002</v>
      </c>
      <c r="J1073" s="3">
        <f t="shared" si="108"/>
        <v>20</v>
      </c>
      <c r="K1073" s="3">
        <f t="shared" si="109"/>
        <v>3.1097450400000004</v>
      </c>
      <c r="L1073" t="s">
        <v>129</v>
      </c>
      <c r="M1073" s="41" t="s">
        <v>62</v>
      </c>
      <c r="N1073" t="s">
        <v>63</v>
      </c>
    </row>
    <row r="1074" spans="1:14" x14ac:dyDescent="0.25">
      <c r="A1074">
        <v>1</v>
      </c>
      <c r="B1074" s="4">
        <v>12</v>
      </c>
      <c r="C1074" s="44" t="s">
        <v>78</v>
      </c>
      <c r="D1074" s="45">
        <v>11</v>
      </c>
      <c r="E1074" s="45">
        <v>5</v>
      </c>
      <c r="F1074" s="12" t="s">
        <v>79</v>
      </c>
      <c r="G1074" s="6">
        <f t="shared" si="107"/>
        <v>9.5033177771091243E-3</v>
      </c>
      <c r="H1074" s="3">
        <f t="shared" si="114"/>
        <v>3.1677725923697081E-2</v>
      </c>
      <c r="I1074" s="3">
        <f t="shared" si="113"/>
        <v>0.13646916100000001</v>
      </c>
      <c r="J1074" s="3">
        <f t="shared" si="108"/>
        <v>20</v>
      </c>
      <c r="K1074" s="3">
        <f t="shared" si="109"/>
        <v>2.7293832199999999</v>
      </c>
      <c r="L1074" t="s">
        <v>129</v>
      </c>
      <c r="M1074" s="41" t="s">
        <v>62</v>
      </c>
      <c r="N1074" t="s">
        <v>63</v>
      </c>
    </row>
    <row r="1075" spans="1:14" x14ac:dyDescent="0.25">
      <c r="A1075">
        <v>1</v>
      </c>
      <c r="B1075" s="4">
        <v>5</v>
      </c>
      <c r="C1075" s="44" t="s">
        <v>78</v>
      </c>
      <c r="D1075" s="45">
        <v>14</v>
      </c>
      <c r="E1075" s="45">
        <v>7</v>
      </c>
      <c r="F1075" s="12" t="s">
        <v>79</v>
      </c>
      <c r="G1075" s="6">
        <f t="shared" si="107"/>
        <v>1.5393804002589988E-2</v>
      </c>
      <c r="H1075" s="3">
        <f t="shared" si="114"/>
        <v>5.1312680008633295E-2</v>
      </c>
      <c r="I1075" s="3">
        <f t="shared" si="113"/>
        <v>0.17213389400000001</v>
      </c>
      <c r="J1075" s="3">
        <f t="shared" si="108"/>
        <v>20</v>
      </c>
      <c r="K1075" s="3">
        <f t="shared" si="109"/>
        <v>3.4426778800000002</v>
      </c>
      <c r="L1075" t="s">
        <v>129</v>
      </c>
      <c r="M1075" s="41" t="s">
        <v>62</v>
      </c>
      <c r="N1075" t="s">
        <v>63</v>
      </c>
    </row>
    <row r="1076" spans="1:14" x14ac:dyDescent="0.25">
      <c r="A1076">
        <v>1</v>
      </c>
      <c r="B1076" s="4">
        <v>8</v>
      </c>
      <c r="C1076" s="44" t="s">
        <v>78</v>
      </c>
      <c r="D1076" s="45">
        <v>13</v>
      </c>
      <c r="E1076" s="45">
        <v>7</v>
      </c>
      <c r="F1076" s="12" t="s">
        <v>79</v>
      </c>
      <c r="G1076" s="6">
        <f t="shared" si="107"/>
        <v>1.3273228961416878E-2</v>
      </c>
      <c r="H1076" s="3">
        <f t="shared" si="114"/>
        <v>4.4244096538056263E-2</v>
      </c>
      <c r="I1076" s="3">
        <f t="shared" si="113"/>
        <v>0.16334558300000002</v>
      </c>
      <c r="J1076" s="3">
        <f t="shared" si="108"/>
        <v>20</v>
      </c>
      <c r="K1076" s="3">
        <f t="shared" si="109"/>
        <v>3.2669116600000003</v>
      </c>
      <c r="L1076" t="s">
        <v>129</v>
      </c>
      <c r="M1076" s="41" t="s">
        <v>62</v>
      </c>
      <c r="N1076" t="s">
        <v>63</v>
      </c>
    </row>
    <row r="1077" spans="1:14" x14ac:dyDescent="0.25">
      <c r="A1077">
        <v>1</v>
      </c>
      <c r="B1077" s="4">
        <v>14</v>
      </c>
      <c r="C1077" s="44" t="s">
        <v>78</v>
      </c>
      <c r="D1077" s="45">
        <v>11</v>
      </c>
      <c r="E1077" s="45">
        <v>6</v>
      </c>
      <c r="F1077" s="12" t="s">
        <v>79</v>
      </c>
      <c r="G1077" s="6">
        <f t="shared" si="107"/>
        <v>9.5033177771091243E-3</v>
      </c>
      <c r="H1077" s="3">
        <f t="shared" si="114"/>
        <v>3.1677725923697081E-2</v>
      </c>
      <c r="I1077" s="3">
        <f t="shared" si="113"/>
        <v>0.14209554000000002</v>
      </c>
      <c r="J1077" s="3">
        <f t="shared" si="108"/>
        <v>20</v>
      </c>
      <c r="K1077" s="3">
        <f t="shared" si="109"/>
        <v>2.8419108000000004</v>
      </c>
      <c r="L1077" t="s">
        <v>129</v>
      </c>
      <c r="M1077" s="41" t="s">
        <v>62</v>
      </c>
      <c r="N1077" t="s">
        <v>63</v>
      </c>
    </row>
    <row r="1078" spans="1:14" x14ac:dyDescent="0.25">
      <c r="A1078">
        <v>1</v>
      </c>
      <c r="B1078" s="4">
        <v>1</v>
      </c>
      <c r="C1078" s="44" t="s">
        <v>78</v>
      </c>
      <c r="D1078" s="45">
        <v>34</v>
      </c>
      <c r="E1078" s="45">
        <v>12</v>
      </c>
      <c r="F1078" s="12" t="s">
        <v>83</v>
      </c>
      <c r="G1078" s="6">
        <f t="shared" si="107"/>
        <v>9.0792027688745044E-2</v>
      </c>
      <c r="H1078" s="3">
        <f t="shared" si="114"/>
        <v>0.30264009229581684</v>
      </c>
      <c r="I1078" s="3">
        <f t="shared" si="113"/>
        <v>0.75337139400000008</v>
      </c>
      <c r="J1078" s="3">
        <f t="shared" si="108"/>
        <v>20</v>
      </c>
      <c r="K1078" s="3">
        <f t="shared" si="109"/>
        <v>15.06742788</v>
      </c>
      <c r="L1078" t="s">
        <v>129</v>
      </c>
      <c r="M1078" s="41" t="s">
        <v>62</v>
      </c>
      <c r="N1078" t="s">
        <v>63</v>
      </c>
    </row>
    <row r="1079" spans="1:14" x14ac:dyDescent="0.25">
      <c r="A1079">
        <v>1</v>
      </c>
      <c r="B1079" s="4">
        <v>7</v>
      </c>
      <c r="C1079" s="44" t="s">
        <v>78</v>
      </c>
      <c r="D1079" s="45">
        <v>37</v>
      </c>
      <c r="E1079" s="45">
        <v>14</v>
      </c>
      <c r="F1079" s="12" t="s">
        <v>84</v>
      </c>
      <c r="G1079" s="6">
        <f t="shared" si="107"/>
        <v>0.10752100856911066</v>
      </c>
      <c r="H1079" s="3">
        <f t="shared" si="114"/>
        <v>0.35840336189703553</v>
      </c>
      <c r="I1079" s="3">
        <f t="shared" si="113"/>
        <v>0.99953710000000007</v>
      </c>
      <c r="J1079" s="3">
        <f t="shared" si="108"/>
        <v>20</v>
      </c>
      <c r="K1079" s="3">
        <f t="shared" si="109"/>
        <v>19.990742000000001</v>
      </c>
      <c r="L1079" t="s">
        <v>129</v>
      </c>
      <c r="M1079" s="41" t="s">
        <v>62</v>
      </c>
      <c r="N1079" t="s">
        <v>63</v>
      </c>
    </row>
    <row r="1080" spans="1:14" x14ac:dyDescent="0.25">
      <c r="A1080">
        <v>1</v>
      </c>
      <c r="B1080" s="4">
        <v>4</v>
      </c>
      <c r="C1080" s="44" t="s">
        <v>78</v>
      </c>
      <c r="D1080" s="45">
        <v>14</v>
      </c>
      <c r="E1080" s="45">
        <v>7</v>
      </c>
      <c r="F1080" s="12" t="s">
        <v>79</v>
      </c>
      <c r="G1080" s="6">
        <f t="shared" si="107"/>
        <v>1.5393804002589988E-2</v>
      </c>
      <c r="H1080" s="3">
        <f t="shared" si="114"/>
        <v>5.1312680008633295E-2</v>
      </c>
      <c r="I1080" s="3">
        <f t="shared" si="113"/>
        <v>0.17213389400000001</v>
      </c>
      <c r="J1080" s="3">
        <f t="shared" si="108"/>
        <v>20</v>
      </c>
      <c r="K1080" s="3">
        <f t="shared" si="109"/>
        <v>3.4426778800000002</v>
      </c>
      <c r="L1080" t="s">
        <v>129</v>
      </c>
      <c r="M1080" s="41" t="s">
        <v>62</v>
      </c>
      <c r="N1080" t="s">
        <v>63</v>
      </c>
    </row>
    <row r="1081" spans="1:14" x14ac:dyDescent="0.25">
      <c r="A1081">
        <v>1</v>
      </c>
      <c r="B1081" s="4">
        <v>13</v>
      </c>
      <c r="C1081" s="44" t="s">
        <v>78</v>
      </c>
      <c r="D1081" s="45">
        <v>13</v>
      </c>
      <c r="E1081" s="45">
        <v>7</v>
      </c>
      <c r="F1081" s="12" t="s">
        <v>79</v>
      </c>
      <c r="G1081" s="6">
        <f t="shared" si="107"/>
        <v>1.3273228961416878E-2</v>
      </c>
      <c r="H1081" s="3">
        <f t="shared" si="114"/>
        <v>4.4244096538056263E-2</v>
      </c>
      <c r="I1081" s="3">
        <f t="shared" si="113"/>
        <v>0.16334558300000002</v>
      </c>
      <c r="J1081" s="3">
        <f t="shared" si="108"/>
        <v>20</v>
      </c>
      <c r="K1081" s="3">
        <f t="shared" si="109"/>
        <v>3.2669116600000003</v>
      </c>
      <c r="L1081" t="s">
        <v>129</v>
      </c>
      <c r="M1081" s="41" t="s">
        <v>62</v>
      </c>
      <c r="N1081" t="s">
        <v>63</v>
      </c>
    </row>
    <row r="1082" spans="1:14" x14ac:dyDescent="0.25">
      <c r="A1082">
        <v>1</v>
      </c>
      <c r="B1082" s="4">
        <v>9</v>
      </c>
      <c r="C1082" s="44" t="s">
        <v>78</v>
      </c>
      <c r="D1082" s="45">
        <v>14</v>
      </c>
      <c r="E1082" s="45">
        <v>6</v>
      </c>
      <c r="F1082" s="12" t="s">
        <v>79</v>
      </c>
      <c r="G1082" s="6">
        <f t="shared" si="107"/>
        <v>1.5393804002589988E-2</v>
      </c>
      <c r="H1082" s="3">
        <f t="shared" si="114"/>
        <v>5.1312680008633295E-2</v>
      </c>
      <c r="I1082" s="3">
        <f t="shared" si="113"/>
        <v>0.16302009000000001</v>
      </c>
      <c r="J1082" s="3">
        <f t="shared" si="108"/>
        <v>20</v>
      </c>
      <c r="K1082" s="3">
        <f t="shared" si="109"/>
        <v>3.2604017999999999</v>
      </c>
      <c r="L1082" t="s">
        <v>129</v>
      </c>
      <c r="M1082" s="41" t="s">
        <v>62</v>
      </c>
      <c r="N1082" t="s">
        <v>63</v>
      </c>
    </row>
    <row r="1083" spans="1:14" x14ac:dyDescent="0.25">
      <c r="A1083">
        <v>1</v>
      </c>
      <c r="B1083" s="4">
        <v>16</v>
      </c>
      <c r="C1083" s="44" t="s">
        <v>78</v>
      </c>
      <c r="D1083" s="45">
        <v>19</v>
      </c>
      <c r="E1083" s="45">
        <v>9</v>
      </c>
      <c r="F1083" s="51" t="s">
        <v>80</v>
      </c>
      <c r="G1083" s="6">
        <f t="shared" si="107"/>
        <v>2.8352873698647883E-2</v>
      </c>
      <c r="H1083" s="3">
        <f t="shared" si="114"/>
        <v>9.4509578995492949E-2</v>
      </c>
      <c r="I1083" s="3">
        <f t="shared" si="113"/>
        <v>0.25941251700000001</v>
      </c>
      <c r="J1083" s="3">
        <f t="shared" si="108"/>
        <v>20</v>
      </c>
      <c r="K1083" s="3">
        <f t="shared" si="109"/>
        <v>5.1882503399999997</v>
      </c>
      <c r="L1083" t="s">
        <v>129</v>
      </c>
      <c r="M1083" s="41" t="s">
        <v>62</v>
      </c>
      <c r="N1083" t="s">
        <v>63</v>
      </c>
    </row>
    <row r="1084" spans="1:14" x14ac:dyDescent="0.25">
      <c r="A1084">
        <v>1</v>
      </c>
      <c r="B1084" s="4">
        <v>18</v>
      </c>
      <c r="C1084" s="44" t="s">
        <v>78</v>
      </c>
      <c r="D1084" s="45">
        <v>19</v>
      </c>
      <c r="E1084" s="45">
        <v>10</v>
      </c>
      <c r="F1084" s="51" t="s">
        <v>80</v>
      </c>
      <c r="G1084" s="6">
        <f t="shared" si="107"/>
        <v>2.8352873698647883E-2</v>
      </c>
      <c r="H1084" s="3">
        <f t="shared" si="114"/>
        <v>9.4509578995492949E-2</v>
      </c>
      <c r="I1084" s="3">
        <f t="shared" si="113"/>
        <v>0.27619865599999999</v>
      </c>
      <c r="J1084" s="3">
        <f t="shared" si="108"/>
        <v>20</v>
      </c>
      <c r="K1084" s="3">
        <f t="shared" si="109"/>
        <v>5.5239731199999991</v>
      </c>
      <c r="L1084" t="s">
        <v>129</v>
      </c>
      <c r="M1084" s="41" t="s">
        <v>62</v>
      </c>
      <c r="N1084" t="s">
        <v>63</v>
      </c>
    </row>
    <row r="1085" spans="1:14" x14ac:dyDescent="0.25">
      <c r="A1085">
        <v>1</v>
      </c>
      <c r="B1085" s="4">
        <v>2</v>
      </c>
      <c r="C1085" s="44" t="s">
        <v>78</v>
      </c>
      <c r="D1085" s="45">
        <v>17</v>
      </c>
      <c r="E1085" s="45">
        <v>6</v>
      </c>
      <c r="F1085" s="51" t="s">
        <v>80</v>
      </c>
      <c r="G1085" s="6">
        <f t="shared" si="107"/>
        <v>2.2698006922186261E-2</v>
      </c>
      <c r="H1085" s="3">
        <f t="shared" si="114"/>
        <v>7.5660023073954211E-2</v>
      </c>
      <c r="I1085" s="3">
        <f t="shared" si="113"/>
        <v>0.18896653200000002</v>
      </c>
      <c r="J1085" s="3">
        <f t="shared" si="108"/>
        <v>20</v>
      </c>
      <c r="K1085" s="3">
        <f t="shared" si="109"/>
        <v>3.7793306400000004</v>
      </c>
      <c r="L1085" t="s">
        <v>129</v>
      </c>
      <c r="M1085" s="41" t="s">
        <v>62</v>
      </c>
      <c r="N1085" t="s">
        <v>63</v>
      </c>
    </row>
    <row r="1086" spans="1:14" x14ac:dyDescent="0.25">
      <c r="A1086">
        <v>1</v>
      </c>
      <c r="B1086" s="4">
        <v>11</v>
      </c>
      <c r="C1086" s="44" t="s">
        <v>78</v>
      </c>
      <c r="D1086" s="45">
        <v>19</v>
      </c>
      <c r="E1086" s="45">
        <v>6</v>
      </c>
      <c r="F1086" s="51" t="s">
        <v>80</v>
      </c>
      <c r="G1086" s="6">
        <f t="shared" si="107"/>
        <v>2.8352873698647883E-2</v>
      </c>
      <c r="H1086" s="3">
        <f t="shared" si="114"/>
        <v>9.4509578995492949E-2</v>
      </c>
      <c r="I1086" s="3">
        <f t="shared" si="113"/>
        <v>0.20905410000000002</v>
      </c>
      <c r="J1086" s="3">
        <f t="shared" si="108"/>
        <v>20</v>
      </c>
      <c r="K1086" s="3">
        <f t="shared" si="109"/>
        <v>4.181082</v>
      </c>
      <c r="L1086" t="s">
        <v>129</v>
      </c>
      <c r="M1086" s="41" t="s">
        <v>62</v>
      </c>
      <c r="N1086" t="s">
        <v>63</v>
      </c>
    </row>
    <row r="1087" spans="1:14" x14ac:dyDescent="0.25">
      <c r="A1087">
        <v>1</v>
      </c>
      <c r="B1087" s="4">
        <v>17</v>
      </c>
      <c r="C1087" s="44" t="s">
        <v>78</v>
      </c>
      <c r="D1087" s="45">
        <v>24</v>
      </c>
      <c r="E1087" s="45">
        <v>14</v>
      </c>
      <c r="F1087" s="12" t="s">
        <v>81</v>
      </c>
      <c r="G1087" s="6">
        <f t="shared" si="107"/>
        <v>4.5238934211693019E-2</v>
      </c>
      <c r="H1087" s="3">
        <f t="shared" si="114"/>
        <v>0.15079644737231007</v>
      </c>
      <c r="I1087" s="3">
        <f t="shared" si="113"/>
        <v>0.48330520199999999</v>
      </c>
      <c r="J1087" s="3">
        <f t="shared" si="108"/>
        <v>20</v>
      </c>
      <c r="K1087" s="3">
        <f t="shared" si="109"/>
        <v>9.6661040399999987</v>
      </c>
      <c r="L1087" t="s">
        <v>129</v>
      </c>
      <c r="M1087" s="41" t="s">
        <v>62</v>
      </c>
      <c r="N1087" t="s">
        <v>63</v>
      </c>
    </row>
    <row r="1088" spans="1:14" x14ac:dyDescent="0.25">
      <c r="A1088">
        <v>1</v>
      </c>
      <c r="B1088" s="4">
        <v>15</v>
      </c>
      <c r="C1088" s="44" t="s">
        <v>77</v>
      </c>
      <c r="D1088" s="45">
        <v>34</v>
      </c>
      <c r="E1088" s="45">
        <v>19</v>
      </c>
      <c r="F1088" s="12" t="s">
        <v>83</v>
      </c>
      <c r="G1088" s="6">
        <f t="shared" si="107"/>
        <v>9.0792027688745044E-2</v>
      </c>
      <c r="H1088" s="3">
        <f t="shared" si="114"/>
        <v>0.30264009229581684</v>
      </c>
      <c r="I1088" s="8">
        <f>0.0050811768+0.0000286052*POWER(D1088,2)*E1088</f>
        <v>0.63336578960000001</v>
      </c>
      <c r="J1088" s="3">
        <f t="shared" si="108"/>
        <v>20</v>
      </c>
      <c r="K1088" s="3">
        <f t="shared" si="109"/>
        <v>12.667315792</v>
      </c>
      <c r="L1088" t="s">
        <v>129</v>
      </c>
      <c r="M1088" s="41" t="s">
        <v>62</v>
      </c>
      <c r="N1088" t="s">
        <v>63</v>
      </c>
    </row>
    <row r="1089" spans="1:14" x14ac:dyDescent="0.25">
      <c r="A1089">
        <v>1</v>
      </c>
      <c r="B1089" s="4">
        <v>10</v>
      </c>
      <c r="C1089" s="44" t="s">
        <v>77</v>
      </c>
      <c r="D1089" s="45">
        <v>34</v>
      </c>
      <c r="E1089" s="45">
        <v>19</v>
      </c>
      <c r="F1089" s="12" t="s">
        <v>84</v>
      </c>
      <c r="G1089" s="6">
        <f t="shared" si="107"/>
        <v>9.0792027688745044E-2</v>
      </c>
      <c r="H1089" s="3">
        <f t="shared" si="114"/>
        <v>0.30264009229581684</v>
      </c>
      <c r="I1089" s="8">
        <f>0.0050811768+0.0000286052*POWER(D1089,2)*E1089</f>
        <v>0.63336578960000001</v>
      </c>
      <c r="J1089" s="3">
        <f t="shared" si="108"/>
        <v>20</v>
      </c>
      <c r="K1089" s="3">
        <f t="shared" si="109"/>
        <v>12.667315792</v>
      </c>
      <c r="L1089" t="s">
        <v>129</v>
      </c>
      <c r="M1089" s="41" t="s">
        <v>62</v>
      </c>
      <c r="N1089" t="s">
        <v>63</v>
      </c>
    </row>
    <row r="1090" spans="1:14" x14ac:dyDescent="0.25">
      <c r="A1090">
        <v>2</v>
      </c>
      <c r="B1090" s="4">
        <v>13</v>
      </c>
      <c r="C1090" s="44" t="s">
        <v>78</v>
      </c>
      <c r="D1090" s="45">
        <v>12</v>
      </c>
      <c r="E1090" s="45">
        <v>7</v>
      </c>
      <c r="F1090" s="12" t="s">
        <v>79</v>
      </c>
      <c r="G1090" s="6">
        <f t="shared" ref="G1090:G1153" si="115">PI()/4*POWER((D1090/100),2)</f>
        <v>1.1309733552923255E-2</v>
      </c>
      <c r="H1090" s="3">
        <f t="shared" si="114"/>
        <v>3.7699111843077518E-2</v>
      </c>
      <c r="I1090" s="3">
        <f>0.108337266+(0.000046499*(D1090*D1090*E1090))</f>
        <v>0.15520825799999999</v>
      </c>
      <c r="J1090" s="3">
        <f t="shared" si="108"/>
        <v>20</v>
      </c>
      <c r="K1090" s="3">
        <f t="shared" si="109"/>
        <v>3.1041651599999995</v>
      </c>
      <c r="L1090" t="s">
        <v>129</v>
      </c>
      <c r="M1090" s="41" t="s">
        <v>62</v>
      </c>
      <c r="N1090" t="s">
        <v>63</v>
      </c>
    </row>
    <row r="1091" spans="1:14" x14ac:dyDescent="0.25">
      <c r="A1091">
        <v>2</v>
      </c>
      <c r="B1091" s="4">
        <v>9</v>
      </c>
      <c r="C1091" s="44" t="s">
        <v>78</v>
      </c>
      <c r="D1091" s="45">
        <v>13</v>
      </c>
      <c r="E1091" s="45">
        <v>9</v>
      </c>
      <c r="F1091" s="12" t="s">
        <v>79</v>
      </c>
      <c r="G1091" s="6">
        <f t="shared" si="115"/>
        <v>1.3273228961416878E-2</v>
      </c>
      <c r="H1091" s="3">
        <f t="shared" si="114"/>
        <v>4.4244096538056263E-2</v>
      </c>
      <c r="I1091" s="3">
        <f>0.108337266+(0.000046499*(D1091*D1091*E1091))</f>
        <v>0.17906224500000001</v>
      </c>
      <c r="J1091" s="3">
        <f t="shared" ref="J1091:J1154" si="116">1*1/$Q$2</f>
        <v>20</v>
      </c>
      <c r="K1091" s="3">
        <f t="shared" ref="K1091:K1154" si="117">I1091/$Q$2</f>
        <v>3.5812449000000002</v>
      </c>
      <c r="L1091" t="s">
        <v>129</v>
      </c>
      <c r="M1091" s="41" t="s">
        <v>62</v>
      </c>
      <c r="N1091" t="s">
        <v>63</v>
      </c>
    </row>
    <row r="1092" spans="1:14" x14ac:dyDescent="0.25">
      <c r="A1092">
        <v>2</v>
      </c>
      <c r="B1092" s="4">
        <v>17</v>
      </c>
      <c r="C1092" s="44" t="s">
        <v>78</v>
      </c>
      <c r="D1092" s="45">
        <v>13</v>
      </c>
      <c r="E1092" s="45">
        <v>9</v>
      </c>
      <c r="F1092" s="12" t="s">
        <v>79</v>
      </c>
      <c r="G1092" s="6">
        <f t="shared" si="115"/>
        <v>1.3273228961416878E-2</v>
      </c>
      <c r="H1092" s="3">
        <f t="shared" si="114"/>
        <v>4.4244096538056263E-2</v>
      </c>
      <c r="I1092" s="3">
        <f>0.108337266+(0.000046499*(D1092*D1092*E1092))</f>
        <v>0.17906224500000001</v>
      </c>
      <c r="J1092" s="3">
        <f t="shared" si="116"/>
        <v>20</v>
      </c>
      <c r="K1092" s="3">
        <f t="shared" si="117"/>
        <v>3.5812449000000002</v>
      </c>
      <c r="L1092" t="s">
        <v>129</v>
      </c>
      <c r="M1092" s="41" t="s">
        <v>62</v>
      </c>
      <c r="N1092" t="s">
        <v>63</v>
      </c>
    </row>
    <row r="1093" spans="1:14" x14ac:dyDescent="0.25">
      <c r="A1093">
        <v>2</v>
      </c>
      <c r="B1093" s="4">
        <v>12</v>
      </c>
      <c r="C1093" s="44" t="s">
        <v>77</v>
      </c>
      <c r="D1093" s="45">
        <v>17</v>
      </c>
      <c r="E1093" s="45">
        <v>28</v>
      </c>
      <c r="F1093" s="51" t="s">
        <v>80</v>
      </c>
      <c r="G1093" s="6">
        <f t="shared" si="115"/>
        <v>2.2698006922186261E-2</v>
      </c>
      <c r="H1093" s="3">
        <f t="shared" si="114"/>
        <v>7.5660023073954211E-2</v>
      </c>
      <c r="I1093" s="8">
        <f>0.0050811768+0.0000286052*POWER(D1093,2)*E1093</f>
        <v>0.23655445519999999</v>
      </c>
      <c r="J1093" s="3">
        <f t="shared" si="116"/>
        <v>20</v>
      </c>
      <c r="K1093" s="3">
        <f t="shared" si="117"/>
        <v>4.7310891039999996</v>
      </c>
      <c r="L1093" t="s">
        <v>129</v>
      </c>
      <c r="M1093" s="41" t="s">
        <v>62</v>
      </c>
      <c r="N1093" t="s">
        <v>63</v>
      </c>
    </row>
    <row r="1094" spans="1:14" x14ac:dyDescent="0.25">
      <c r="A1094">
        <v>2</v>
      </c>
      <c r="B1094" s="4">
        <v>2</v>
      </c>
      <c r="C1094" s="44" t="s">
        <v>77</v>
      </c>
      <c r="D1094" s="45">
        <v>20</v>
      </c>
      <c r="E1094" s="45">
        <v>10</v>
      </c>
      <c r="F1094" s="12" t="s">
        <v>81</v>
      </c>
      <c r="G1094" s="6">
        <f t="shared" si="115"/>
        <v>3.1415926535897934E-2</v>
      </c>
      <c r="H1094" s="3">
        <f t="shared" si="114"/>
        <v>0.10471975511965978</v>
      </c>
      <c r="I1094" s="8">
        <f>0.0050811768+0.0000286052*POWER(D1094,2)*E1094</f>
        <v>0.11950197679999999</v>
      </c>
      <c r="J1094" s="3">
        <f t="shared" si="116"/>
        <v>20</v>
      </c>
      <c r="K1094" s="3">
        <f t="shared" si="117"/>
        <v>2.3900395359999997</v>
      </c>
      <c r="L1094" t="s">
        <v>129</v>
      </c>
      <c r="M1094" s="41" t="s">
        <v>62</v>
      </c>
      <c r="N1094" t="s">
        <v>63</v>
      </c>
    </row>
    <row r="1095" spans="1:14" x14ac:dyDescent="0.25">
      <c r="A1095">
        <v>2</v>
      </c>
      <c r="B1095" s="4">
        <v>3</v>
      </c>
      <c r="C1095" s="44" t="s">
        <v>77</v>
      </c>
      <c r="D1095" s="45">
        <v>22</v>
      </c>
      <c r="E1095" s="45">
        <v>11</v>
      </c>
      <c r="F1095" s="12" t="s">
        <v>81</v>
      </c>
      <c r="G1095" s="6">
        <f t="shared" si="115"/>
        <v>3.8013271108436497E-2</v>
      </c>
      <c r="H1095" s="3">
        <f t="shared" si="114"/>
        <v>0.12671090369478832</v>
      </c>
      <c r="I1095" s="8">
        <f>0.0050811768+0.0000286052*POWER(D1095,2)*E1095</f>
        <v>0.15737526159999998</v>
      </c>
      <c r="J1095" s="3">
        <f t="shared" si="116"/>
        <v>20</v>
      </c>
      <c r="K1095" s="3">
        <f t="shared" si="117"/>
        <v>3.1475052319999994</v>
      </c>
      <c r="L1095" t="s">
        <v>129</v>
      </c>
      <c r="M1095" s="41" t="s">
        <v>62</v>
      </c>
      <c r="N1095" t="s">
        <v>63</v>
      </c>
    </row>
    <row r="1096" spans="1:14" x14ac:dyDescent="0.25">
      <c r="A1096">
        <v>2</v>
      </c>
      <c r="B1096" s="4">
        <v>7</v>
      </c>
      <c r="C1096" s="44" t="s">
        <v>78</v>
      </c>
      <c r="D1096" s="45">
        <v>23</v>
      </c>
      <c r="E1096" s="45">
        <v>10</v>
      </c>
      <c r="F1096" s="12" t="s">
        <v>81</v>
      </c>
      <c r="G1096" s="6">
        <f t="shared" si="115"/>
        <v>4.1547562843725017E-2</v>
      </c>
      <c r="H1096" s="3">
        <f t="shared" si="114"/>
        <v>0.13849187614575006</v>
      </c>
      <c r="I1096" s="3">
        <f>0.108337266+(0.000046499*(D1096*D1096*E1096))</f>
        <v>0.35431697600000001</v>
      </c>
      <c r="J1096" s="3">
        <f t="shared" si="116"/>
        <v>20</v>
      </c>
      <c r="K1096" s="3">
        <f t="shared" si="117"/>
        <v>7.0863395200000001</v>
      </c>
      <c r="L1096" t="s">
        <v>129</v>
      </c>
      <c r="M1096" s="41" t="s">
        <v>62</v>
      </c>
      <c r="N1096" t="s">
        <v>63</v>
      </c>
    </row>
    <row r="1097" spans="1:14" x14ac:dyDescent="0.25">
      <c r="A1097">
        <v>2</v>
      </c>
      <c r="B1097" s="4">
        <v>15</v>
      </c>
      <c r="C1097" s="44" t="s">
        <v>78</v>
      </c>
      <c r="D1097" s="45">
        <v>23</v>
      </c>
      <c r="E1097" s="45">
        <v>11</v>
      </c>
      <c r="F1097" s="12" t="s">
        <v>81</v>
      </c>
      <c r="G1097" s="6">
        <f t="shared" si="115"/>
        <v>4.1547562843725017E-2</v>
      </c>
      <c r="H1097" s="3">
        <f t="shared" si="114"/>
        <v>0.13849187614575006</v>
      </c>
      <c r="I1097" s="3">
        <f>0.108337266+(0.000046499*(D1097*D1097*E1097))</f>
        <v>0.378914947</v>
      </c>
      <c r="J1097" s="3">
        <f t="shared" si="116"/>
        <v>20</v>
      </c>
      <c r="K1097" s="3">
        <f t="shared" si="117"/>
        <v>7.5782989399999998</v>
      </c>
      <c r="L1097" t="s">
        <v>129</v>
      </c>
      <c r="M1097" s="41" t="s">
        <v>62</v>
      </c>
      <c r="N1097" t="s">
        <v>63</v>
      </c>
    </row>
    <row r="1098" spans="1:14" x14ac:dyDescent="0.25">
      <c r="A1098">
        <v>2</v>
      </c>
      <c r="B1098" s="4">
        <v>6</v>
      </c>
      <c r="C1098" s="44" t="s">
        <v>78</v>
      </c>
      <c r="D1098" s="45">
        <v>25</v>
      </c>
      <c r="E1098" s="45">
        <v>14</v>
      </c>
      <c r="F1098" s="51" t="s">
        <v>82</v>
      </c>
      <c r="G1098" s="6">
        <f t="shared" si="115"/>
        <v>4.9087385212340517E-2</v>
      </c>
      <c r="H1098" s="3">
        <f t="shared" si="114"/>
        <v>0.1636246173744684</v>
      </c>
      <c r="I1098" s="3">
        <f>0.108337266+(0.000046499*(D1098*D1098*E1098))</f>
        <v>0.51520351600000003</v>
      </c>
      <c r="J1098" s="3">
        <f t="shared" si="116"/>
        <v>20</v>
      </c>
      <c r="K1098" s="3">
        <f t="shared" si="117"/>
        <v>10.304070319999999</v>
      </c>
      <c r="L1098" t="s">
        <v>129</v>
      </c>
      <c r="M1098" s="41" t="s">
        <v>62</v>
      </c>
      <c r="N1098" t="s">
        <v>63</v>
      </c>
    </row>
    <row r="1099" spans="1:14" x14ac:dyDescent="0.25">
      <c r="A1099">
        <v>2</v>
      </c>
      <c r="B1099" s="4">
        <v>8</v>
      </c>
      <c r="C1099" s="44" t="s">
        <v>78</v>
      </c>
      <c r="D1099" s="45">
        <v>26</v>
      </c>
      <c r="E1099" s="45">
        <v>14</v>
      </c>
      <c r="F1099" s="51" t="s">
        <v>82</v>
      </c>
      <c r="G1099" s="6">
        <f t="shared" si="115"/>
        <v>5.3092915845667513E-2</v>
      </c>
      <c r="H1099" s="3">
        <f t="shared" si="114"/>
        <v>0.17697638615222505</v>
      </c>
      <c r="I1099" s="3">
        <f>0.108337266+(0.000046499*(D1099*D1099*E1099))</f>
        <v>0.54840380200000005</v>
      </c>
      <c r="J1099" s="3">
        <f t="shared" si="116"/>
        <v>20</v>
      </c>
      <c r="K1099" s="3">
        <f t="shared" si="117"/>
        <v>10.96807604</v>
      </c>
      <c r="L1099" t="s">
        <v>129</v>
      </c>
      <c r="M1099" s="41" t="s">
        <v>62</v>
      </c>
      <c r="N1099" t="s">
        <v>63</v>
      </c>
    </row>
    <row r="1100" spans="1:14" x14ac:dyDescent="0.25">
      <c r="A1100">
        <v>2</v>
      </c>
      <c r="B1100" s="4">
        <v>5</v>
      </c>
      <c r="C1100" s="44" t="s">
        <v>78</v>
      </c>
      <c r="D1100" s="45">
        <v>27</v>
      </c>
      <c r="E1100" s="45">
        <v>13</v>
      </c>
      <c r="F1100" s="51" t="s">
        <v>82</v>
      </c>
      <c r="G1100" s="6">
        <f t="shared" si="115"/>
        <v>5.7255526111673984E-2</v>
      </c>
      <c r="H1100" s="3">
        <f t="shared" si="114"/>
        <v>0.19085175370557994</v>
      </c>
      <c r="I1100" s="3">
        <f>0.108337266+(0.000046499*(D1100*D1100*E1100))</f>
        <v>0.54900828900000009</v>
      </c>
      <c r="J1100" s="3">
        <f t="shared" si="116"/>
        <v>20</v>
      </c>
      <c r="K1100" s="3">
        <f t="shared" si="117"/>
        <v>10.980165780000002</v>
      </c>
      <c r="L1100" t="s">
        <v>129</v>
      </c>
      <c r="M1100" s="41" t="s">
        <v>62</v>
      </c>
      <c r="N1100" t="s">
        <v>63</v>
      </c>
    </row>
    <row r="1101" spans="1:14" x14ac:dyDescent="0.25">
      <c r="A1101">
        <v>2</v>
      </c>
      <c r="B1101" s="4">
        <v>11</v>
      </c>
      <c r="C1101" s="44" t="s">
        <v>77</v>
      </c>
      <c r="D1101" s="45">
        <v>28</v>
      </c>
      <c r="E1101" s="45">
        <v>16</v>
      </c>
      <c r="F1101" s="51" t="s">
        <v>82</v>
      </c>
      <c r="G1101" s="6">
        <f t="shared" si="115"/>
        <v>6.1575216010359951E-2</v>
      </c>
      <c r="H1101" s="3">
        <f t="shared" si="114"/>
        <v>0.20525072003453318</v>
      </c>
      <c r="I1101" s="8">
        <f>0.0050811768+0.0000286052*POWER(D1101,2)*E1101</f>
        <v>0.36390480559999994</v>
      </c>
      <c r="J1101" s="3">
        <f t="shared" si="116"/>
        <v>20</v>
      </c>
      <c r="K1101" s="3">
        <f t="shared" si="117"/>
        <v>7.2780961119999983</v>
      </c>
      <c r="L1101" t="s">
        <v>129</v>
      </c>
      <c r="M1101" s="41" t="s">
        <v>62</v>
      </c>
      <c r="N1101" t="s">
        <v>63</v>
      </c>
    </row>
    <row r="1102" spans="1:14" x14ac:dyDescent="0.25">
      <c r="A1102">
        <v>2</v>
      </c>
      <c r="B1102" s="4">
        <v>14</v>
      </c>
      <c r="C1102" s="44" t="s">
        <v>78</v>
      </c>
      <c r="D1102" s="45">
        <v>28</v>
      </c>
      <c r="E1102" s="45">
        <v>14</v>
      </c>
      <c r="F1102" s="51" t="s">
        <v>82</v>
      </c>
      <c r="G1102" s="6">
        <f t="shared" si="115"/>
        <v>6.1575216010359951E-2</v>
      </c>
      <c r="H1102" s="3">
        <f t="shared" si="114"/>
        <v>0.20525072003453318</v>
      </c>
      <c r="I1102" s="3">
        <f>0.108337266+(0.000046499*(D1102*D1102*E1102))</f>
        <v>0.61871029000000011</v>
      </c>
      <c r="J1102" s="3">
        <f t="shared" si="116"/>
        <v>20</v>
      </c>
      <c r="K1102" s="3">
        <f t="shared" si="117"/>
        <v>12.374205800000002</v>
      </c>
      <c r="L1102" t="s">
        <v>129</v>
      </c>
      <c r="M1102" s="41" t="s">
        <v>62</v>
      </c>
      <c r="N1102" t="s">
        <v>63</v>
      </c>
    </row>
    <row r="1103" spans="1:14" x14ac:dyDescent="0.25">
      <c r="A1103">
        <v>2</v>
      </c>
      <c r="B1103" s="4">
        <v>16</v>
      </c>
      <c r="C1103" s="44" t="s">
        <v>78</v>
      </c>
      <c r="D1103" s="45">
        <v>28</v>
      </c>
      <c r="E1103" s="45">
        <v>15</v>
      </c>
      <c r="F1103" s="51" t="s">
        <v>82</v>
      </c>
      <c r="G1103" s="6">
        <f t="shared" si="115"/>
        <v>6.1575216010359951E-2</v>
      </c>
      <c r="H1103" s="3">
        <f t="shared" si="114"/>
        <v>0.20525072003453318</v>
      </c>
      <c r="I1103" s="3">
        <f>0.108337266+(0.000046499*(D1103*D1103*E1103))</f>
        <v>0.65516550600000012</v>
      </c>
      <c r="J1103" s="3">
        <f t="shared" si="116"/>
        <v>20</v>
      </c>
      <c r="K1103" s="3">
        <f t="shared" si="117"/>
        <v>13.103310120000002</v>
      </c>
      <c r="L1103" t="s">
        <v>129</v>
      </c>
      <c r="M1103" s="41" t="s">
        <v>62</v>
      </c>
      <c r="N1103" t="s">
        <v>63</v>
      </c>
    </row>
    <row r="1104" spans="1:14" x14ac:dyDescent="0.25">
      <c r="A1104">
        <v>2</v>
      </c>
      <c r="B1104" s="4">
        <v>19</v>
      </c>
      <c r="C1104" s="44" t="s">
        <v>77</v>
      </c>
      <c r="D1104" s="45">
        <v>28</v>
      </c>
      <c r="E1104" s="45">
        <v>17</v>
      </c>
      <c r="F1104" s="51" t="s">
        <v>82</v>
      </c>
      <c r="G1104" s="6">
        <f t="shared" si="115"/>
        <v>6.1575216010359951E-2</v>
      </c>
      <c r="H1104" s="3">
        <f t="shared" si="114"/>
        <v>0.20525072003453318</v>
      </c>
      <c r="I1104" s="8">
        <f>0.0050811768+0.0000286052*POWER(D1104,2)*E1104</f>
        <v>0.38633128239999992</v>
      </c>
      <c r="J1104" s="3">
        <f t="shared" si="116"/>
        <v>20</v>
      </c>
      <c r="K1104" s="3">
        <f t="shared" si="117"/>
        <v>7.726625647999998</v>
      </c>
      <c r="L1104" t="s">
        <v>129</v>
      </c>
      <c r="M1104" s="41" t="s">
        <v>62</v>
      </c>
      <c r="N1104" t="s">
        <v>63</v>
      </c>
    </row>
    <row r="1105" spans="1:14" x14ac:dyDescent="0.25">
      <c r="A1105">
        <v>2</v>
      </c>
      <c r="B1105" s="4">
        <v>4</v>
      </c>
      <c r="C1105" s="44" t="s">
        <v>78</v>
      </c>
      <c r="D1105" s="45">
        <v>31</v>
      </c>
      <c r="E1105" s="45">
        <v>12</v>
      </c>
      <c r="F1105" s="12" t="s">
        <v>83</v>
      </c>
      <c r="G1105" s="6">
        <f t="shared" si="115"/>
        <v>7.5476763502494784E-2</v>
      </c>
      <c r="H1105" s="3">
        <f t="shared" si="114"/>
        <v>0.2515892116749826</v>
      </c>
      <c r="I1105" s="3">
        <f>0.108337266+(0.000046499*(D1105*D1105*E1105))</f>
        <v>0.64456373400000011</v>
      </c>
      <c r="J1105" s="3">
        <f t="shared" si="116"/>
        <v>20</v>
      </c>
      <c r="K1105" s="3">
        <f t="shared" si="117"/>
        <v>12.891274680000002</v>
      </c>
      <c r="L1105" t="s">
        <v>129</v>
      </c>
      <c r="M1105" s="41" t="s">
        <v>62</v>
      </c>
      <c r="N1105" t="s">
        <v>63</v>
      </c>
    </row>
    <row r="1106" spans="1:14" x14ac:dyDescent="0.25">
      <c r="A1106">
        <v>2</v>
      </c>
      <c r="B1106" s="4">
        <v>10</v>
      </c>
      <c r="C1106" s="44" t="s">
        <v>77</v>
      </c>
      <c r="D1106" s="45">
        <v>37</v>
      </c>
      <c r="E1106" s="45">
        <v>21</v>
      </c>
      <c r="F1106" s="12" t="s">
        <v>84</v>
      </c>
      <c r="G1106" s="6">
        <f t="shared" si="115"/>
        <v>0.10752100856911066</v>
      </c>
      <c r="H1106" s="3">
        <f t="shared" si="114"/>
        <v>0.35840336189703553</v>
      </c>
      <c r="I1106" s="8">
        <f>0.0050811768+0.0000286052*POWER(D1106,2)*E1106</f>
        <v>0.82745207159999989</v>
      </c>
      <c r="J1106" s="3">
        <f t="shared" si="116"/>
        <v>20</v>
      </c>
      <c r="K1106" s="3">
        <f t="shared" si="117"/>
        <v>16.549041431999996</v>
      </c>
      <c r="L1106" t="s">
        <v>129</v>
      </c>
      <c r="M1106" s="41" t="s">
        <v>62</v>
      </c>
      <c r="N1106" t="s">
        <v>63</v>
      </c>
    </row>
    <row r="1107" spans="1:14" x14ac:dyDescent="0.25">
      <c r="A1107">
        <v>2</v>
      </c>
      <c r="B1107" s="4">
        <v>18</v>
      </c>
      <c r="C1107" s="44" t="s">
        <v>77</v>
      </c>
      <c r="D1107" s="45">
        <v>41</v>
      </c>
      <c r="E1107" s="45">
        <v>25</v>
      </c>
      <c r="F1107" s="12" t="s">
        <v>85</v>
      </c>
      <c r="G1107" s="6">
        <f t="shared" si="115"/>
        <v>0.13202543126711103</v>
      </c>
      <c r="H1107" s="3">
        <f t="shared" si="114"/>
        <v>0.44008477089037012</v>
      </c>
      <c r="I1107" s="8">
        <f>0.0050811768+0.0000286052*POWER(D1107,2)*E1107</f>
        <v>1.2072147068000001</v>
      </c>
      <c r="J1107" s="3">
        <f t="shared" si="116"/>
        <v>20</v>
      </c>
      <c r="K1107" s="3">
        <f t="shared" si="117"/>
        <v>24.144294135999999</v>
      </c>
      <c r="L1107" t="s">
        <v>129</v>
      </c>
      <c r="M1107" s="41" t="s">
        <v>62</v>
      </c>
      <c r="N1107" t="s">
        <v>63</v>
      </c>
    </row>
    <row r="1108" spans="1:14" x14ac:dyDescent="0.25">
      <c r="A1108">
        <v>2</v>
      </c>
      <c r="B1108" s="4">
        <v>1</v>
      </c>
      <c r="C1108" s="44" t="s">
        <v>77</v>
      </c>
      <c r="D1108" s="45">
        <v>44</v>
      </c>
      <c r="E1108" s="45">
        <v>14</v>
      </c>
      <c r="F1108" s="12" t="s">
        <v>85</v>
      </c>
      <c r="G1108" s="6">
        <f t="shared" si="115"/>
        <v>0.15205308443374599</v>
      </c>
      <c r="H1108" s="3">
        <f t="shared" si="114"/>
        <v>0.5068436147791533</v>
      </c>
      <c r="I1108" s="8">
        <f>0.0050811768+0.0000286052*POWER(D1108,2)*E1108</f>
        <v>0.78039651759999995</v>
      </c>
      <c r="J1108" s="3">
        <f t="shared" si="116"/>
        <v>20</v>
      </c>
      <c r="K1108" s="3">
        <f t="shared" si="117"/>
        <v>15.607930351999999</v>
      </c>
      <c r="L1108" t="s">
        <v>129</v>
      </c>
      <c r="M1108" s="41" t="s">
        <v>62</v>
      </c>
      <c r="N1108" t="s">
        <v>63</v>
      </c>
    </row>
    <row r="1109" spans="1:14" x14ac:dyDescent="0.25">
      <c r="A1109">
        <v>3</v>
      </c>
      <c r="B1109" s="4">
        <v>10</v>
      </c>
      <c r="C1109" s="44" t="s">
        <v>78</v>
      </c>
      <c r="D1109" s="45">
        <v>13</v>
      </c>
      <c r="E1109" s="45">
        <v>8</v>
      </c>
      <c r="F1109" s="12" t="s">
        <v>79</v>
      </c>
      <c r="G1109" s="6">
        <f t="shared" si="115"/>
        <v>1.3273228961416878E-2</v>
      </c>
      <c r="H1109" s="3">
        <f t="shared" si="114"/>
        <v>4.4244096538056263E-2</v>
      </c>
      <c r="I1109" s="3">
        <f t="shared" ref="I1109:I1120" si="118">0.108337266+(0.000046499*(D1109*D1109*E1109))</f>
        <v>0.17120391400000001</v>
      </c>
      <c r="J1109" s="3">
        <f t="shared" si="116"/>
        <v>20</v>
      </c>
      <c r="K1109" s="3">
        <f t="shared" si="117"/>
        <v>3.4240782800000003</v>
      </c>
      <c r="L1109" t="s">
        <v>129</v>
      </c>
      <c r="M1109" s="1" t="s">
        <v>62</v>
      </c>
      <c r="N1109" t="s">
        <v>63</v>
      </c>
    </row>
    <row r="1110" spans="1:14" x14ac:dyDescent="0.25">
      <c r="A1110">
        <v>3</v>
      </c>
      <c r="B1110" s="4">
        <v>12</v>
      </c>
      <c r="C1110" s="44" t="s">
        <v>78</v>
      </c>
      <c r="D1110" s="45">
        <v>13</v>
      </c>
      <c r="E1110" s="45">
        <v>8</v>
      </c>
      <c r="F1110" s="12" t="s">
        <v>79</v>
      </c>
      <c r="G1110" s="6">
        <f t="shared" si="115"/>
        <v>1.3273228961416878E-2</v>
      </c>
      <c r="H1110" s="3">
        <f t="shared" si="114"/>
        <v>4.4244096538056263E-2</v>
      </c>
      <c r="I1110" s="3">
        <f t="shared" si="118"/>
        <v>0.17120391400000001</v>
      </c>
      <c r="J1110" s="3">
        <f t="shared" si="116"/>
        <v>20</v>
      </c>
      <c r="K1110" s="3">
        <f t="shared" si="117"/>
        <v>3.4240782800000003</v>
      </c>
      <c r="L1110" t="s">
        <v>129</v>
      </c>
      <c r="M1110" s="1" t="s">
        <v>62</v>
      </c>
      <c r="N1110" t="s">
        <v>63</v>
      </c>
    </row>
    <row r="1111" spans="1:14" x14ac:dyDescent="0.25">
      <c r="A1111">
        <v>3</v>
      </c>
      <c r="B1111" s="4">
        <v>19</v>
      </c>
      <c r="C1111" s="44" t="s">
        <v>78</v>
      </c>
      <c r="D1111" s="45">
        <v>13</v>
      </c>
      <c r="E1111" s="45">
        <v>8</v>
      </c>
      <c r="F1111" s="12" t="s">
        <v>79</v>
      </c>
      <c r="G1111" s="6">
        <f t="shared" si="115"/>
        <v>1.3273228961416878E-2</v>
      </c>
      <c r="H1111" s="3">
        <f t="shared" si="114"/>
        <v>4.4244096538056263E-2</v>
      </c>
      <c r="I1111" s="3">
        <f t="shared" si="118"/>
        <v>0.17120391400000001</v>
      </c>
      <c r="J1111" s="3">
        <f t="shared" si="116"/>
        <v>20</v>
      </c>
      <c r="K1111" s="3">
        <f t="shared" si="117"/>
        <v>3.4240782800000003</v>
      </c>
      <c r="L1111" t="s">
        <v>129</v>
      </c>
      <c r="M1111" s="1" t="s">
        <v>62</v>
      </c>
      <c r="N1111" t="s">
        <v>63</v>
      </c>
    </row>
    <row r="1112" spans="1:14" x14ac:dyDescent="0.25">
      <c r="A1112">
        <v>3</v>
      </c>
      <c r="B1112" s="4">
        <v>17</v>
      </c>
      <c r="C1112" s="44" t="s">
        <v>78</v>
      </c>
      <c r="D1112" s="45">
        <v>14</v>
      </c>
      <c r="E1112" s="45">
        <v>6</v>
      </c>
      <c r="F1112" s="12" t="s">
        <v>79</v>
      </c>
      <c r="G1112" s="6">
        <f t="shared" si="115"/>
        <v>1.5393804002589988E-2</v>
      </c>
      <c r="H1112" s="3">
        <f t="shared" si="114"/>
        <v>5.1312680008633295E-2</v>
      </c>
      <c r="I1112" s="3">
        <f t="shared" si="118"/>
        <v>0.16302009000000001</v>
      </c>
      <c r="J1112" s="3">
        <f t="shared" si="116"/>
        <v>20</v>
      </c>
      <c r="K1112" s="3">
        <f t="shared" si="117"/>
        <v>3.2604017999999999</v>
      </c>
      <c r="L1112" t="s">
        <v>129</v>
      </c>
      <c r="M1112" s="1" t="s">
        <v>62</v>
      </c>
      <c r="N1112" t="s">
        <v>63</v>
      </c>
    </row>
    <row r="1113" spans="1:14" x14ac:dyDescent="0.25">
      <c r="A1113">
        <v>3</v>
      </c>
      <c r="B1113" s="4">
        <v>13</v>
      </c>
      <c r="C1113" s="44" t="s">
        <v>78</v>
      </c>
      <c r="D1113" s="45">
        <v>15</v>
      </c>
      <c r="E1113" s="45">
        <v>7</v>
      </c>
      <c r="F1113" s="51" t="s">
        <v>80</v>
      </c>
      <c r="G1113" s="6">
        <f t="shared" si="115"/>
        <v>1.7671458676442587E-2</v>
      </c>
      <c r="H1113" s="3">
        <f t="shared" si="114"/>
        <v>5.8904862254808628E-2</v>
      </c>
      <c r="I1113" s="3">
        <f t="shared" si="118"/>
        <v>0.18157319100000002</v>
      </c>
      <c r="J1113" s="3">
        <f t="shared" si="116"/>
        <v>20</v>
      </c>
      <c r="K1113" s="3">
        <f t="shared" si="117"/>
        <v>3.6314638200000005</v>
      </c>
      <c r="L1113" t="s">
        <v>129</v>
      </c>
      <c r="M1113" s="1" t="s">
        <v>62</v>
      </c>
      <c r="N1113" t="s">
        <v>63</v>
      </c>
    </row>
    <row r="1114" spans="1:14" x14ac:dyDescent="0.25">
      <c r="A1114">
        <v>3</v>
      </c>
      <c r="B1114" s="4">
        <v>20</v>
      </c>
      <c r="C1114" s="44" t="s">
        <v>78</v>
      </c>
      <c r="D1114" s="45">
        <v>15</v>
      </c>
      <c r="E1114" s="45">
        <v>7</v>
      </c>
      <c r="F1114" s="51" t="s">
        <v>80</v>
      </c>
      <c r="G1114" s="6">
        <f t="shared" si="115"/>
        <v>1.7671458676442587E-2</v>
      </c>
      <c r="H1114" s="3">
        <f t="shared" si="114"/>
        <v>5.8904862254808628E-2</v>
      </c>
      <c r="I1114" s="3">
        <f t="shared" si="118"/>
        <v>0.18157319100000002</v>
      </c>
      <c r="J1114" s="3">
        <f t="shared" si="116"/>
        <v>20</v>
      </c>
      <c r="K1114" s="3">
        <f t="shared" si="117"/>
        <v>3.6314638200000005</v>
      </c>
      <c r="L1114" t="s">
        <v>129</v>
      </c>
      <c r="M1114" s="1" t="s">
        <v>62</v>
      </c>
      <c r="N1114" t="s">
        <v>63</v>
      </c>
    </row>
    <row r="1115" spans="1:14" x14ac:dyDescent="0.25">
      <c r="A1115">
        <v>3</v>
      </c>
      <c r="B1115" s="4">
        <v>7</v>
      </c>
      <c r="C1115" s="44" t="s">
        <v>78</v>
      </c>
      <c r="D1115" s="45">
        <v>15</v>
      </c>
      <c r="E1115" s="45">
        <v>8</v>
      </c>
      <c r="F1115" s="51" t="s">
        <v>80</v>
      </c>
      <c r="G1115" s="6">
        <f t="shared" si="115"/>
        <v>1.7671458676442587E-2</v>
      </c>
      <c r="H1115" s="3">
        <f t="shared" si="114"/>
        <v>5.8904862254808628E-2</v>
      </c>
      <c r="I1115" s="3">
        <f t="shared" si="118"/>
        <v>0.19203546599999999</v>
      </c>
      <c r="J1115" s="3">
        <f t="shared" si="116"/>
        <v>20</v>
      </c>
      <c r="K1115" s="3">
        <f t="shared" si="117"/>
        <v>3.8407093199999998</v>
      </c>
      <c r="L1115" t="s">
        <v>129</v>
      </c>
      <c r="M1115" s="1" t="s">
        <v>62</v>
      </c>
      <c r="N1115" t="s">
        <v>63</v>
      </c>
    </row>
    <row r="1116" spans="1:14" x14ac:dyDescent="0.25">
      <c r="A1116">
        <v>3</v>
      </c>
      <c r="B1116" s="4">
        <v>14</v>
      </c>
      <c r="C1116" s="44" t="s">
        <v>78</v>
      </c>
      <c r="D1116" s="45">
        <v>16</v>
      </c>
      <c r="E1116" s="45">
        <v>9</v>
      </c>
      <c r="F1116" s="51" t="s">
        <v>80</v>
      </c>
      <c r="G1116" s="6">
        <f t="shared" si="115"/>
        <v>2.0106192982974676E-2</v>
      </c>
      <c r="H1116" s="3">
        <f t="shared" si="114"/>
        <v>6.7020643276582262E-2</v>
      </c>
      <c r="I1116" s="3">
        <f t="shared" si="118"/>
        <v>0.21547096199999999</v>
      </c>
      <c r="J1116" s="3">
        <f t="shared" si="116"/>
        <v>20</v>
      </c>
      <c r="K1116" s="3">
        <f t="shared" si="117"/>
        <v>4.3094192399999995</v>
      </c>
      <c r="L1116" t="s">
        <v>129</v>
      </c>
      <c r="M1116" s="1" t="s">
        <v>62</v>
      </c>
      <c r="N1116" t="s">
        <v>63</v>
      </c>
    </row>
    <row r="1117" spans="1:14" x14ac:dyDescent="0.25">
      <c r="A1117">
        <v>3</v>
      </c>
      <c r="B1117" s="4">
        <v>11</v>
      </c>
      <c r="C1117" s="44" t="s">
        <v>78</v>
      </c>
      <c r="D1117" s="45">
        <v>17</v>
      </c>
      <c r="E1117" s="49">
        <v>9</v>
      </c>
      <c r="F1117" s="51" t="s">
        <v>80</v>
      </c>
      <c r="G1117" s="6">
        <f t="shared" si="115"/>
        <v>2.2698006922186261E-2</v>
      </c>
      <c r="H1117" s="3">
        <f t="shared" si="114"/>
        <v>7.5660023073954211E-2</v>
      </c>
      <c r="I1117" s="3">
        <f t="shared" si="118"/>
        <v>0.22928116500000001</v>
      </c>
      <c r="J1117" s="3">
        <f t="shared" si="116"/>
        <v>20</v>
      </c>
      <c r="K1117" s="3">
        <f t="shared" si="117"/>
        <v>4.5856233</v>
      </c>
      <c r="L1117" t="s">
        <v>129</v>
      </c>
      <c r="M1117" s="1" t="s">
        <v>62</v>
      </c>
      <c r="N1117" t="s">
        <v>63</v>
      </c>
    </row>
    <row r="1118" spans="1:14" x14ac:dyDescent="0.25">
      <c r="A1118">
        <v>3</v>
      </c>
      <c r="B1118" s="4">
        <v>9</v>
      </c>
      <c r="C1118" s="44" t="s">
        <v>78</v>
      </c>
      <c r="D1118" s="45">
        <v>20</v>
      </c>
      <c r="E1118" s="45">
        <v>10</v>
      </c>
      <c r="F1118" s="12" t="s">
        <v>81</v>
      </c>
      <c r="G1118" s="6">
        <f t="shared" si="115"/>
        <v>3.1415926535897934E-2</v>
      </c>
      <c r="H1118" s="3">
        <f t="shared" si="114"/>
        <v>0.10471975511965978</v>
      </c>
      <c r="I1118" s="3">
        <f t="shared" si="118"/>
        <v>0.29433326600000004</v>
      </c>
      <c r="J1118" s="3">
        <f t="shared" si="116"/>
        <v>20</v>
      </c>
      <c r="K1118" s="3">
        <f t="shared" si="117"/>
        <v>5.8866653200000005</v>
      </c>
      <c r="L1118" t="s">
        <v>129</v>
      </c>
      <c r="M1118" s="1" t="s">
        <v>62</v>
      </c>
      <c r="N1118" t="s">
        <v>63</v>
      </c>
    </row>
    <row r="1119" spans="1:14" x14ac:dyDescent="0.25">
      <c r="A1119">
        <v>3</v>
      </c>
      <c r="B1119" s="4">
        <v>18</v>
      </c>
      <c r="C1119" s="44" t="s">
        <v>78</v>
      </c>
      <c r="D1119" s="45">
        <v>22</v>
      </c>
      <c r="E1119" s="45">
        <v>13</v>
      </c>
      <c r="F1119" s="12" t="s">
        <v>81</v>
      </c>
      <c r="G1119" s="6">
        <f t="shared" si="115"/>
        <v>3.8013271108436497E-2</v>
      </c>
      <c r="H1119" s="3">
        <f t="shared" si="114"/>
        <v>0.12671090369478832</v>
      </c>
      <c r="I1119" s="3">
        <f t="shared" si="118"/>
        <v>0.40090897400000003</v>
      </c>
      <c r="J1119" s="3">
        <f t="shared" si="116"/>
        <v>20</v>
      </c>
      <c r="K1119" s="3">
        <f t="shared" si="117"/>
        <v>8.0181794800000006</v>
      </c>
      <c r="L1119" t="s">
        <v>129</v>
      </c>
      <c r="M1119" s="1" t="s">
        <v>62</v>
      </c>
      <c r="N1119" t="s">
        <v>63</v>
      </c>
    </row>
    <row r="1120" spans="1:14" x14ac:dyDescent="0.25">
      <c r="A1120">
        <v>3</v>
      </c>
      <c r="B1120" s="4">
        <v>16</v>
      </c>
      <c r="C1120" s="44" t="s">
        <v>78</v>
      </c>
      <c r="D1120" s="45">
        <v>23</v>
      </c>
      <c r="E1120" s="45">
        <v>14</v>
      </c>
      <c r="F1120" s="12" t="s">
        <v>81</v>
      </c>
      <c r="G1120" s="6">
        <f t="shared" si="115"/>
        <v>4.1547562843725017E-2</v>
      </c>
      <c r="H1120" s="3">
        <f t="shared" si="114"/>
        <v>0.13849187614575006</v>
      </c>
      <c r="I1120" s="3">
        <f t="shared" si="118"/>
        <v>0.45270885999999999</v>
      </c>
      <c r="J1120" s="3">
        <f t="shared" si="116"/>
        <v>20</v>
      </c>
      <c r="K1120" s="3">
        <f t="shared" si="117"/>
        <v>9.0541771999999998</v>
      </c>
      <c r="L1120" t="s">
        <v>129</v>
      </c>
      <c r="M1120" s="1" t="s">
        <v>62</v>
      </c>
      <c r="N1120" t="s">
        <v>63</v>
      </c>
    </row>
    <row r="1121" spans="1:14" x14ac:dyDescent="0.25">
      <c r="A1121">
        <v>3</v>
      </c>
      <c r="B1121" s="4">
        <v>3</v>
      </c>
      <c r="C1121" s="44" t="s">
        <v>77</v>
      </c>
      <c r="D1121" s="45">
        <v>25</v>
      </c>
      <c r="E1121" s="45">
        <v>14</v>
      </c>
      <c r="F1121" s="51" t="s">
        <v>82</v>
      </c>
      <c r="G1121" s="6">
        <f t="shared" si="115"/>
        <v>4.9087385212340517E-2</v>
      </c>
      <c r="H1121" s="3">
        <f t="shared" si="114"/>
        <v>0.1636246173744684</v>
      </c>
      <c r="I1121" s="8">
        <f>0.0050811768+0.0000286052*POWER(D1121,2)*E1121</f>
        <v>0.25537667679999998</v>
      </c>
      <c r="J1121" s="3">
        <f t="shared" si="116"/>
        <v>20</v>
      </c>
      <c r="K1121" s="3">
        <f t="shared" si="117"/>
        <v>5.1075335359999992</v>
      </c>
      <c r="L1121" t="s">
        <v>129</v>
      </c>
      <c r="M1121" s="1" t="s">
        <v>62</v>
      </c>
      <c r="N1121" t="s">
        <v>63</v>
      </c>
    </row>
    <row r="1122" spans="1:14" x14ac:dyDescent="0.25">
      <c r="A1122">
        <v>3</v>
      </c>
      <c r="B1122" s="4">
        <v>6</v>
      </c>
      <c r="C1122" s="44" t="s">
        <v>78</v>
      </c>
      <c r="D1122" s="45">
        <v>25</v>
      </c>
      <c r="E1122" s="49">
        <v>10</v>
      </c>
      <c r="F1122" s="51" t="s">
        <v>82</v>
      </c>
      <c r="G1122" s="6">
        <f t="shared" si="115"/>
        <v>4.9087385212340517E-2</v>
      </c>
      <c r="H1122" s="3">
        <f t="shared" si="114"/>
        <v>0.1636246173744684</v>
      </c>
      <c r="I1122" s="3">
        <f>0.108337266+(0.000046499*(D1122*D1122*E1122))</f>
        <v>0.39895601600000002</v>
      </c>
      <c r="J1122" s="3">
        <f t="shared" si="116"/>
        <v>20</v>
      </c>
      <c r="K1122" s="3">
        <f t="shared" si="117"/>
        <v>7.9791203199999998</v>
      </c>
      <c r="L1122" t="s">
        <v>129</v>
      </c>
      <c r="M1122" s="1" t="s">
        <v>62</v>
      </c>
      <c r="N1122" t="s">
        <v>63</v>
      </c>
    </row>
    <row r="1123" spans="1:14" x14ac:dyDescent="0.25">
      <c r="A1123">
        <v>3</v>
      </c>
      <c r="B1123" s="4">
        <v>5</v>
      </c>
      <c r="C1123" s="44" t="s">
        <v>77</v>
      </c>
      <c r="D1123" s="45">
        <v>30</v>
      </c>
      <c r="E1123" s="45">
        <v>25</v>
      </c>
      <c r="F1123" s="12" t="s">
        <v>83</v>
      </c>
      <c r="G1123" s="6">
        <f t="shared" si="115"/>
        <v>7.0685834705770348E-2</v>
      </c>
      <c r="H1123" s="3">
        <f t="shared" si="114"/>
        <v>0.23561944901923451</v>
      </c>
      <c r="I1123" s="8">
        <f>0.0050811768+0.0000286052*POWER(D1123,2)*E1123</f>
        <v>0.64869817679999997</v>
      </c>
      <c r="J1123" s="3">
        <f t="shared" si="116"/>
        <v>20</v>
      </c>
      <c r="K1123" s="3">
        <f t="shared" si="117"/>
        <v>12.973963535999999</v>
      </c>
      <c r="L1123" t="s">
        <v>129</v>
      </c>
      <c r="M1123" s="1" t="s">
        <v>62</v>
      </c>
      <c r="N1123" t="s">
        <v>63</v>
      </c>
    </row>
    <row r="1124" spans="1:14" x14ac:dyDescent="0.25">
      <c r="A1124">
        <v>3</v>
      </c>
      <c r="B1124" s="4">
        <v>2</v>
      </c>
      <c r="C1124" s="44" t="s">
        <v>78</v>
      </c>
      <c r="D1124" s="45">
        <v>32</v>
      </c>
      <c r="E1124" s="45">
        <v>14</v>
      </c>
      <c r="F1124" s="12" t="s">
        <v>83</v>
      </c>
      <c r="G1124" s="6">
        <f t="shared" si="115"/>
        <v>8.0424771931898703E-2</v>
      </c>
      <c r="H1124" s="3">
        <f t="shared" si="114"/>
        <v>0.26808257310632905</v>
      </c>
      <c r="I1124" s="3">
        <f>0.108337266+(0.000046499*(D1124*D1124*E1124))</f>
        <v>0.77494693000000014</v>
      </c>
      <c r="J1124" s="3">
        <f t="shared" si="116"/>
        <v>20</v>
      </c>
      <c r="K1124" s="3">
        <f t="shared" si="117"/>
        <v>15.498938600000002</v>
      </c>
      <c r="L1124" t="s">
        <v>129</v>
      </c>
      <c r="M1124" s="1" t="s">
        <v>62</v>
      </c>
      <c r="N1124" t="s">
        <v>63</v>
      </c>
    </row>
    <row r="1125" spans="1:14" x14ac:dyDescent="0.25">
      <c r="A1125">
        <v>3</v>
      </c>
      <c r="B1125" s="4">
        <v>4</v>
      </c>
      <c r="C1125" s="44" t="s">
        <v>77</v>
      </c>
      <c r="D1125" s="45">
        <v>36</v>
      </c>
      <c r="E1125" s="45">
        <v>18</v>
      </c>
      <c r="F1125" s="12" t="s">
        <v>84</v>
      </c>
      <c r="G1125" s="6">
        <f t="shared" si="115"/>
        <v>0.10178760197630929</v>
      </c>
      <c r="H1125" s="3">
        <f t="shared" si="114"/>
        <v>0.33929200658769765</v>
      </c>
      <c r="I1125" s="8">
        <f>0.0050811768+0.0000286052*POWER(D1125,2)*E1125</f>
        <v>0.67238328239999989</v>
      </c>
      <c r="J1125" s="3">
        <f t="shared" si="116"/>
        <v>20</v>
      </c>
      <c r="K1125" s="3">
        <f t="shared" si="117"/>
        <v>13.447665647999997</v>
      </c>
      <c r="L1125" t="s">
        <v>129</v>
      </c>
      <c r="M1125" s="1" t="s">
        <v>62</v>
      </c>
      <c r="N1125" t="s">
        <v>63</v>
      </c>
    </row>
    <row r="1126" spans="1:14" x14ac:dyDescent="0.25">
      <c r="A1126">
        <v>3</v>
      </c>
      <c r="B1126" s="4">
        <v>8</v>
      </c>
      <c r="C1126" s="44" t="s">
        <v>77</v>
      </c>
      <c r="D1126" s="45">
        <v>40</v>
      </c>
      <c r="E1126" s="45">
        <v>20</v>
      </c>
      <c r="F1126" s="12" t="s">
        <v>85</v>
      </c>
      <c r="G1126" s="6">
        <f t="shared" si="115"/>
        <v>0.12566370614359174</v>
      </c>
      <c r="H1126" s="3">
        <f t="shared" si="114"/>
        <v>0.41887902047863912</v>
      </c>
      <c r="I1126" s="8">
        <f>0.0050811768+0.0000286052*POWER(D1126,2)*E1126</f>
        <v>0.92044757679999989</v>
      </c>
      <c r="J1126" s="3">
        <f t="shared" si="116"/>
        <v>20</v>
      </c>
      <c r="K1126" s="3">
        <f t="shared" si="117"/>
        <v>18.408951535999996</v>
      </c>
      <c r="L1126" t="s">
        <v>129</v>
      </c>
      <c r="M1126" s="1" t="s">
        <v>62</v>
      </c>
      <c r="N1126" t="s">
        <v>63</v>
      </c>
    </row>
    <row r="1127" spans="1:14" x14ac:dyDescent="0.25">
      <c r="A1127">
        <v>3</v>
      </c>
      <c r="B1127" s="4">
        <v>1</v>
      </c>
      <c r="C1127" s="44" t="s">
        <v>78</v>
      </c>
      <c r="D1127" s="45">
        <v>41</v>
      </c>
      <c r="E1127" s="45">
        <v>17</v>
      </c>
      <c r="F1127" s="12" t="s">
        <v>85</v>
      </c>
      <c r="G1127" s="6">
        <f t="shared" si="115"/>
        <v>0.13202543126711103</v>
      </c>
      <c r="H1127" s="3">
        <f t="shared" si="114"/>
        <v>0.44008477089037012</v>
      </c>
      <c r="I1127" s="3">
        <f>0.108337266+(0.000046499*(D1127*D1127*E1127))</f>
        <v>1.437139189</v>
      </c>
      <c r="J1127" s="3">
        <f t="shared" si="116"/>
        <v>20</v>
      </c>
      <c r="K1127" s="3">
        <f t="shared" si="117"/>
        <v>28.74278378</v>
      </c>
      <c r="L1127" t="s">
        <v>129</v>
      </c>
      <c r="M1127" s="1" t="s">
        <v>62</v>
      </c>
      <c r="N1127" t="s">
        <v>63</v>
      </c>
    </row>
    <row r="1128" spans="1:14" x14ac:dyDescent="0.25">
      <c r="A1128">
        <v>3</v>
      </c>
      <c r="B1128" s="4">
        <v>15</v>
      </c>
      <c r="C1128" s="44" t="s">
        <v>77</v>
      </c>
      <c r="D1128" s="45">
        <v>40</v>
      </c>
      <c r="E1128" s="45">
        <v>20</v>
      </c>
      <c r="F1128" s="12" t="s">
        <v>86</v>
      </c>
      <c r="G1128" s="6">
        <f t="shared" si="115"/>
        <v>0.12566370614359174</v>
      </c>
      <c r="H1128" s="3">
        <f t="shared" si="114"/>
        <v>0.41887902047863912</v>
      </c>
      <c r="I1128" s="8">
        <f>0.0050811768+0.0000286052*POWER(D1128,2)*E1128</f>
        <v>0.92044757679999989</v>
      </c>
      <c r="J1128" s="3">
        <f t="shared" si="116"/>
        <v>20</v>
      </c>
      <c r="K1128" s="3">
        <f t="shared" si="117"/>
        <v>18.408951535999996</v>
      </c>
      <c r="L1128" t="s">
        <v>129</v>
      </c>
      <c r="M1128" s="1" t="s">
        <v>62</v>
      </c>
      <c r="N1128" t="s">
        <v>63</v>
      </c>
    </row>
    <row r="1129" spans="1:14" x14ac:dyDescent="0.25">
      <c r="A1129">
        <v>4</v>
      </c>
      <c r="B1129">
        <v>3</v>
      </c>
      <c r="C1129" s="44" t="s">
        <v>78</v>
      </c>
      <c r="D1129" s="45">
        <v>10</v>
      </c>
      <c r="E1129" s="45">
        <v>4</v>
      </c>
      <c r="F1129" s="12" t="s">
        <v>79</v>
      </c>
      <c r="G1129" s="6">
        <f t="shared" si="115"/>
        <v>7.8539816339744835E-3</v>
      </c>
      <c r="H1129" s="3">
        <f t="shared" si="114"/>
        <v>2.6179938779914945E-2</v>
      </c>
      <c r="I1129" s="3">
        <f t="shared" ref="I1129:I1144" si="119">0.108337266+(0.000046499*(D1129*D1129*E1129))</f>
        <v>0.12693686600000001</v>
      </c>
      <c r="J1129" s="3">
        <f t="shared" si="116"/>
        <v>20</v>
      </c>
      <c r="K1129" s="3">
        <f t="shared" si="117"/>
        <v>2.5387373200000001</v>
      </c>
      <c r="L1129" t="s">
        <v>129</v>
      </c>
      <c r="M1129" s="1" t="s">
        <v>62</v>
      </c>
      <c r="N1129" t="s">
        <v>63</v>
      </c>
    </row>
    <row r="1130" spans="1:14" x14ac:dyDescent="0.25">
      <c r="A1130">
        <v>4</v>
      </c>
      <c r="B1130">
        <v>6</v>
      </c>
      <c r="C1130" s="44" t="s">
        <v>78</v>
      </c>
      <c r="D1130" s="45">
        <v>10</v>
      </c>
      <c r="E1130" s="45">
        <v>5</v>
      </c>
      <c r="F1130" s="12" t="s">
        <v>79</v>
      </c>
      <c r="G1130" s="6">
        <f t="shared" si="115"/>
        <v>7.8539816339744835E-3</v>
      </c>
      <c r="H1130" s="3">
        <f t="shared" si="114"/>
        <v>2.6179938779914945E-2</v>
      </c>
      <c r="I1130" s="3">
        <f t="shared" si="119"/>
        <v>0.13158676599999999</v>
      </c>
      <c r="J1130" s="3">
        <f t="shared" si="116"/>
        <v>20</v>
      </c>
      <c r="K1130" s="3">
        <f t="shared" si="117"/>
        <v>2.6317353199999998</v>
      </c>
      <c r="L1130" t="s">
        <v>129</v>
      </c>
      <c r="M1130" s="1" t="s">
        <v>62</v>
      </c>
      <c r="N1130" t="s">
        <v>63</v>
      </c>
    </row>
    <row r="1131" spans="1:14" x14ac:dyDescent="0.25">
      <c r="A1131">
        <v>4</v>
      </c>
      <c r="B1131">
        <v>12</v>
      </c>
      <c r="C1131" s="44" t="s">
        <v>78</v>
      </c>
      <c r="D1131" s="45">
        <v>10</v>
      </c>
      <c r="E1131" s="45">
        <v>4</v>
      </c>
      <c r="F1131" s="12" t="s">
        <v>79</v>
      </c>
      <c r="G1131" s="6">
        <f t="shared" si="115"/>
        <v>7.8539816339744835E-3</v>
      </c>
      <c r="H1131" s="3">
        <f t="shared" si="114"/>
        <v>2.6179938779914945E-2</v>
      </c>
      <c r="I1131" s="3">
        <f t="shared" si="119"/>
        <v>0.12693686600000001</v>
      </c>
      <c r="J1131" s="3">
        <f t="shared" si="116"/>
        <v>20</v>
      </c>
      <c r="K1131" s="3">
        <f t="shared" si="117"/>
        <v>2.5387373200000001</v>
      </c>
      <c r="L1131" t="s">
        <v>129</v>
      </c>
      <c r="M1131" s="1" t="s">
        <v>62</v>
      </c>
      <c r="N1131" t="s">
        <v>63</v>
      </c>
    </row>
    <row r="1132" spans="1:14" x14ac:dyDescent="0.25">
      <c r="A1132">
        <v>4</v>
      </c>
      <c r="B1132">
        <v>5</v>
      </c>
      <c r="C1132" s="44" t="s">
        <v>78</v>
      </c>
      <c r="D1132" s="45">
        <v>11</v>
      </c>
      <c r="E1132" s="45">
        <v>6</v>
      </c>
      <c r="F1132" s="12" t="s">
        <v>79</v>
      </c>
      <c r="G1132" s="6">
        <f t="shared" si="115"/>
        <v>9.5033177771091243E-3</v>
      </c>
      <c r="H1132" s="3">
        <f t="shared" si="114"/>
        <v>3.1677725923697081E-2</v>
      </c>
      <c r="I1132" s="3">
        <f t="shared" si="119"/>
        <v>0.14209554000000002</v>
      </c>
      <c r="J1132" s="3">
        <f t="shared" si="116"/>
        <v>20</v>
      </c>
      <c r="K1132" s="3">
        <f t="shared" si="117"/>
        <v>2.8419108000000004</v>
      </c>
      <c r="L1132" t="s">
        <v>129</v>
      </c>
      <c r="M1132" s="1" t="s">
        <v>62</v>
      </c>
      <c r="N1132" t="s">
        <v>63</v>
      </c>
    </row>
    <row r="1133" spans="1:14" x14ac:dyDescent="0.25">
      <c r="A1133">
        <v>4</v>
      </c>
      <c r="B1133">
        <v>1</v>
      </c>
      <c r="C1133" s="44" t="s">
        <v>78</v>
      </c>
      <c r="D1133" s="45">
        <v>12</v>
      </c>
      <c r="E1133" s="45">
        <v>5</v>
      </c>
      <c r="F1133" s="12" t="s">
        <v>79</v>
      </c>
      <c r="G1133" s="6">
        <f t="shared" si="115"/>
        <v>1.1309733552923255E-2</v>
      </c>
      <c r="H1133" s="3">
        <f t="shared" si="114"/>
        <v>3.7699111843077518E-2</v>
      </c>
      <c r="I1133" s="3">
        <f t="shared" si="119"/>
        <v>0.14181654599999999</v>
      </c>
      <c r="J1133" s="3">
        <f t="shared" si="116"/>
        <v>20</v>
      </c>
      <c r="K1133" s="3">
        <f t="shared" si="117"/>
        <v>2.8363309199999995</v>
      </c>
      <c r="L1133" t="s">
        <v>129</v>
      </c>
      <c r="M1133" s="1" t="s">
        <v>62</v>
      </c>
      <c r="N1133" t="s">
        <v>63</v>
      </c>
    </row>
    <row r="1134" spans="1:14" x14ac:dyDescent="0.25">
      <c r="A1134">
        <v>4</v>
      </c>
      <c r="B1134">
        <v>7</v>
      </c>
      <c r="C1134" s="44" t="s">
        <v>78</v>
      </c>
      <c r="D1134" s="45">
        <v>12</v>
      </c>
      <c r="E1134" s="45">
        <v>5</v>
      </c>
      <c r="F1134" s="12" t="s">
        <v>79</v>
      </c>
      <c r="G1134" s="6">
        <f t="shared" si="115"/>
        <v>1.1309733552923255E-2</v>
      </c>
      <c r="H1134" s="3">
        <f t="shared" si="114"/>
        <v>3.7699111843077518E-2</v>
      </c>
      <c r="I1134" s="3">
        <f t="shared" si="119"/>
        <v>0.14181654599999999</v>
      </c>
      <c r="J1134" s="3">
        <f t="shared" si="116"/>
        <v>20</v>
      </c>
      <c r="K1134" s="3">
        <f t="shared" si="117"/>
        <v>2.8363309199999995</v>
      </c>
      <c r="L1134" t="s">
        <v>129</v>
      </c>
      <c r="M1134" s="1" t="s">
        <v>62</v>
      </c>
      <c r="N1134" t="s">
        <v>63</v>
      </c>
    </row>
    <row r="1135" spans="1:14" x14ac:dyDescent="0.25">
      <c r="A1135">
        <v>4</v>
      </c>
      <c r="B1135">
        <v>4</v>
      </c>
      <c r="C1135" s="44" t="s">
        <v>78</v>
      </c>
      <c r="D1135" s="45">
        <v>13</v>
      </c>
      <c r="E1135" s="45">
        <v>7</v>
      </c>
      <c r="F1135" s="12" t="s">
        <v>79</v>
      </c>
      <c r="G1135" s="6">
        <f t="shared" si="115"/>
        <v>1.3273228961416878E-2</v>
      </c>
      <c r="H1135" s="3">
        <f t="shared" si="114"/>
        <v>4.4244096538056263E-2</v>
      </c>
      <c r="I1135" s="3">
        <f t="shared" si="119"/>
        <v>0.16334558300000002</v>
      </c>
      <c r="J1135" s="3">
        <f t="shared" si="116"/>
        <v>20</v>
      </c>
      <c r="K1135" s="3">
        <f t="shared" si="117"/>
        <v>3.2669116600000003</v>
      </c>
      <c r="L1135" t="s">
        <v>129</v>
      </c>
      <c r="M1135" s="1" t="s">
        <v>62</v>
      </c>
      <c r="N1135" t="s">
        <v>63</v>
      </c>
    </row>
    <row r="1136" spans="1:14" x14ac:dyDescent="0.25">
      <c r="A1136">
        <v>4</v>
      </c>
      <c r="B1136">
        <v>13</v>
      </c>
      <c r="C1136" s="44" t="s">
        <v>78</v>
      </c>
      <c r="D1136" s="45">
        <v>13</v>
      </c>
      <c r="E1136" s="45">
        <v>7</v>
      </c>
      <c r="F1136" s="12" t="s">
        <v>79</v>
      </c>
      <c r="G1136" s="6">
        <f t="shared" si="115"/>
        <v>1.3273228961416878E-2</v>
      </c>
      <c r="H1136" s="3">
        <f t="shared" si="114"/>
        <v>4.4244096538056263E-2</v>
      </c>
      <c r="I1136" s="3">
        <f t="shared" si="119"/>
        <v>0.16334558300000002</v>
      </c>
      <c r="J1136" s="3">
        <f t="shared" si="116"/>
        <v>20</v>
      </c>
      <c r="K1136" s="3">
        <f t="shared" si="117"/>
        <v>3.2669116600000003</v>
      </c>
      <c r="L1136" t="s">
        <v>129</v>
      </c>
      <c r="M1136" s="1" t="s">
        <v>62</v>
      </c>
      <c r="N1136" t="s">
        <v>63</v>
      </c>
    </row>
    <row r="1137" spans="1:14" x14ac:dyDescent="0.25">
      <c r="A1137">
        <v>4</v>
      </c>
      <c r="B1137">
        <v>9</v>
      </c>
      <c r="C1137" s="44" t="s">
        <v>78</v>
      </c>
      <c r="D1137" s="45">
        <v>14</v>
      </c>
      <c r="E1137" s="45">
        <v>6</v>
      </c>
      <c r="F1137" s="12" t="s">
        <v>79</v>
      </c>
      <c r="G1137" s="6">
        <f t="shared" si="115"/>
        <v>1.5393804002589988E-2</v>
      </c>
      <c r="H1137" s="3">
        <f t="shared" ref="H1137:H1187" si="120">G1137*1/0.3</f>
        <v>5.1312680008633295E-2</v>
      </c>
      <c r="I1137" s="3">
        <f t="shared" si="119"/>
        <v>0.16302009000000001</v>
      </c>
      <c r="J1137" s="3">
        <f t="shared" si="116"/>
        <v>20</v>
      </c>
      <c r="K1137" s="3">
        <f t="shared" si="117"/>
        <v>3.2604017999999999</v>
      </c>
      <c r="L1137" t="s">
        <v>129</v>
      </c>
      <c r="M1137" s="1" t="s">
        <v>62</v>
      </c>
      <c r="N1137" t="s">
        <v>63</v>
      </c>
    </row>
    <row r="1138" spans="1:14" x14ac:dyDescent="0.25">
      <c r="A1138">
        <v>4</v>
      </c>
      <c r="B1138">
        <v>16</v>
      </c>
      <c r="C1138" s="44" t="s">
        <v>78</v>
      </c>
      <c r="D1138" s="45">
        <v>14</v>
      </c>
      <c r="E1138" s="45">
        <v>7</v>
      </c>
      <c r="F1138" s="12" t="s">
        <v>79</v>
      </c>
      <c r="G1138" s="6">
        <f t="shared" si="115"/>
        <v>1.5393804002589988E-2</v>
      </c>
      <c r="H1138" s="3">
        <f t="shared" si="120"/>
        <v>5.1312680008633295E-2</v>
      </c>
      <c r="I1138" s="9">
        <f t="shared" si="119"/>
        <v>0.17213389400000001</v>
      </c>
      <c r="J1138" s="3">
        <f t="shared" si="116"/>
        <v>20</v>
      </c>
      <c r="K1138" s="3">
        <f t="shared" si="117"/>
        <v>3.4426778800000002</v>
      </c>
      <c r="L1138" t="s">
        <v>129</v>
      </c>
      <c r="M1138" s="1" t="s">
        <v>62</v>
      </c>
      <c r="N1138" t="s">
        <v>63</v>
      </c>
    </row>
    <row r="1139" spans="1:14" x14ac:dyDescent="0.25">
      <c r="A1139">
        <v>4</v>
      </c>
      <c r="B1139">
        <v>18</v>
      </c>
      <c r="C1139" s="44" t="s">
        <v>78</v>
      </c>
      <c r="D1139" s="45">
        <v>14</v>
      </c>
      <c r="E1139" s="45">
        <v>8</v>
      </c>
      <c r="F1139" s="12" t="s">
        <v>79</v>
      </c>
      <c r="G1139" s="6">
        <f t="shared" si="115"/>
        <v>1.5393804002589988E-2</v>
      </c>
      <c r="H1139" s="3">
        <f t="shared" si="120"/>
        <v>5.1312680008633295E-2</v>
      </c>
      <c r="I1139" s="3">
        <f t="shared" si="119"/>
        <v>0.18124769800000001</v>
      </c>
      <c r="J1139" s="3">
        <f t="shared" si="116"/>
        <v>20</v>
      </c>
      <c r="K1139" s="3">
        <f t="shared" si="117"/>
        <v>3.62495396</v>
      </c>
      <c r="L1139" t="s">
        <v>129</v>
      </c>
      <c r="M1139" s="1" t="s">
        <v>62</v>
      </c>
      <c r="N1139" t="s">
        <v>63</v>
      </c>
    </row>
    <row r="1140" spans="1:14" x14ac:dyDescent="0.25">
      <c r="A1140">
        <v>4</v>
      </c>
      <c r="B1140">
        <v>2</v>
      </c>
      <c r="C1140" s="44" t="s">
        <v>78</v>
      </c>
      <c r="D1140" s="45">
        <v>17</v>
      </c>
      <c r="E1140" s="45">
        <v>6</v>
      </c>
      <c r="F1140" s="51" t="s">
        <v>80</v>
      </c>
      <c r="G1140" s="6">
        <f t="shared" si="115"/>
        <v>2.2698006922186261E-2</v>
      </c>
      <c r="H1140" s="3">
        <f t="shared" si="120"/>
        <v>7.5660023073954211E-2</v>
      </c>
      <c r="I1140" s="3">
        <f t="shared" si="119"/>
        <v>0.18896653200000002</v>
      </c>
      <c r="J1140" s="3">
        <f t="shared" si="116"/>
        <v>20</v>
      </c>
      <c r="K1140" s="3">
        <f t="shared" si="117"/>
        <v>3.7793306400000004</v>
      </c>
      <c r="L1140" t="s">
        <v>129</v>
      </c>
      <c r="M1140" s="1" t="s">
        <v>62</v>
      </c>
      <c r="N1140" t="s">
        <v>63</v>
      </c>
    </row>
    <row r="1141" spans="1:14" x14ac:dyDescent="0.25">
      <c r="A1141">
        <v>4</v>
      </c>
      <c r="B1141">
        <v>11</v>
      </c>
      <c r="C1141" s="44" t="s">
        <v>78</v>
      </c>
      <c r="D1141" s="45">
        <v>17</v>
      </c>
      <c r="E1141" s="45">
        <v>9</v>
      </c>
      <c r="F1141" s="51" t="s">
        <v>80</v>
      </c>
      <c r="G1141" s="6">
        <f t="shared" si="115"/>
        <v>2.2698006922186261E-2</v>
      </c>
      <c r="H1141" s="3">
        <f t="shared" si="120"/>
        <v>7.5660023073954211E-2</v>
      </c>
      <c r="I1141" s="3">
        <f t="shared" si="119"/>
        <v>0.22928116500000001</v>
      </c>
      <c r="J1141" s="3">
        <f t="shared" si="116"/>
        <v>20</v>
      </c>
      <c r="K1141" s="3">
        <f t="shared" si="117"/>
        <v>4.5856233</v>
      </c>
      <c r="L1141" t="s">
        <v>129</v>
      </c>
      <c r="M1141" s="1" t="s">
        <v>62</v>
      </c>
      <c r="N1141" t="s">
        <v>63</v>
      </c>
    </row>
    <row r="1142" spans="1:14" x14ac:dyDescent="0.25">
      <c r="A1142">
        <v>4</v>
      </c>
      <c r="B1142">
        <v>14</v>
      </c>
      <c r="C1142" s="44" t="s">
        <v>78</v>
      </c>
      <c r="D1142" s="45">
        <v>21</v>
      </c>
      <c r="E1142" s="45">
        <v>10</v>
      </c>
      <c r="F1142" s="12" t="s">
        <v>81</v>
      </c>
      <c r="G1142" s="6">
        <f t="shared" si="115"/>
        <v>3.4636059005827467E-2</v>
      </c>
      <c r="H1142" s="3">
        <f t="shared" si="120"/>
        <v>0.11545353001942489</v>
      </c>
      <c r="I1142" s="3">
        <f t="shared" si="119"/>
        <v>0.31339785600000003</v>
      </c>
      <c r="J1142" s="3">
        <f t="shared" si="116"/>
        <v>20</v>
      </c>
      <c r="K1142" s="3">
        <f t="shared" si="117"/>
        <v>6.2679571200000002</v>
      </c>
      <c r="L1142" t="s">
        <v>129</v>
      </c>
      <c r="M1142" s="1" t="s">
        <v>62</v>
      </c>
      <c r="N1142" t="s">
        <v>63</v>
      </c>
    </row>
    <row r="1143" spans="1:14" x14ac:dyDescent="0.25">
      <c r="A1143">
        <v>4</v>
      </c>
      <c r="B1143">
        <v>17</v>
      </c>
      <c r="C1143" s="44" t="s">
        <v>78</v>
      </c>
      <c r="D1143" s="45">
        <v>23</v>
      </c>
      <c r="E1143" s="45">
        <v>11</v>
      </c>
      <c r="F1143" s="12" t="s">
        <v>81</v>
      </c>
      <c r="G1143" s="6">
        <f t="shared" si="115"/>
        <v>4.1547562843725017E-2</v>
      </c>
      <c r="H1143" s="3">
        <f t="shared" si="120"/>
        <v>0.13849187614575006</v>
      </c>
      <c r="I1143" s="3">
        <f t="shared" si="119"/>
        <v>0.378914947</v>
      </c>
      <c r="J1143" s="3">
        <f t="shared" si="116"/>
        <v>20</v>
      </c>
      <c r="K1143" s="3">
        <f t="shared" si="117"/>
        <v>7.5782989399999998</v>
      </c>
      <c r="L1143" t="s">
        <v>129</v>
      </c>
      <c r="M1143" s="1" t="s">
        <v>62</v>
      </c>
      <c r="N1143" t="s">
        <v>63</v>
      </c>
    </row>
    <row r="1144" spans="1:14" x14ac:dyDescent="0.25">
      <c r="A1144">
        <v>4</v>
      </c>
      <c r="B1144">
        <v>8</v>
      </c>
      <c r="C1144" s="44" t="s">
        <v>78</v>
      </c>
      <c r="D1144" s="45">
        <v>24</v>
      </c>
      <c r="E1144" s="45">
        <v>12</v>
      </c>
      <c r="F1144" s="12" t="s">
        <v>81</v>
      </c>
      <c r="G1144" s="6">
        <f t="shared" si="115"/>
        <v>4.5238934211693019E-2</v>
      </c>
      <c r="H1144" s="3">
        <f t="shared" si="120"/>
        <v>0.15079644737231007</v>
      </c>
      <c r="I1144" s="3">
        <f t="shared" si="119"/>
        <v>0.42973835399999999</v>
      </c>
      <c r="J1144" s="3">
        <f t="shared" si="116"/>
        <v>20</v>
      </c>
      <c r="K1144" s="3">
        <f t="shared" si="117"/>
        <v>8.5947670799999987</v>
      </c>
      <c r="L1144" t="s">
        <v>129</v>
      </c>
      <c r="M1144" s="1" t="s">
        <v>62</v>
      </c>
      <c r="N1144" t="s">
        <v>63</v>
      </c>
    </row>
    <row r="1145" spans="1:14" x14ac:dyDescent="0.25">
      <c r="A1145">
        <v>4</v>
      </c>
      <c r="B1145">
        <v>15</v>
      </c>
      <c r="C1145" s="44" t="s">
        <v>77</v>
      </c>
      <c r="D1145" s="45">
        <v>32</v>
      </c>
      <c r="E1145" s="45">
        <v>19</v>
      </c>
      <c r="F1145" s="12" t="s">
        <v>83</v>
      </c>
      <c r="G1145" s="6">
        <f t="shared" si="115"/>
        <v>8.0424771931898703E-2</v>
      </c>
      <c r="H1145" s="3">
        <f t="shared" si="120"/>
        <v>0.26808257310632905</v>
      </c>
      <c r="I1145" s="8">
        <f>0.0050811768+0.0000286052*POWER(D1145,2)*E1145</f>
        <v>0.56162394799999993</v>
      </c>
      <c r="J1145" s="3">
        <f t="shared" si="116"/>
        <v>20</v>
      </c>
      <c r="K1145" s="3">
        <f t="shared" si="117"/>
        <v>11.232478959999998</v>
      </c>
      <c r="L1145" t="s">
        <v>129</v>
      </c>
      <c r="M1145" s="1" t="s">
        <v>62</v>
      </c>
      <c r="N1145" t="s">
        <v>63</v>
      </c>
    </row>
    <row r="1146" spans="1:14" x14ac:dyDescent="0.25">
      <c r="A1146">
        <v>4</v>
      </c>
      <c r="B1146">
        <v>10</v>
      </c>
      <c r="C1146" s="44" t="s">
        <v>77</v>
      </c>
      <c r="D1146" s="45">
        <v>35</v>
      </c>
      <c r="E1146" s="45">
        <v>19</v>
      </c>
      <c r="F1146" s="12" t="s">
        <v>84</v>
      </c>
      <c r="G1146" s="6">
        <f t="shared" si="115"/>
        <v>9.6211275016187398E-2</v>
      </c>
      <c r="H1146" s="3">
        <f t="shared" si="120"/>
        <v>0.32070425005395803</v>
      </c>
      <c r="I1146" s="8">
        <f>0.0050811768+0.0000286052*POWER(D1146,2)*E1146</f>
        <v>0.67086720679999989</v>
      </c>
      <c r="J1146" s="3">
        <f t="shared" si="116"/>
        <v>20</v>
      </c>
      <c r="K1146" s="3">
        <f t="shared" si="117"/>
        <v>13.417344135999997</v>
      </c>
      <c r="L1146" t="s">
        <v>129</v>
      </c>
      <c r="M1146" s="1" t="s">
        <v>62</v>
      </c>
      <c r="N1146" t="s">
        <v>63</v>
      </c>
    </row>
    <row r="1147" spans="1:14" x14ac:dyDescent="0.25">
      <c r="A1147">
        <v>4</v>
      </c>
      <c r="B1147">
        <v>19</v>
      </c>
      <c r="C1147" s="44" t="s">
        <v>77</v>
      </c>
      <c r="D1147" s="45">
        <v>44</v>
      </c>
      <c r="E1147" s="45">
        <v>23</v>
      </c>
      <c r="F1147" s="12" t="s">
        <v>85</v>
      </c>
      <c r="G1147" s="6">
        <f t="shared" si="115"/>
        <v>0.15205308443374599</v>
      </c>
      <c r="H1147" s="3">
        <f t="shared" si="120"/>
        <v>0.5068436147791533</v>
      </c>
      <c r="I1147" s="8">
        <f>0.0050811768+0.0000286052*POWER(D1147,2)*E1147</f>
        <v>1.2788135223999999</v>
      </c>
      <c r="J1147" s="3">
        <f t="shared" si="116"/>
        <v>20</v>
      </c>
      <c r="K1147" s="3">
        <f t="shared" si="117"/>
        <v>25.576270447999995</v>
      </c>
      <c r="L1147" t="s">
        <v>129</v>
      </c>
      <c r="M1147" s="1" t="s">
        <v>62</v>
      </c>
      <c r="N1147" t="s">
        <v>63</v>
      </c>
    </row>
    <row r="1148" spans="1:14" x14ac:dyDescent="0.25">
      <c r="A1148">
        <v>5</v>
      </c>
      <c r="B1148">
        <v>13</v>
      </c>
      <c r="C1148" s="44" t="s">
        <v>78</v>
      </c>
      <c r="D1148" s="45">
        <v>12</v>
      </c>
      <c r="E1148" s="45">
        <v>7</v>
      </c>
      <c r="F1148" s="12" t="s">
        <v>79</v>
      </c>
      <c r="G1148" s="6">
        <f t="shared" si="115"/>
        <v>1.1309733552923255E-2</v>
      </c>
      <c r="H1148" s="3">
        <f t="shared" si="120"/>
        <v>3.7699111843077518E-2</v>
      </c>
      <c r="I1148" s="3">
        <f>0.108337266+(0.000046499*(D1148*D1148*E1148))</f>
        <v>0.15520825799999999</v>
      </c>
      <c r="J1148" s="3">
        <f t="shared" si="116"/>
        <v>20</v>
      </c>
      <c r="K1148" s="3">
        <f t="shared" si="117"/>
        <v>3.1041651599999995</v>
      </c>
      <c r="L1148" t="s">
        <v>129</v>
      </c>
      <c r="M1148" s="1" t="s">
        <v>62</v>
      </c>
      <c r="N1148" t="s">
        <v>63</v>
      </c>
    </row>
    <row r="1149" spans="1:14" x14ac:dyDescent="0.25">
      <c r="A1149">
        <v>5</v>
      </c>
      <c r="B1149">
        <v>9</v>
      </c>
      <c r="C1149" s="44" t="s">
        <v>78</v>
      </c>
      <c r="D1149" s="45">
        <v>13</v>
      </c>
      <c r="E1149" s="45">
        <v>9</v>
      </c>
      <c r="F1149" s="12" t="s">
        <v>79</v>
      </c>
      <c r="G1149" s="6">
        <f t="shared" si="115"/>
        <v>1.3273228961416878E-2</v>
      </c>
      <c r="H1149" s="3">
        <f t="shared" si="120"/>
        <v>4.4244096538056263E-2</v>
      </c>
      <c r="I1149" s="3">
        <f>0.108337266+(0.000046499*(D1149*D1149*E1149))</f>
        <v>0.17906224500000001</v>
      </c>
      <c r="J1149" s="3">
        <f t="shared" si="116"/>
        <v>20</v>
      </c>
      <c r="K1149" s="3">
        <f t="shared" si="117"/>
        <v>3.5812449000000002</v>
      </c>
      <c r="L1149" t="s">
        <v>129</v>
      </c>
      <c r="M1149" s="1" t="s">
        <v>62</v>
      </c>
      <c r="N1149" t="s">
        <v>63</v>
      </c>
    </row>
    <row r="1150" spans="1:14" x14ac:dyDescent="0.25">
      <c r="A1150">
        <v>5</v>
      </c>
      <c r="B1150">
        <v>17</v>
      </c>
      <c r="C1150" s="44" t="s">
        <v>78</v>
      </c>
      <c r="D1150" s="45">
        <v>13</v>
      </c>
      <c r="E1150" s="45">
        <v>9</v>
      </c>
      <c r="F1150" s="12" t="s">
        <v>79</v>
      </c>
      <c r="G1150" s="6">
        <f t="shared" si="115"/>
        <v>1.3273228961416878E-2</v>
      </c>
      <c r="H1150" s="3">
        <f t="shared" si="120"/>
        <v>4.4244096538056263E-2</v>
      </c>
      <c r="I1150" s="3">
        <f>0.108337266+(0.000046499*(D1150*D1150*E1150))</f>
        <v>0.17906224500000001</v>
      </c>
      <c r="J1150" s="3">
        <f t="shared" si="116"/>
        <v>20</v>
      </c>
      <c r="K1150" s="3">
        <f t="shared" si="117"/>
        <v>3.5812449000000002</v>
      </c>
      <c r="L1150" t="s">
        <v>129</v>
      </c>
      <c r="M1150" s="1" t="s">
        <v>62</v>
      </c>
      <c r="N1150" t="s">
        <v>63</v>
      </c>
    </row>
    <row r="1151" spans="1:14" x14ac:dyDescent="0.25">
      <c r="A1151">
        <v>5</v>
      </c>
      <c r="B1151">
        <v>3</v>
      </c>
      <c r="C1151" s="44" t="s">
        <v>77</v>
      </c>
      <c r="D1151" s="45">
        <v>22</v>
      </c>
      <c r="E1151" s="45">
        <v>11</v>
      </c>
      <c r="F1151" s="12" t="s">
        <v>81</v>
      </c>
      <c r="G1151" s="6">
        <f t="shared" si="115"/>
        <v>3.8013271108436497E-2</v>
      </c>
      <c r="H1151" s="3">
        <f t="shared" si="120"/>
        <v>0.12671090369478832</v>
      </c>
      <c r="I1151" s="8">
        <f>0.0050811768+0.0000286052*POWER(D1151,2)*E1151</f>
        <v>0.15737526159999998</v>
      </c>
      <c r="J1151" s="3">
        <f t="shared" si="116"/>
        <v>20</v>
      </c>
      <c r="K1151" s="3">
        <f t="shared" si="117"/>
        <v>3.1475052319999994</v>
      </c>
      <c r="L1151" t="s">
        <v>129</v>
      </c>
      <c r="M1151" s="1" t="s">
        <v>62</v>
      </c>
      <c r="N1151" t="s">
        <v>63</v>
      </c>
    </row>
    <row r="1152" spans="1:14" x14ac:dyDescent="0.25">
      <c r="A1152">
        <v>5</v>
      </c>
      <c r="B1152">
        <v>7</v>
      </c>
      <c r="C1152" s="44" t="s">
        <v>78</v>
      </c>
      <c r="D1152" s="45">
        <v>23</v>
      </c>
      <c r="E1152" s="45">
        <v>10</v>
      </c>
      <c r="F1152" s="12" t="s">
        <v>81</v>
      </c>
      <c r="G1152" s="6">
        <f t="shared" si="115"/>
        <v>4.1547562843725017E-2</v>
      </c>
      <c r="H1152" s="3">
        <f t="shared" si="120"/>
        <v>0.13849187614575006</v>
      </c>
      <c r="I1152" s="3">
        <f>0.108337266+(0.000046499*(D1152*D1152*E1152))</f>
        <v>0.35431697600000001</v>
      </c>
      <c r="J1152" s="3">
        <f t="shared" si="116"/>
        <v>20</v>
      </c>
      <c r="K1152" s="3">
        <f t="shared" si="117"/>
        <v>7.0863395200000001</v>
      </c>
      <c r="L1152" t="s">
        <v>129</v>
      </c>
      <c r="M1152" s="1" t="s">
        <v>62</v>
      </c>
      <c r="N1152" t="s">
        <v>63</v>
      </c>
    </row>
    <row r="1153" spans="1:14" x14ac:dyDescent="0.25">
      <c r="A1153">
        <v>5</v>
      </c>
      <c r="B1153">
        <v>15</v>
      </c>
      <c r="C1153" s="44" t="s">
        <v>78</v>
      </c>
      <c r="D1153" s="45">
        <v>23</v>
      </c>
      <c r="E1153" s="45">
        <v>11</v>
      </c>
      <c r="F1153" s="12" t="s">
        <v>81</v>
      </c>
      <c r="G1153" s="6">
        <f t="shared" si="115"/>
        <v>4.1547562843725017E-2</v>
      </c>
      <c r="H1153" s="3">
        <f t="shared" si="120"/>
        <v>0.13849187614575006</v>
      </c>
      <c r="I1153" s="3">
        <f>0.108337266+(0.000046499*(D1153*D1153*E1153))</f>
        <v>0.378914947</v>
      </c>
      <c r="J1153" s="3">
        <f t="shared" si="116"/>
        <v>20</v>
      </c>
      <c r="K1153" s="3">
        <f t="shared" si="117"/>
        <v>7.5782989399999998</v>
      </c>
      <c r="L1153" t="s">
        <v>129</v>
      </c>
      <c r="M1153" s="1" t="s">
        <v>62</v>
      </c>
      <c r="N1153" t="s">
        <v>63</v>
      </c>
    </row>
    <row r="1154" spans="1:14" x14ac:dyDescent="0.25">
      <c r="A1154">
        <v>5</v>
      </c>
      <c r="B1154">
        <v>6</v>
      </c>
      <c r="C1154" s="44" t="s">
        <v>78</v>
      </c>
      <c r="D1154" s="45">
        <v>25</v>
      </c>
      <c r="E1154" s="45">
        <v>11</v>
      </c>
      <c r="F1154" s="51" t="s">
        <v>82</v>
      </c>
      <c r="G1154" s="6">
        <f t="shared" ref="G1154:G1187" si="121">PI()/4*POWER((D1154/100),2)</f>
        <v>4.9087385212340517E-2</v>
      </c>
      <c r="H1154" s="3">
        <f t="shared" si="120"/>
        <v>0.1636246173744684</v>
      </c>
      <c r="I1154" s="3">
        <f>0.108337266+(0.000046499*(D1154*D1154*E1154))</f>
        <v>0.42801789099999998</v>
      </c>
      <c r="J1154" s="3">
        <f t="shared" si="116"/>
        <v>20</v>
      </c>
      <c r="K1154" s="3">
        <f t="shared" si="117"/>
        <v>8.5603578199999983</v>
      </c>
      <c r="L1154" t="s">
        <v>129</v>
      </c>
      <c r="M1154" s="1" t="s">
        <v>62</v>
      </c>
      <c r="N1154" t="s">
        <v>63</v>
      </c>
    </row>
    <row r="1155" spans="1:14" x14ac:dyDescent="0.25">
      <c r="A1155">
        <v>5</v>
      </c>
      <c r="B1155">
        <v>8</v>
      </c>
      <c r="C1155" s="44" t="s">
        <v>78</v>
      </c>
      <c r="D1155" s="45">
        <v>26</v>
      </c>
      <c r="E1155" s="45">
        <v>14</v>
      </c>
      <c r="F1155" s="51" t="s">
        <v>82</v>
      </c>
      <c r="G1155" s="6">
        <f t="shared" si="121"/>
        <v>5.3092915845667513E-2</v>
      </c>
      <c r="H1155" s="3">
        <f t="shared" si="120"/>
        <v>0.17697638615222505</v>
      </c>
      <c r="I1155" s="3">
        <f>0.108337266+(0.000046499*(D1155*D1155*E1155))</f>
        <v>0.54840380200000005</v>
      </c>
      <c r="J1155" s="3">
        <f t="shared" ref="J1155:J1187" si="122">1*1/$Q$2</f>
        <v>20</v>
      </c>
      <c r="K1155" s="3">
        <f t="shared" ref="K1155:K1187" si="123">I1155/$Q$2</f>
        <v>10.96807604</v>
      </c>
      <c r="L1155" t="s">
        <v>129</v>
      </c>
      <c r="M1155" s="1" t="s">
        <v>62</v>
      </c>
      <c r="N1155" t="s">
        <v>63</v>
      </c>
    </row>
    <row r="1156" spans="1:14" x14ac:dyDescent="0.25">
      <c r="A1156">
        <v>5</v>
      </c>
      <c r="B1156">
        <v>5</v>
      </c>
      <c r="C1156" s="44" t="s">
        <v>78</v>
      </c>
      <c r="D1156" s="45">
        <v>27</v>
      </c>
      <c r="E1156" s="45">
        <v>13</v>
      </c>
      <c r="F1156" s="51" t="s">
        <v>82</v>
      </c>
      <c r="G1156" s="6">
        <f t="shared" si="121"/>
        <v>5.7255526111673984E-2</v>
      </c>
      <c r="H1156" s="3">
        <f t="shared" si="120"/>
        <v>0.19085175370557994</v>
      </c>
      <c r="I1156" s="3">
        <f>0.108337266+(0.000046499*(D1156*D1156*E1156))</f>
        <v>0.54900828900000009</v>
      </c>
      <c r="J1156" s="3">
        <f t="shared" si="122"/>
        <v>20</v>
      </c>
      <c r="K1156" s="3">
        <f t="shared" si="123"/>
        <v>10.980165780000002</v>
      </c>
      <c r="L1156" t="s">
        <v>129</v>
      </c>
      <c r="M1156" s="1" t="s">
        <v>62</v>
      </c>
      <c r="N1156" t="s">
        <v>63</v>
      </c>
    </row>
    <row r="1157" spans="1:14" x14ac:dyDescent="0.25">
      <c r="A1157">
        <v>5</v>
      </c>
      <c r="B1157">
        <v>11</v>
      </c>
      <c r="C1157" s="44" t="s">
        <v>77</v>
      </c>
      <c r="D1157" s="45">
        <v>28</v>
      </c>
      <c r="E1157" s="45">
        <v>16</v>
      </c>
      <c r="F1157" s="51" t="s">
        <v>82</v>
      </c>
      <c r="G1157" s="6">
        <f t="shared" si="121"/>
        <v>6.1575216010359951E-2</v>
      </c>
      <c r="H1157" s="3">
        <f t="shared" si="120"/>
        <v>0.20525072003453318</v>
      </c>
      <c r="I1157" s="8">
        <f>0.0050811768+0.0000286052*POWER(D1157,2)*E1157</f>
        <v>0.36390480559999994</v>
      </c>
      <c r="J1157" s="3">
        <f t="shared" si="122"/>
        <v>20</v>
      </c>
      <c r="K1157" s="3">
        <f t="shared" si="123"/>
        <v>7.2780961119999983</v>
      </c>
      <c r="L1157" t="s">
        <v>129</v>
      </c>
      <c r="M1157" s="1" t="s">
        <v>62</v>
      </c>
      <c r="N1157" t="s">
        <v>63</v>
      </c>
    </row>
    <row r="1158" spans="1:14" x14ac:dyDescent="0.25">
      <c r="A1158">
        <v>5</v>
      </c>
      <c r="B1158">
        <v>14</v>
      </c>
      <c r="C1158" s="44" t="s">
        <v>78</v>
      </c>
      <c r="D1158" s="45">
        <v>28</v>
      </c>
      <c r="E1158" s="45">
        <v>14</v>
      </c>
      <c r="F1158" s="51" t="s">
        <v>82</v>
      </c>
      <c r="G1158" s="6">
        <f t="shared" si="121"/>
        <v>6.1575216010359951E-2</v>
      </c>
      <c r="H1158" s="3">
        <f t="shared" si="120"/>
        <v>0.20525072003453318</v>
      </c>
      <c r="I1158" s="3">
        <f>0.108337266+(0.000046499*(D1158*D1158*E1158))</f>
        <v>0.61871029000000011</v>
      </c>
      <c r="J1158" s="3">
        <f t="shared" si="122"/>
        <v>20</v>
      </c>
      <c r="K1158" s="3">
        <f t="shared" si="123"/>
        <v>12.374205800000002</v>
      </c>
      <c r="L1158" t="s">
        <v>129</v>
      </c>
      <c r="M1158" s="1" t="s">
        <v>62</v>
      </c>
      <c r="N1158" t="s">
        <v>63</v>
      </c>
    </row>
    <row r="1159" spans="1:14" x14ac:dyDescent="0.25">
      <c r="A1159">
        <v>5</v>
      </c>
      <c r="B1159">
        <v>16</v>
      </c>
      <c r="C1159" s="44" t="s">
        <v>78</v>
      </c>
      <c r="D1159" s="45">
        <v>28</v>
      </c>
      <c r="E1159" s="45">
        <v>15</v>
      </c>
      <c r="F1159" s="51" t="s">
        <v>82</v>
      </c>
      <c r="G1159" s="6">
        <f t="shared" si="121"/>
        <v>6.1575216010359951E-2</v>
      </c>
      <c r="H1159" s="3">
        <f t="shared" si="120"/>
        <v>0.20525072003453318</v>
      </c>
      <c r="I1159" s="3">
        <f>0.108337266+(0.000046499*(D1159*D1159*E1159))</f>
        <v>0.65516550600000012</v>
      </c>
      <c r="J1159" s="3">
        <f t="shared" si="122"/>
        <v>20</v>
      </c>
      <c r="K1159" s="3">
        <f t="shared" si="123"/>
        <v>13.103310120000002</v>
      </c>
      <c r="L1159" t="s">
        <v>129</v>
      </c>
      <c r="M1159" s="1" t="s">
        <v>62</v>
      </c>
      <c r="N1159" t="s">
        <v>63</v>
      </c>
    </row>
    <row r="1160" spans="1:14" x14ac:dyDescent="0.25">
      <c r="A1160">
        <v>5</v>
      </c>
      <c r="B1160">
        <v>2</v>
      </c>
      <c r="C1160" s="44" t="s">
        <v>77</v>
      </c>
      <c r="D1160" s="45">
        <v>30</v>
      </c>
      <c r="E1160" s="45">
        <v>12</v>
      </c>
      <c r="F1160" s="12" t="s">
        <v>83</v>
      </c>
      <c r="G1160" s="6">
        <f t="shared" si="121"/>
        <v>7.0685834705770348E-2</v>
      </c>
      <c r="H1160" s="3">
        <f t="shared" si="120"/>
        <v>0.23561944901923451</v>
      </c>
      <c r="I1160" s="8">
        <f>0.0050811768+0.0000286052*POWER(D1160,2)*E1160</f>
        <v>0.31401733679999999</v>
      </c>
      <c r="J1160" s="3">
        <f t="shared" si="122"/>
        <v>20</v>
      </c>
      <c r="K1160" s="3">
        <f t="shared" si="123"/>
        <v>6.2803467359999994</v>
      </c>
      <c r="L1160" t="s">
        <v>129</v>
      </c>
      <c r="M1160" s="1" t="s">
        <v>62</v>
      </c>
      <c r="N1160" t="s">
        <v>63</v>
      </c>
    </row>
    <row r="1161" spans="1:14" x14ac:dyDescent="0.25">
      <c r="A1161">
        <v>5</v>
      </c>
      <c r="B1161">
        <v>4</v>
      </c>
      <c r="C1161" s="44" t="s">
        <v>78</v>
      </c>
      <c r="D1161" s="45">
        <v>31</v>
      </c>
      <c r="E1161" s="45">
        <v>12</v>
      </c>
      <c r="F1161" s="12" t="s">
        <v>83</v>
      </c>
      <c r="G1161" s="6">
        <f t="shared" si="121"/>
        <v>7.5476763502494784E-2</v>
      </c>
      <c r="H1161" s="3">
        <f t="shared" si="120"/>
        <v>0.2515892116749826</v>
      </c>
      <c r="I1161" s="3">
        <f>0.108337266+(0.000046499*(D1161*D1161*E1161))</f>
        <v>0.64456373400000011</v>
      </c>
      <c r="J1161" s="3">
        <f t="shared" si="122"/>
        <v>20</v>
      </c>
      <c r="K1161" s="3">
        <f t="shared" si="123"/>
        <v>12.891274680000002</v>
      </c>
      <c r="L1161" t="s">
        <v>129</v>
      </c>
      <c r="M1161" s="1" t="s">
        <v>62</v>
      </c>
      <c r="N1161" t="s">
        <v>63</v>
      </c>
    </row>
    <row r="1162" spans="1:14" x14ac:dyDescent="0.25">
      <c r="A1162">
        <v>5</v>
      </c>
      <c r="B1162">
        <v>12</v>
      </c>
      <c r="C1162" s="44" t="s">
        <v>77</v>
      </c>
      <c r="D1162" s="45">
        <v>32</v>
      </c>
      <c r="E1162" s="45">
        <v>19</v>
      </c>
      <c r="F1162" s="12" t="s">
        <v>83</v>
      </c>
      <c r="G1162" s="6">
        <f t="shared" si="121"/>
        <v>8.0424771931898703E-2</v>
      </c>
      <c r="H1162" s="3">
        <f t="shared" si="120"/>
        <v>0.26808257310632905</v>
      </c>
      <c r="I1162" s="8">
        <f>0.0050811768+0.0000286052*POWER(D1162,2)*E1162</f>
        <v>0.56162394799999993</v>
      </c>
      <c r="J1162" s="3">
        <f t="shared" si="122"/>
        <v>20</v>
      </c>
      <c r="K1162" s="3">
        <f t="shared" si="123"/>
        <v>11.232478959999998</v>
      </c>
      <c r="L1162" t="s">
        <v>129</v>
      </c>
      <c r="M1162" s="1" t="s">
        <v>62</v>
      </c>
      <c r="N1162" t="s">
        <v>63</v>
      </c>
    </row>
    <row r="1163" spans="1:14" x14ac:dyDescent="0.25">
      <c r="A1163">
        <v>5</v>
      </c>
      <c r="B1163">
        <v>10</v>
      </c>
      <c r="C1163" s="44" t="s">
        <v>77</v>
      </c>
      <c r="D1163" s="45">
        <v>37</v>
      </c>
      <c r="E1163" s="45">
        <v>21</v>
      </c>
      <c r="F1163" s="12" t="s">
        <v>84</v>
      </c>
      <c r="G1163" s="6">
        <f t="shared" si="121"/>
        <v>0.10752100856911066</v>
      </c>
      <c r="H1163" s="3">
        <f t="shared" si="120"/>
        <v>0.35840336189703553</v>
      </c>
      <c r="I1163" s="8">
        <f>0.0050811768+0.0000286052*POWER(D1163,2)*E1163</f>
        <v>0.82745207159999989</v>
      </c>
      <c r="J1163" s="3">
        <f t="shared" si="122"/>
        <v>20</v>
      </c>
      <c r="K1163" s="3">
        <f t="shared" si="123"/>
        <v>16.549041431999996</v>
      </c>
      <c r="L1163" t="s">
        <v>129</v>
      </c>
      <c r="M1163" s="1" t="s">
        <v>62</v>
      </c>
      <c r="N1163" t="s">
        <v>63</v>
      </c>
    </row>
    <row r="1164" spans="1:14" x14ac:dyDescent="0.25">
      <c r="A1164">
        <v>5</v>
      </c>
      <c r="B1164">
        <v>18</v>
      </c>
      <c r="C1164" s="44" t="s">
        <v>77</v>
      </c>
      <c r="D1164" s="45">
        <v>41</v>
      </c>
      <c r="E1164" s="45">
        <v>21</v>
      </c>
      <c r="F1164" s="12" t="s">
        <v>85</v>
      </c>
      <c r="G1164" s="6">
        <f t="shared" si="121"/>
        <v>0.13202543126711103</v>
      </c>
      <c r="H1164" s="3">
        <f t="shared" si="120"/>
        <v>0.44008477089037012</v>
      </c>
      <c r="I1164" s="8">
        <f>0.0050811768+0.0000286052*POWER(D1164,2)*E1164</f>
        <v>1.014873342</v>
      </c>
      <c r="J1164" s="3">
        <f t="shared" si="122"/>
        <v>20</v>
      </c>
      <c r="K1164" s="3">
        <f t="shared" si="123"/>
        <v>20.297466839999998</v>
      </c>
      <c r="L1164" t="s">
        <v>129</v>
      </c>
      <c r="M1164" s="1" t="s">
        <v>62</v>
      </c>
      <c r="N1164" t="s">
        <v>63</v>
      </c>
    </row>
    <row r="1165" spans="1:14" x14ac:dyDescent="0.25">
      <c r="A1165">
        <v>5</v>
      </c>
      <c r="B1165">
        <v>1</v>
      </c>
      <c r="C1165" s="44" t="s">
        <v>77</v>
      </c>
      <c r="D1165" s="45">
        <v>41</v>
      </c>
      <c r="E1165" s="45">
        <v>19</v>
      </c>
      <c r="F1165" s="12" t="s">
        <v>85</v>
      </c>
      <c r="G1165" s="6">
        <f t="shared" si="121"/>
        <v>0.13202543126711103</v>
      </c>
      <c r="H1165" s="3">
        <f t="shared" si="120"/>
        <v>0.44008477089037012</v>
      </c>
      <c r="I1165" s="8">
        <f>0.0050811768+0.0000286052*POWER(D1165,2)*E1165</f>
        <v>0.91870265959999997</v>
      </c>
      <c r="J1165" s="3">
        <f t="shared" si="122"/>
        <v>20</v>
      </c>
      <c r="K1165" s="3">
        <f t="shared" si="123"/>
        <v>18.374053191999998</v>
      </c>
      <c r="L1165" t="s">
        <v>129</v>
      </c>
      <c r="M1165" s="1" t="s">
        <v>62</v>
      </c>
      <c r="N1165" t="s">
        <v>63</v>
      </c>
    </row>
    <row r="1166" spans="1:14" x14ac:dyDescent="0.25">
      <c r="A1166">
        <v>6</v>
      </c>
      <c r="B1166">
        <v>21</v>
      </c>
      <c r="C1166" s="44" t="s">
        <v>78</v>
      </c>
      <c r="D1166" s="45">
        <v>12</v>
      </c>
      <c r="E1166" s="45">
        <v>5</v>
      </c>
      <c r="F1166" s="12" t="s">
        <v>79</v>
      </c>
      <c r="G1166" s="6">
        <f t="shared" si="121"/>
        <v>1.1309733552923255E-2</v>
      </c>
      <c r="H1166" s="3">
        <f t="shared" si="120"/>
        <v>3.7699111843077518E-2</v>
      </c>
      <c r="I1166" s="3">
        <f t="shared" ref="I1166:I1179" si="124">0.108337266+(0.000046499*(D1166*D1166*E1166))</f>
        <v>0.14181654599999999</v>
      </c>
      <c r="J1166" s="3">
        <f t="shared" si="122"/>
        <v>20</v>
      </c>
      <c r="K1166" s="3">
        <f t="shared" si="123"/>
        <v>2.8363309199999995</v>
      </c>
      <c r="L1166" t="s">
        <v>129</v>
      </c>
      <c r="M1166" s="1" t="s">
        <v>62</v>
      </c>
      <c r="N1166" t="s">
        <v>63</v>
      </c>
    </row>
    <row r="1167" spans="1:14" x14ac:dyDescent="0.25">
      <c r="A1167">
        <v>6</v>
      </c>
      <c r="B1167">
        <v>10</v>
      </c>
      <c r="C1167" s="44" t="s">
        <v>78</v>
      </c>
      <c r="D1167" s="45">
        <v>13</v>
      </c>
      <c r="E1167" s="45">
        <v>9</v>
      </c>
      <c r="F1167" s="12" t="s">
        <v>79</v>
      </c>
      <c r="G1167" s="6">
        <f t="shared" si="121"/>
        <v>1.3273228961416878E-2</v>
      </c>
      <c r="H1167" s="3">
        <f t="shared" si="120"/>
        <v>4.4244096538056263E-2</v>
      </c>
      <c r="I1167" s="3">
        <f t="shared" si="124"/>
        <v>0.17906224500000001</v>
      </c>
      <c r="J1167" s="3">
        <f t="shared" si="122"/>
        <v>20</v>
      </c>
      <c r="K1167" s="3">
        <f t="shared" si="123"/>
        <v>3.5812449000000002</v>
      </c>
      <c r="L1167" t="s">
        <v>129</v>
      </c>
      <c r="M1167" s="1" t="s">
        <v>62</v>
      </c>
      <c r="N1167" t="s">
        <v>63</v>
      </c>
    </row>
    <row r="1168" spans="1:14" x14ac:dyDescent="0.25">
      <c r="A1168">
        <v>6</v>
      </c>
      <c r="B1168">
        <v>12</v>
      </c>
      <c r="C1168" s="44" t="s">
        <v>78</v>
      </c>
      <c r="D1168" s="45">
        <v>13</v>
      </c>
      <c r="E1168" s="45">
        <v>8</v>
      </c>
      <c r="F1168" s="12" t="s">
        <v>79</v>
      </c>
      <c r="G1168" s="6">
        <f t="shared" si="121"/>
        <v>1.3273228961416878E-2</v>
      </c>
      <c r="H1168" s="3">
        <f t="shared" si="120"/>
        <v>4.4244096538056263E-2</v>
      </c>
      <c r="I1168" s="3">
        <f t="shared" si="124"/>
        <v>0.17120391400000001</v>
      </c>
      <c r="J1168" s="3">
        <f t="shared" si="122"/>
        <v>20</v>
      </c>
      <c r="K1168" s="3">
        <f t="shared" si="123"/>
        <v>3.4240782800000003</v>
      </c>
      <c r="L1168" t="s">
        <v>129</v>
      </c>
      <c r="M1168" s="41" t="s">
        <v>62</v>
      </c>
      <c r="N1168" t="s">
        <v>63</v>
      </c>
    </row>
    <row r="1169" spans="1:14" x14ac:dyDescent="0.25">
      <c r="A1169">
        <v>6</v>
      </c>
      <c r="B1169">
        <v>19</v>
      </c>
      <c r="C1169" s="44" t="s">
        <v>78</v>
      </c>
      <c r="D1169" s="45">
        <v>13</v>
      </c>
      <c r="E1169" s="45">
        <v>8</v>
      </c>
      <c r="F1169" s="12" t="s">
        <v>79</v>
      </c>
      <c r="G1169" s="6">
        <f t="shared" si="121"/>
        <v>1.3273228961416878E-2</v>
      </c>
      <c r="H1169" s="3">
        <f t="shared" si="120"/>
        <v>4.4244096538056263E-2</v>
      </c>
      <c r="I1169" s="3">
        <f t="shared" si="124"/>
        <v>0.17120391400000001</v>
      </c>
      <c r="J1169" s="3">
        <f t="shared" si="122"/>
        <v>20</v>
      </c>
      <c r="K1169" s="3">
        <f t="shared" si="123"/>
        <v>3.4240782800000003</v>
      </c>
      <c r="L1169" t="s">
        <v>129</v>
      </c>
      <c r="M1169" s="41" t="s">
        <v>62</v>
      </c>
      <c r="N1169" t="s">
        <v>63</v>
      </c>
    </row>
    <row r="1170" spans="1:14" x14ac:dyDescent="0.25">
      <c r="A1170">
        <v>6</v>
      </c>
      <c r="B1170">
        <v>17</v>
      </c>
      <c r="C1170" s="44" t="s">
        <v>78</v>
      </c>
      <c r="D1170" s="45">
        <v>14</v>
      </c>
      <c r="E1170" s="45">
        <v>9</v>
      </c>
      <c r="F1170" s="12" t="s">
        <v>79</v>
      </c>
      <c r="G1170" s="6">
        <f t="shared" si="121"/>
        <v>1.5393804002589988E-2</v>
      </c>
      <c r="H1170" s="3">
        <f t="shared" si="120"/>
        <v>5.1312680008633295E-2</v>
      </c>
      <c r="I1170" s="3">
        <f t="shared" si="124"/>
        <v>0.19036150200000002</v>
      </c>
      <c r="J1170" s="3">
        <f t="shared" si="122"/>
        <v>20</v>
      </c>
      <c r="K1170" s="3">
        <f t="shared" si="123"/>
        <v>3.8072300400000003</v>
      </c>
      <c r="L1170" t="s">
        <v>129</v>
      </c>
      <c r="M1170" s="41" t="s">
        <v>62</v>
      </c>
      <c r="N1170" t="s">
        <v>63</v>
      </c>
    </row>
    <row r="1171" spans="1:14" x14ac:dyDescent="0.25">
      <c r="A1171">
        <v>6</v>
      </c>
      <c r="B1171">
        <v>13</v>
      </c>
      <c r="C1171" s="44" t="s">
        <v>78</v>
      </c>
      <c r="D1171" s="45">
        <v>15</v>
      </c>
      <c r="E1171" s="45">
        <v>7</v>
      </c>
      <c r="F1171" s="51" t="s">
        <v>80</v>
      </c>
      <c r="G1171" s="6">
        <f t="shared" si="121"/>
        <v>1.7671458676442587E-2</v>
      </c>
      <c r="H1171" s="3">
        <f t="shared" si="120"/>
        <v>5.8904862254808628E-2</v>
      </c>
      <c r="I1171" s="3">
        <f t="shared" si="124"/>
        <v>0.18157319100000002</v>
      </c>
      <c r="J1171" s="3">
        <f t="shared" si="122"/>
        <v>20</v>
      </c>
      <c r="K1171" s="3">
        <f t="shared" si="123"/>
        <v>3.6314638200000005</v>
      </c>
      <c r="L1171" t="s">
        <v>129</v>
      </c>
      <c r="M1171" s="41" t="s">
        <v>62</v>
      </c>
      <c r="N1171" t="s">
        <v>63</v>
      </c>
    </row>
    <row r="1172" spans="1:14" x14ac:dyDescent="0.25">
      <c r="A1172">
        <v>6</v>
      </c>
      <c r="B1172">
        <v>20</v>
      </c>
      <c r="C1172" s="44" t="s">
        <v>78</v>
      </c>
      <c r="D1172" s="45">
        <v>15</v>
      </c>
      <c r="E1172" s="45">
        <v>7</v>
      </c>
      <c r="F1172" s="51" t="s">
        <v>80</v>
      </c>
      <c r="G1172" s="6">
        <f t="shared" si="121"/>
        <v>1.7671458676442587E-2</v>
      </c>
      <c r="H1172" s="3">
        <f t="shared" si="120"/>
        <v>5.8904862254808628E-2</v>
      </c>
      <c r="I1172" s="3">
        <f t="shared" si="124"/>
        <v>0.18157319100000002</v>
      </c>
      <c r="J1172" s="3">
        <f t="shared" si="122"/>
        <v>20</v>
      </c>
      <c r="K1172" s="3">
        <f t="shared" si="123"/>
        <v>3.6314638200000005</v>
      </c>
      <c r="L1172" t="s">
        <v>129</v>
      </c>
      <c r="M1172" s="41" t="s">
        <v>62</v>
      </c>
      <c r="N1172" t="s">
        <v>63</v>
      </c>
    </row>
    <row r="1173" spans="1:14" x14ac:dyDescent="0.25">
      <c r="A1173">
        <v>6</v>
      </c>
      <c r="B1173">
        <v>7</v>
      </c>
      <c r="C1173" s="44" t="s">
        <v>78</v>
      </c>
      <c r="D1173" s="45">
        <v>16</v>
      </c>
      <c r="E1173" s="45">
        <v>9</v>
      </c>
      <c r="F1173" s="51" t="s">
        <v>80</v>
      </c>
      <c r="G1173" s="6">
        <f t="shared" si="121"/>
        <v>2.0106192982974676E-2</v>
      </c>
      <c r="H1173" s="3">
        <f t="shared" si="120"/>
        <v>6.7020643276582262E-2</v>
      </c>
      <c r="I1173" s="3">
        <f t="shared" si="124"/>
        <v>0.21547096199999999</v>
      </c>
      <c r="J1173" s="3">
        <f t="shared" si="122"/>
        <v>20</v>
      </c>
      <c r="K1173" s="3">
        <f t="shared" si="123"/>
        <v>4.3094192399999995</v>
      </c>
      <c r="L1173" t="s">
        <v>129</v>
      </c>
      <c r="M1173" s="41" t="s">
        <v>62</v>
      </c>
      <c r="N1173" t="s">
        <v>63</v>
      </c>
    </row>
    <row r="1174" spans="1:14" x14ac:dyDescent="0.25">
      <c r="A1174">
        <v>6</v>
      </c>
      <c r="B1174">
        <v>22</v>
      </c>
      <c r="C1174" s="44" t="s">
        <v>78</v>
      </c>
      <c r="D1174" s="45">
        <v>17</v>
      </c>
      <c r="E1174" s="45">
        <v>6</v>
      </c>
      <c r="F1174" s="51" t="s">
        <v>80</v>
      </c>
      <c r="G1174" s="6">
        <f t="shared" si="121"/>
        <v>2.2698006922186261E-2</v>
      </c>
      <c r="H1174" s="3">
        <f t="shared" si="120"/>
        <v>7.5660023073954211E-2</v>
      </c>
      <c r="I1174" s="3">
        <f t="shared" si="124"/>
        <v>0.18896653200000002</v>
      </c>
      <c r="J1174" s="3">
        <f t="shared" si="122"/>
        <v>20</v>
      </c>
      <c r="K1174" s="3">
        <f t="shared" si="123"/>
        <v>3.7793306400000004</v>
      </c>
      <c r="L1174" t="s">
        <v>129</v>
      </c>
      <c r="M1174" s="41" t="s">
        <v>62</v>
      </c>
      <c r="N1174" t="s">
        <v>63</v>
      </c>
    </row>
    <row r="1175" spans="1:14" x14ac:dyDescent="0.25">
      <c r="A1175">
        <v>6</v>
      </c>
      <c r="B1175">
        <v>14</v>
      </c>
      <c r="C1175" s="44" t="s">
        <v>78</v>
      </c>
      <c r="D1175" s="45">
        <v>18</v>
      </c>
      <c r="E1175" s="45">
        <v>9</v>
      </c>
      <c r="F1175" s="51" t="s">
        <v>80</v>
      </c>
      <c r="G1175" s="6">
        <f t="shared" si="121"/>
        <v>2.5446900494077322E-2</v>
      </c>
      <c r="H1175" s="3">
        <f t="shared" si="120"/>
        <v>8.4823001646924412E-2</v>
      </c>
      <c r="I1175" s="3">
        <f t="shared" si="124"/>
        <v>0.24392835000000002</v>
      </c>
      <c r="J1175" s="3">
        <f t="shared" si="122"/>
        <v>20</v>
      </c>
      <c r="K1175" s="3">
        <f t="shared" si="123"/>
        <v>4.8785670000000003</v>
      </c>
      <c r="L1175" t="s">
        <v>129</v>
      </c>
      <c r="M1175" s="41" t="s">
        <v>62</v>
      </c>
      <c r="N1175" t="s">
        <v>63</v>
      </c>
    </row>
    <row r="1176" spans="1:14" x14ac:dyDescent="0.25">
      <c r="A1176">
        <v>6</v>
      </c>
      <c r="B1176">
        <v>11</v>
      </c>
      <c r="C1176" s="44" t="s">
        <v>78</v>
      </c>
      <c r="D1176" s="45">
        <v>19</v>
      </c>
      <c r="E1176" s="45">
        <v>11</v>
      </c>
      <c r="F1176" s="51" t="s">
        <v>80</v>
      </c>
      <c r="G1176" s="6">
        <f t="shared" si="121"/>
        <v>2.8352873698647883E-2</v>
      </c>
      <c r="H1176" s="3">
        <f t="shared" si="120"/>
        <v>9.4509578995492949E-2</v>
      </c>
      <c r="I1176" s="3">
        <f t="shared" si="124"/>
        <v>0.29298479500000002</v>
      </c>
      <c r="J1176" s="3">
        <f t="shared" si="122"/>
        <v>20</v>
      </c>
      <c r="K1176" s="3">
        <f t="shared" si="123"/>
        <v>5.8596959000000002</v>
      </c>
      <c r="L1176" t="s">
        <v>129</v>
      </c>
      <c r="M1176" s="41" t="s">
        <v>62</v>
      </c>
      <c r="N1176" t="s">
        <v>63</v>
      </c>
    </row>
    <row r="1177" spans="1:14" x14ac:dyDescent="0.25">
      <c r="A1177">
        <v>6</v>
      </c>
      <c r="B1177">
        <v>9</v>
      </c>
      <c r="C1177" s="44" t="s">
        <v>78</v>
      </c>
      <c r="D1177" s="45">
        <v>21</v>
      </c>
      <c r="E1177" s="45">
        <v>10</v>
      </c>
      <c r="F1177" s="12" t="s">
        <v>81</v>
      </c>
      <c r="G1177" s="6">
        <f t="shared" si="121"/>
        <v>3.4636059005827467E-2</v>
      </c>
      <c r="H1177" s="3">
        <f t="shared" si="120"/>
        <v>0.11545353001942489</v>
      </c>
      <c r="I1177" s="3">
        <f t="shared" si="124"/>
        <v>0.31339785600000003</v>
      </c>
      <c r="J1177" s="3">
        <f t="shared" si="122"/>
        <v>20</v>
      </c>
      <c r="K1177" s="3">
        <f t="shared" si="123"/>
        <v>6.2679571200000002</v>
      </c>
      <c r="L1177" t="s">
        <v>129</v>
      </c>
      <c r="M1177" s="41" t="s">
        <v>62</v>
      </c>
      <c r="N1177" t="s">
        <v>63</v>
      </c>
    </row>
    <row r="1178" spans="1:14" x14ac:dyDescent="0.25">
      <c r="A1178">
        <v>6</v>
      </c>
      <c r="B1178">
        <v>18</v>
      </c>
      <c r="C1178" s="44" t="s">
        <v>78</v>
      </c>
      <c r="D1178" s="45">
        <v>22</v>
      </c>
      <c r="E1178" s="45">
        <v>11</v>
      </c>
      <c r="F1178" s="12" t="s">
        <v>81</v>
      </c>
      <c r="G1178" s="6">
        <f t="shared" si="121"/>
        <v>3.8013271108436497E-2</v>
      </c>
      <c r="H1178" s="3">
        <f t="shared" si="120"/>
        <v>0.12671090369478832</v>
      </c>
      <c r="I1178" s="3">
        <f t="shared" si="124"/>
        <v>0.35589794200000002</v>
      </c>
      <c r="J1178" s="3">
        <f t="shared" si="122"/>
        <v>20</v>
      </c>
      <c r="K1178" s="3">
        <f t="shared" si="123"/>
        <v>7.11795884</v>
      </c>
      <c r="L1178" t="s">
        <v>129</v>
      </c>
      <c r="M1178" s="41" t="s">
        <v>62</v>
      </c>
      <c r="N1178" t="s">
        <v>63</v>
      </c>
    </row>
    <row r="1179" spans="1:14" x14ac:dyDescent="0.25">
      <c r="A1179">
        <v>6</v>
      </c>
      <c r="B1179">
        <v>16</v>
      </c>
      <c r="C1179" s="44" t="s">
        <v>78</v>
      </c>
      <c r="D1179" s="45">
        <v>23</v>
      </c>
      <c r="E1179" s="45">
        <v>10</v>
      </c>
      <c r="F1179" s="12" t="s">
        <v>81</v>
      </c>
      <c r="G1179" s="6">
        <f t="shared" si="121"/>
        <v>4.1547562843725017E-2</v>
      </c>
      <c r="H1179" s="3">
        <f t="shared" si="120"/>
        <v>0.13849187614575006</v>
      </c>
      <c r="I1179" s="3">
        <f t="shared" si="124"/>
        <v>0.35431697600000001</v>
      </c>
      <c r="J1179" s="3">
        <f t="shared" si="122"/>
        <v>20</v>
      </c>
      <c r="K1179" s="3">
        <f t="shared" si="123"/>
        <v>7.0863395200000001</v>
      </c>
      <c r="L1179" t="s">
        <v>129</v>
      </c>
      <c r="M1179" s="41" t="s">
        <v>62</v>
      </c>
      <c r="N1179" t="s">
        <v>63</v>
      </c>
    </row>
    <row r="1180" spans="1:14" x14ac:dyDescent="0.25">
      <c r="A1180">
        <v>6</v>
      </c>
      <c r="B1180">
        <v>3</v>
      </c>
      <c r="C1180" s="44" t="s">
        <v>77</v>
      </c>
      <c r="D1180" s="45">
        <v>26</v>
      </c>
      <c r="E1180" s="45">
        <v>14</v>
      </c>
      <c r="F1180" s="51" t="s">
        <v>82</v>
      </c>
      <c r="G1180" s="6">
        <f t="shared" si="121"/>
        <v>5.3092915845667513E-2</v>
      </c>
      <c r="H1180" s="3">
        <f t="shared" si="120"/>
        <v>0.17697638615222505</v>
      </c>
      <c r="I1180" s="8">
        <f>0.0050811768+0.0000286052*POWER(D1180,2)*E1180</f>
        <v>0.27580078959999993</v>
      </c>
      <c r="J1180" s="3">
        <f t="shared" si="122"/>
        <v>20</v>
      </c>
      <c r="K1180" s="3">
        <f t="shared" si="123"/>
        <v>5.5160157919999984</v>
      </c>
      <c r="L1180" t="s">
        <v>129</v>
      </c>
      <c r="M1180" s="41" t="s">
        <v>62</v>
      </c>
      <c r="N1180" t="s">
        <v>63</v>
      </c>
    </row>
    <row r="1181" spans="1:14" x14ac:dyDescent="0.25">
      <c r="A1181">
        <v>6</v>
      </c>
      <c r="B1181">
        <v>6</v>
      </c>
      <c r="C1181" s="44" t="s">
        <v>78</v>
      </c>
      <c r="D1181" s="45">
        <v>28</v>
      </c>
      <c r="E1181" s="45">
        <v>10</v>
      </c>
      <c r="F1181" s="51" t="s">
        <v>82</v>
      </c>
      <c r="G1181" s="6">
        <f t="shared" si="121"/>
        <v>6.1575216010359951E-2</v>
      </c>
      <c r="H1181" s="3">
        <f t="shared" si="120"/>
        <v>0.20525072003453318</v>
      </c>
      <c r="I1181" s="3">
        <f>0.108337266+(0.000046499*(D1181*D1181*E1181))</f>
        <v>0.472889426</v>
      </c>
      <c r="J1181" s="3">
        <f t="shared" si="122"/>
        <v>20</v>
      </c>
      <c r="K1181" s="3">
        <f t="shared" si="123"/>
        <v>9.4577885199999994</v>
      </c>
      <c r="L1181" t="s">
        <v>129</v>
      </c>
      <c r="M1181" s="41" t="s">
        <v>62</v>
      </c>
      <c r="N1181" t="s">
        <v>63</v>
      </c>
    </row>
    <row r="1182" spans="1:14" x14ac:dyDescent="0.25">
      <c r="A1182">
        <v>6</v>
      </c>
      <c r="B1182">
        <v>5</v>
      </c>
      <c r="C1182" s="44" t="s">
        <v>77</v>
      </c>
      <c r="D1182" s="45">
        <v>30</v>
      </c>
      <c r="E1182" s="45">
        <v>16</v>
      </c>
      <c r="F1182" s="12" t="s">
        <v>83</v>
      </c>
      <c r="G1182" s="6">
        <f t="shared" si="121"/>
        <v>7.0685834705770348E-2</v>
      </c>
      <c r="H1182" s="3">
        <f t="shared" si="120"/>
        <v>0.23561944901923451</v>
      </c>
      <c r="I1182" s="8">
        <f>0.0050811768+0.0000286052*POWER(D1182,2)*E1182</f>
        <v>0.41699605679999996</v>
      </c>
      <c r="J1182" s="3">
        <f t="shared" si="122"/>
        <v>20</v>
      </c>
      <c r="K1182" s="3">
        <f t="shared" si="123"/>
        <v>8.3399211359999992</v>
      </c>
      <c r="L1182" t="s">
        <v>129</v>
      </c>
      <c r="M1182" s="41" t="s">
        <v>62</v>
      </c>
      <c r="N1182" t="s">
        <v>63</v>
      </c>
    </row>
    <row r="1183" spans="1:14" x14ac:dyDescent="0.25">
      <c r="A1183">
        <v>6</v>
      </c>
      <c r="B1183">
        <v>2</v>
      </c>
      <c r="C1183" s="44" t="s">
        <v>78</v>
      </c>
      <c r="D1183" s="45">
        <v>32</v>
      </c>
      <c r="E1183" s="45">
        <v>14</v>
      </c>
      <c r="F1183" s="12" t="s">
        <v>83</v>
      </c>
      <c r="G1183" s="6">
        <f t="shared" si="121"/>
        <v>8.0424771931898703E-2</v>
      </c>
      <c r="H1183" s="3">
        <f t="shared" si="120"/>
        <v>0.26808257310632905</v>
      </c>
      <c r="I1183" s="3">
        <f>0.108337266+(0.000046499*(D1183*D1183*E1183))</f>
        <v>0.77494693000000014</v>
      </c>
      <c r="J1183" s="3">
        <f t="shared" si="122"/>
        <v>20</v>
      </c>
      <c r="K1183" s="3">
        <f t="shared" si="123"/>
        <v>15.498938600000002</v>
      </c>
      <c r="L1183" t="s">
        <v>129</v>
      </c>
      <c r="M1183" s="41" t="s">
        <v>62</v>
      </c>
      <c r="N1183" t="s">
        <v>63</v>
      </c>
    </row>
    <row r="1184" spans="1:14" x14ac:dyDescent="0.25">
      <c r="A1184">
        <v>6</v>
      </c>
      <c r="B1184">
        <v>1</v>
      </c>
      <c r="C1184" s="44" t="s">
        <v>78</v>
      </c>
      <c r="D1184" s="45">
        <v>34</v>
      </c>
      <c r="E1184" s="45">
        <v>12</v>
      </c>
      <c r="F1184" s="12" t="s">
        <v>83</v>
      </c>
      <c r="G1184" s="6">
        <f t="shared" si="121"/>
        <v>9.0792027688745044E-2</v>
      </c>
      <c r="H1184" s="3">
        <f t="shared" si="120"/>
        <v>0.30264009229581684</v>
      </c>
      <c r="I1184" s="3">
        <f>0.108337266+(0.000046499*(D1184*D1184*E1184))</f>
        <v>0.75337139400000008</v>
      </c>
      <c r="J1184" s="3">
        <f t="shared" si="122"/>
        <v>20</v>
      </c>
      <c r="K1184" s="3">
        <f t="shared" si="123"/>
        <v>15.06742788</v>
      </c>
      <c r="L1184" t="s">
        <v>129</v>
      </c>
      <c r="M1184" s="41" t="s">
        <v>62</v>
      </c>
      <c r="N1184" t="s">
        <v>63</v>
      </c>
    </row>
    <row r="1185" spans="1:14" x14ac:dyDescent="0.25">
      <c r="A1185">
        <v>6</v>
      </c>
      <c r="B1185">
        <v>4</v>
      </c>
      <c r="C1185" s="44" t="s">
        <v>77</v>
      </c>
      <c r="D1185" s="45">
        <v>35</v>
      </c>
      <c r="E1185" s="45">
        <v>16</v>
      </c>
      <c r="F1185" s="12" t="s">
        <v>84</v>
      </c>
      <c r="G1185" s="6">
        <f t="shared" si="121"/>
        <v>9.6211275016187398E-2</v>
      </c>
      <c r="H1185" s="3">
        <f t="shared" si="120"/>
        <v>0.32070425005395803</v>
      </c>
      <c r="I1185" s="8">
        <f>0.0050811768+0.0000286052*POWER(D1185,2)*E1185</f>
        <v>0.5657430967999999</v>
      </c>
      <c r="J1185" s="3">
        <f t="shared" si="122"/>
        <v>20</v>
      </c>
      <c r="K1185" s="3">
        <f t="shared" si="123"/>
        <v>11.314861935999998</v>
      </c>
      <c r="L1185" t="s">
        <v>129</v>
      </c>
      <c r="M1185" s="41" t="s">
        <v>62</v>
      </c>
      <c r="N1185" t="s">
        <v>63</v>
      </c>
    </row>
    <row r="1186" spans="1:14" x14ac:dyDescent="0.25">
      <c r="A1186">
        <v>6</v>
      </c>
      <c r="B1186">
        <v>8</v>
      </c>
      <c r="C1186" s="44" t="s">
        <v>77</v>
      </c>
      <c r="D1186" s="45">
        <v>40</v>
      </c>
      <c r="E1186" s="45">
        <v>21</v>
      </c>
      <c r="F1186" s="12" t="s">
        <v>85</v>
      </c>
      <c r="G1186" s="6">
        <f t="shared" si="121"/>
        <v>0.12566370614359174</v>
      </c>
      <c r="H1186" s="3">
        <f t="shared" si="120"/>
        <v>0.41887902047863912</v>
      </c>
      <c r="I1186" s="8">
        <f>0.0050811768+0.0000286052*POWER(D1186,2)*E1186</f>
        <v>0.96621589679999986</v>
      </c>
      <c r="J1186" s="3">
        <f t="shared" si="122"/>
        <v>20</v>
      </c>
      <c r="K1186" s="3">
        <f t="shared" si="123"/>
        <v>19.324317935999996</v>
      </c>
      <c r="L1186" t="s">
        <v>129</v>
      </c>
      <c r="M1186" s="41" t="s">
        <v>62</v>
      </c>
      <c r="N1186" t="s">
        <v>63</v>
      </c>
    </row>
    <row r="1187" spans="1:14" x14ac:dyDescent="0.25">
      <c r="A1187">
        <v>6</v>
      </c>
      <c r="B1187">
        <v>15</v>
      </c>
      <c r="C1187" s="44" t="s">
        <v>77</v>
      </c>
      <c r="D1187" s="45">
        <v>45</v>
      </c>
      <c r="E1187" s="45">
        <v>20</v>
      </c>
      <c r="F1187" s="12" t="s">
        <v>86</v>
      </c>
      <c r="G1187" s="6">
        <f t="shared" si="121"/>
        <v>0.15904312808798329</v>
      </c>
      <c r="H1187" s="3">
        <f t="shared" si="120"/>
        <v>0.5301437602932777</v>
      </c>
      <c r="I1187" s="8">
        <f>0.0050811768+0.0000286052*POWER(D1187,2)*E1187</f>
        <v>1.1635917767999999</v>
      </c>
      <c r="J1187" s="3">
        <f t="shared" si="122"/>
        <v>20</v>
      </c>
      <c r="K1187" s="3">
        <f t="shared" si="123"/>
        <v>23.271835535999998</v>
      </c>
      <c r="L1187" t="s">
        <v>129</v>
      </c>
      <c r="M1187" s="41" t="s">
        <v>62</v>
      </c>
      <c r="N1187" t="s">
        <v>63</v>
      </c>
    </row>
    <row r="1188" spans="1:14" x14ac:dyDescent="0.25">
      <c r="K1188" s="4">
        <f>SUBTOTAL(9,K2:K1187)</f>
        <v>9645.0678490679875</v>
      </c>
    </row>
  </sheetData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2" max="2" width="11.5703125" customWidth="1"/>
    <col min="3" max="3" width="13" customWidth="1"/>
    <col min="4" max="4" width="34.85546875" customWidth="1"/>
  </cols>
  <sheetData>
    <row r="1" spans="1:6" x14ac:dyDescent="0.25">
      <c r="A1" s="1" t="s">
        <v>87</v>
      </c>
      <c r="B1" s="1" t="s">
        <v>98</v>
      </c>
      <c r="C1" s="1" t="s">
        <v>99</v>
      </c>
      <c r="D1" s="1" t="s">
        <v>100</v>
      </c>
      <c r="E1" s="1" t="s">
        <v>44</v>
      </c>
      <c r="F1" s="1" t="s">
        <v>101</v>
      </c>
    </row>
    <row r="2" spans="1:6" x14ac:dyDescent="0.25">
      <c r="A2" s="85">
        <v>1</v>
      </c>
      <c r="B2" s="84">
        <v>376673.3324444337</v>
      </c>
      <c r="C2" s="84">
        <v>1744730.3921867511</v>
      </c>
      <c r="D2" s="3" t="s">
        <v>115</v>
      </c>
      <c r="E2" s="3" t="s">
        <v>109</v>
      </c>
      <c r="F2" s="3" t="s">
        <v>110</v>
      </c>
    </row>
    <row r="3" spans="1:6" x14ac:dyDescent="0.25">
      <c r="A3" s="85">
        <v>2</v>
      </c>
      <c r="B3" s="84">
        <v>376681.32107452775</v>
      </c>
      <c r="C3" s="84">
        <v>1744729.297205942</v>
      </c>
      <c r="D3" s="3" t="s">
        <v>115</v>
      </c>
      <c r="E3" s="3" t="s">
        <v>109</v>
      </c>
      <c r="F3" s="3" t="s">
        <v>110</v>
      </c>
    </row>
    <row r="4" spans="1:6" x14ac:dyDescent="0.25">
      <c r="A4" s="85">
        <v>3</v>
      </c>
      <c r="B4" s="84">
        <v>376635.80468830763</v>
      </c>
      <c r="C4" s="84">
        <v>1744770.8455386236</v>
      </c>
      <c r="D4" s="3" t="s">
        <v>115</v>
      </c>
      <c r="E4" s="3" t="s">
        <v>109</v>
      </c>
      <c r="F4" s="3" t="s">
        <v>110</v>
      </c>
    </row>
    <row r="5" spans="1:6" x14ac:dyDescent="0.25">
      <c r="A5" s="85">
        <v>4</v>
      </c>
      <c r="B5" s="84">
        <v>376673.9816652381</v>
      </c>
      <c r="C5" s="84">
        <v>1744869.4126583971</v>
      </c>
      <c r="D5" s="3" t="s">
        <v>115</v>
      </c>
      <c r="E5" s="3" t="s">
        <v>109</v>
      </c>
      <c r="F5" s="3" t="s">
        <v>110</v>
      </c>
    </row>
    <row r="6" spans="1:6" x14ac:dyDescent="0.25">
      <c r="A6" s="85">
        <v>5</v>
      </c>
      <c r="B6" s="84">
        <v>376613.40505119634</v>
      </c>
      <c r="C6" s="84">
        <v>1744906.1387150083</v>
      </c>
      <c r="D6" s="3" t="s">
        <v>115</v>
      </c>
      <c r="E6" s="3" t="s">
        <v>109</v>
      </c>
      <c r="F6" s="3" t="s">
        <v>110</v>
      </c>
    </row>
    <row r="7" spans="1:6" x14ac:dyDescent="0.25">
      <c r="A7" s="85">
        <v>6</v>
      </c>
      <c r="B7" s="84">
        <v>376592.13938719593</v>
      </c>
      <c r="C7" s="84">
        <v>1744968.4036398912</v>
      </c>
      <c r="D7" s="3" t="s">
        <v>115</v>
      </c>
      <c r="E7" s="3" t="s">
        <v>109</v>
      </c>
      <c r="F7" s="3" t="s">
        <v>110</v>
      </c>
    </row>
    <row r="8" spans="1:6" x14ac:dyDescent="0.25">
      <c r="A8" s="85">
        <v>7</v>
      </c>
      <c r="B8" s="84">
        <v>376564.66840325855</v>
      </c>
      <c r="C8" s="84">
        <v>1745097.7558467186</v>
      </c>
      <c r="D8" s="3" t="s">
        <v>115</v>
      </c>
      <c r="E8" s="3" t="s">
        <v>109</v>
      </c>
      <c r="F8" s="3" t="s">
        <v>110</v>
      </c>
    </row>
    <row r="9" spans="1:6" x14ac:dyDescent="0.25">
      <c r="A9" s="85">
        <v>8</v>
      </c>
      <c r="B9" s="84">
        <v>376537.52111223747</v>
      </c>
      <c r="C9" s="84">
        <v>1745170.0926534864</v>
      </c>
      <c r="D9" s="3" t="s">
        <v>115</v>
      </c>
      <c r="E9" s="3" t="s">
        <v>109</v>
      </c>
      <c r="F9" s="3" t="s">
        <v>110</v>
      </c>
    </row>
    <row r="10" spans="1:6" x14ac:dyDescent="0.25">
      <c r="A10" s="85">
        <v>9</v>
      </c>
      <c r="B10" s="84">
        <v>376711.04637872003</v>
      </c>
      <c r="C10" s="84">
        <v>1745149.7772389799</v>
      </c>
      <c r="D10" s="3" t="s">
        <v>115</v>
      </c>
      <c r="E10" s="3" t="s">
        <v>109</v>
      </c>
      <c r="F10" s="3" t="s">
        <v>110</v>
      </c>
    </row>
    <row r="11" spans="1:6" x14ac:dyDescent="0.25">
      <c r="A11" s="85">
        <v>10</v>
      </c>
      <c r="B11" s="84">
        <v>376612.49339163164</v>
      </c>
      <c r="C11" s="84">
        <v>1745082.185281534</v>
      </c>
      <c r="D11" s="3" t="s">
        <v>115</v>
      </c>
      <c r="E11" s="3" t="s">
        <v>109</v>
      </c>
      <c r="F11" s="3" t="s">
        <v>110</v>
      </c>
    </row>
    <row r="12" spans="1:6" x14ac:dyDescent="0.25">
      <c r="A12" s="85">
        <v>11</v>
      </c>
      <c r="B12" s="84">
        <v>376623.84145184921</v>
      </c>
      <c r="C12" s="84">
        <v>1745027.0394522646</v>
      </c>
      <c r="D12" s="3" t="s">
        <v>115</v>
      </c>
      <c r="E12" s="3" t="s">
        <v>109</v>
      </c>
      <c r="F12" s="3" t="s">
        <v>110</v>
      </c>
    </row>
    <row r="13" spans="1:6" x14ac:dyDescent="0.25">
      <c r="A13" s="85">
        <v>12</v>
      </c>
      <c r="B13" s="84">
        <v>376654.79918252659</v>
      </c>
      <c r="C13" s="84">
        <v>1744938.6542549292</v>
      </c>
      <c r="D13" s="3" t="s">
        <v>115</v>
      </c>
      <c r="E13" s="3" t="s">
        <v>109</v>
      </c>
      <c r="F13" s="3" t="s">
        <v>110</v>
      </c>
    </row>
    <row r="14" spans="1:6" x14ac:dyDescent="0.25">
      <c r="A14" s="85">
        <v>13</v>
      </c>
      <c r="B14" s="84">
        <v>376648.3241650766</v>
      </c>
      <c r="C14" s="84">
        <v>1744898.7229693164</v>
      </c>
      <c r="D14" s="3" t="s">
        <v>115</v>
      </c>
      <c r="E14" s="3" t="s">
        <v>109</v>
      </c>
      <c r="F14" s="3" t="s">
        <v>110</v>
      </c>
    </row>
    <row r="15" spans="1:6" x14ac:dyDescent="0.25">
      <c r="A15" s="85">
        <v>1</v>
      </c>
      <c r="B15" s="5">
        <v>377502.64250847721</v>
      </c>
      <c r="C15" s="5">
        <v>1744742.5574928743</v>
      </c>
      <c r="D15" s="43" t="s">
        <v>118</v>
      </c>
      <c r="E15" s="43" t="s">
        <v>119</v>
      </c>
      <c r="F15" s="4" t="s">
        <v>110</v>
      </c>
    </row>
    <row r="16" spans="1:6" x14ac:dyDescent="0.25">
      <c r="A16" s="85">
        <v>2</v>
      </c>
      <c r="B16" s="5">
        <v>377511.5125020094</v>
      </c>
      <c r="C16" s="5">
        <v>1744731.4500885888</v>
      </c>
      <c r="D16" s="43" t="s">
        <v>118</v>
      </c>
      <c r="E16" s="43" t="s">
        <v>119</v>
      </c>
      <c r="F16" s="4" t="s">
        <v>110</v>
      </c>
    </row>
    <row r="17" spans="1:6" x14ac:dyDescent="0.25">
      <c r="A17" s="85">
        <v>3</v>
      </c>
      <c r="B17" s="5">
        <v>377530.80174820637</v>
      </c>
      <c r="C17" s="5">
        <v>1744671.209417416</v>
      </c>
      <c r="D17" s="43" t="s">
        <v>118</v>
      </c>
      <c r="E17" s="43" t="s">
        <v>119</v>
      </c>
      <c r="F17" s="4" t="s">
        <v>110</v>
      </c>
    </row>
    <row r="18" spans="1:6" x14ac:dyDescent="0.25">
      <c r="A18" s="85">
        <v>4</v>
      </c>
      <c r="B18" s="5">
        <v>377492.7640137127</v>
      </c>
      <c r="C18" s="5">
        <v>1744668.6600968475</v>
      </c>
      <c r="D18" s="43" t="s">
        <v>118</v>
      </c>
      <c r="E18" s="43" t="s">
        <v>119</v>
      </c>
      <c r="F18" s="4" t="s">
        <v>110</v>
      </c>
    </row>
    <row r="19" spans="1:6" x14ac:dyDescent="0.25">
      <c r="A19" s="85">
        <v>5</v>
      </c>
      <c r="B19" s="5">
        <v>378082.49957186385</v>
      </c>
      <c r="C19" s="5">
        <v>1744636.6587902841</v>
      </c>
      <c r="D19" s="43" t="s">
        <v>118</v>
      </c>
      <c r="E19" s="43" t="s">
        <v>119</v>
      </c>
      <c r="F19" s="4" t="s">
        <v>110</v>
      </c>
    </row>
    <row r="20" spans="1:6" x14ac:dyDescent="0.25">
      <c r="A20" s="85">
        <v>6</v>
      </c>
      <c r="B20" s="5">
        <v>377454.76532957552</v>
      </c>
      <c r="C20" s="5">
        <v>1744585.0943141943</v>
      </c>
      <c r="D20" s="43" t="s">
        <v>118</v>
      </c>
      <c r="E20" s="43" t="s">
        <v>119</v>
      </c>
      <c r="F20" s="4" t="s">
        <v>110</v>
      </c>
    </row>
    <row r="21" spans="1:6" x14ac:dyDescent="0.25">
      <c r="A21" s="85">
        <v>7</v>
      </c>
      <c r="B21" s="5">
        <v>377402.03518511495</v>
      </c>
      <c r="C21" s="5">
        <v>1744608.7244130357</v>
      </c>
      <c r="D21" s="43" t="s">
        <v>118</v>
      </c>
      <c r="E21" s="43" t="s">
        <v>119</v>
      </c>
      <c r="F21" s="4" t="s">
        <v>110</v>
      </c>
    </row>
    <row r="22" spans="1:6" x14ac:dyDescent="0.25">
      <c r="A22" s="85">
        <v>8</v>
      </c>
      <c r="B22" s="5">
        <v>377411.47467282193</v>
      </c>
      <c r="C22" s="5">
        <v>1744645.6197470729</v>
      </c>
      <c r="D22" s="43" t="s">
        <v>118</v>
      </c>
      <c r="E22" s="43" t="s">
        <v>119</v>
      </c>
      <c r="F22" s="4" t="s">
        <v>110</v>
      </c>
    </row>
    <row r="23" spans="1:6" x14ac:dyDescent="0.25">
      <c r="A23" s="85">
        <v>9</v>
      </c>
      <c r="B23" s="5">
        <v>377399.47055520309</v>
      </c>
      <c r="C23" s="5">
        <v>1744729.778780377</v>
      </c>
      <c r="D23" s="43" t="s">
        <v>118</v>
      </c>
      <c r="E23" s="43" t="s">
        <v>119</v>
      </c>
      <c r="F23" s="4" t="s">
        <v>110</v>
      </c>
    </row>
    <row r="24" spans="1:6" x14ac:dyDescent="0.25">
      <c r="A24" s="85">
        <v>10</v>
      </c>
      <c r="B24" s="5">
        <v>377384.92056731903</v>
      </c>
      <c r="C24" s="5">
        <v>1744767.9589268139</v>
      </c>
      <c r="D24" s="43" t="s">
        <v>118</v>
      </c>
      <c r="E24" s="43" t="s">
        <v>119</v>
      </c>
      <c r="F24" s="4" t="s">
        <v>110</v>
      </c>
    </row>
    <row r="25" spans="1:6" x14ac:dyDescent="0.25">
      <c r="A25" s="85">
        <v>11</v>
      </c>
      <c r="B25" s="5">
        <v>377406.02519276767</v>
      </c>
      <c r="C25" s="5">
        <v>1744860.7269323091</v>
      </c>
      <c r="D25" s="43" t="s">
        <v>118</v>
      </c>
      <c r="E25" s="43" t="s">
        <v>119</v>
      </c>
      <c r="F25" s="4" t="s">
        <v>110</v>
      </c>
    </row>
    <row r="26" spans="1:6" x14ac:dyDescent="0.25">
      <c r="A26" s="85">
        <v>12</v>
      </c>
      <c r="B26" s="5">
        <v>377415.57825166167</v>
      </c>
      <c r="C26" s="5">
        <v>1744738.5894560507</v>
      </c>
      <c r="D26" s="43" t="s">
        <v>118</v>
      </c>
      <c r="E26" s="43" t="s">
        <v>119</v>
      </c>
      <c r="F26" s="4" t="s">
        <v>110</v>
      </c>
    </row>
    <row r="27" spans="1:6" x14ac:dyDescent="0.25">
      <c r="A27" s="85">
        <v>13</v>
      </c>
      <c r="B27" s="5">
        <v>377420.5310769034</v>
      </c>
      <c r="C27" s="5">
        <v>1744734.5299037031</v>
      </c>
      <c r="D27" s="43" t="s">
        <v>118</v>
      </c>
      <c r="E27" s="43" t="s">
        <v>119</v>
      </c>
      <c r="F27" s="4" t="s">
        <v>110</v>
      </c>
    </row>
    <row r="28" spans="1:6" x14ac:dyDescent="0.25">
      <c r="A28" s="85">
        <v>14</v>
      </c>
      <c r="B28" s="5">
        <v>377429.60277856939</v>
      </c>
      <c r="C28" s="5">
        <v>1744740.4234613716</v>
      </c>
      <c r="D28" s="43" t="s">
        <v>118</v>
      </c>
      <c r="E28" s="43" t="s">
        <v>119</v>
      </c>
      <c r="F28" s="4" t="s">
        <v>110</v>
      </c>
    </row>
    <row r="29" spans="1:6" x14ac:dyDescent="0.25">
      <c r="A29" s="85">
        <v>15</v>
      </c>
      <c r="B29" s="5">
        <v>377440.4254308918</v>
      </c>
      <c r="C29" s="5">
        <v>1744725.2920948465</v>
      </c>
      <c r="D29" s="43" t="s">
        <v>118</v>
      </c>
      <c r="E29" s="43" t="s">
        <v>119</v>
      </c>
      <c r="F29" s="4" t="s">
        <v>110</v>
      </c>
    </row>
    <row r="30" spans="1:6" x14ac:dyDescent="0.25">
      <c r="A30" s="85">
        <v>1</v>
      </c>
      <c r="B30" s="84">
        <v>376099.44808231236</v>
      </c>
      <c r="C30" s="84">
        <v>1745424.3427204201</v>
      </c>
      <c r="D30" s="3" t="s">
        <v>112</v>
      </c>
      <c r="E30" s="3" t="s">
        <v>109</v>
      </c>
      <c r="F30" s="3" t="s">
        <v>110</v>
      </c>
    </row>
    <row r="31" spans="1:6" x14ac:dyDescent="0.25">
      <c r="A31" s="85">
        <v>2</v>
      </c>
      <c r="B31" s="84">
        <v>376161.54769722919</v>
      </c>
      <c r="C31" s="84">
        <v>1745094.5378580994</v>
      </c>
      <c r="D31" s="3" t="s">
        <v>112</v>
      </c>
      <c r="E31" s="3" t="s">
        <v>109</v>
      </c>
      <c r="F31" s="3" t="s">
        <v>110</v>
      </c>
    </row>
    <row r="32" spans="1:6" x14ac:dyDescent="0.25">
      <c r="A32" s="85">
        <v>3</v>
      </c>
      <c r="B32" s="84">
        <v>376388.02510936907</v>
      </c>
      <c r="C32" s="84">
        <v>1745130.8583393937</v>
      </c>
      <c r="D32" s="3" t="s">
        <v>112</v>
      </c>
      <c r="E32" s="3" t="s">
        <v>109</v>
      </c>
      <c r="F32" s="3" t="s">
        <v>110</v>
      </c>
    </row>
    <row r="33" spans="1:6" x14ac:dyDescent="0.25">
      <c r="A33" s="85">
        <v>4</v>
      </c>
      <c r="B33" s="84">
        <v>376395.90694421483</v>
      </c>
      <c r="C33" s="84">
        <v>1745120.7627617111</v>
      </c>
      <c r="D33" s="3" t="s">
        <v>112</v>
      </c>
      <c r="E33" s="3" t="s">
        <v>109</v>
      </c>
      <c r="F33" s="3" t="s">
        <v>110</v>
      </c>
    </row>
    <row r="34" spans="1:6" x14ac:dyDescent="0.25">
      <c r="A34" s="85">
        <v>5</v>
      </c>
      <c r="B34" s="84">
        <v>376361.65555818193</v>
      </c>
      <c r="C34" s="84">
        <v>1745100.1649122089</v>
      </c>
      <c r="D34" s="3" t="s">
        <v>112</v>
      </c>
      <c r="E34" s="3" t="s">
        <v>109</v>
      </c>
      <c r="F34" s="3" t="s">
        <v>110</v>
      </c>
    </row>
    <row r="35" spans="1:6" x14ac:dyDescent="0.25">
      <c r="A35" s="85">
        <v>1</v>
      </c>
      <c r="B35" s="84">
        <v>381433.47004823299</v>
      </c>
      <c r="C35" s="84">
        <v>1743823.7722790109</v>
      </c>
      <c r="D35" s="3" t="s">
        <v>113</v>
      </c>
      <c r="E35" s="3" t="s">
        <v>114</v>
      </c>
      <c r="F35" s="3" t="s">
        <v>110</v>
      </c>
    </row>
    <row r="36" spans="1:6" x14ac:dyDescent="0.25">
      <c r="A36" s="85">
        <v>2</v>
      </c>
      <c r="B36" s="84">
        <v>381446.30442175269</v>
      </c>
      <c r="C36" s="84">
        <v>1743809.617691475</v>
      </c>
      <c r="D36" s="3" t="s">
        <v>113</v>
      </c>
      <c r="E36" s="3" t="s">
        <v>114</v>
      </c>
      <c r="F36" s="3" t="s">
        <v>110</v>
      </c>
    </row>
    <row r="37" spans="1:6" x14ac:dyDescent="0.25">
      <c r="A37" s="85">
        <v>3</v>
      </c>
      <c r="B37" s="84">
        <v>381488.08037687861</v>
      </c>
      <c r="C37" s="84">
        <v>1743790.1190598013</v>
      </c>
      <c r="D37" s="3" t="s">
        <v>113</v>
      </c>
      <c r="E37" s="3" t="s">
        <v>114</v>
      </c>
      <c r="F37" s="3" t="s">
        <v>110</v>
      </c>
    </row>
    <row r="38" spans="1:6" x14ac:dyDescent="0.25">
      <c r="A38" s="85">
        <v>4</v>
      </c>
      <c r="B38" s="84">
        <v>381505.14017897006</v>
      </c>
      <c r="C38" s="84">
        <v>1743794.9176157888</v>
      </c>
      <c r="D38" s="3" t="s">
        <v>113</v>
      </c>
      <c r="E38" s="3" t="s">
        <v>114</v>
      </c>
      <c r="F38" s="3" t="s">
        <v>110</v>
      </c>
    </row>
    <row r="39" spans="1:6" x14ac:dyDescent="0.25">
      <c r="A39" s="85">
        <v>5</v>
      </c>
      <c r="B39" s="84">
        <v>381532.89994203177</v>
      </c>
      <c r="C39" s="84">
        <v>1743858.599341529</v>
      </c>
      <c r="D39" s="3" t="s">
        <v>113</v>
      </c>
      <c r="E39" s="3" t="s">
        <v>114</v>
      </c>
      <c r="F39" s="3" t="s">
        <v>110</v>
      </c>
    </row>
    <row r="40" spans="1:6" x14ac:dyDescent="0.25">
      <c r="A40" s="85">
        <v>6</v>
      </c>
      <c r="B40" s="84">
        <v>381541.3389643922</v>
      </c>
      <c r="C40" s="84">
        <v>1743895.5055693386</v>
      </c>
      <c r="D40" s="3" t="s">
        <v>113</v>
      </c>
      <c r="E40" s="3" t="s">
        <v>114</v>
      </c>
      <c r="F40" s="3" t="s">
        <v>110</v>
      </c>
    </row>
    <row r="41" spans="1:6" x14ac:dyDescent="0.25">
      <c r="A41" s="85">
        <v>7</v>
      </c>
      <c r="B41" s="84">
        <v>381518.51616830833</v>
      </c>
      <c r="C41" s="84">
        <v>1743910.7787776974</v>
      </c>
      <c r="D41" s="3" t="s">
        <v>113</v>
      </c>
      <c r="E41" s="3" t="s">
        <v>114</v>
      </c>
      <c r="F41" s="3" t="s">
        <v>110</v>
      </c>
    </row>
    <row r="42" spans="1:6" x14ac:dyDescent="0.25">
      <c r="A42" s="85">
        <v>8</v>
      </c>
      <c r="B42" s="84">
        <v>381487.63383344823</v>
      </c>
      <c r="C42" s="84">
        <v>1743921.1467152326</v>
      </c>
      <c r="D42" s="3" t="s">
        <v>113</v>
      </c>
      <c r="E42" s="3" t="s">
        <v>114</v>
      </c>
      <c r="F42" s="3" t="s">
        <v>110</v>
      </c>
    </row>
    <row r="43" spans="1:6" x14ac:dyDescent="0.25">
      <c r="A43" s="85">
        <v>1</v>
      </c>
      <c r="B43" s="5">
        <v>373360.03287692997</v>
      </c>
      <c r="C43" s="5">
        <v>1748554.5527167581</v>
      </c>
      <c r="D43" s="43" t="s">
        <v>43</v>
      </c>
      <c r="E43" s="43" t="s">
        <v>45</v>
      </c>
      <c r="F43" s="4" t="s">
        <v>104</v>
      </c>
    </row>
    <row r="44" spans="1:6" x14ac:dyDescent="0.25">
      <c r="A44" s="85">
        <v>2</v>
      </c>
      <c r="B44" s="5">
        <v>373359.8426322717</v>
      </c>
      <c r="C44" s="5">
        <v>1748538.5513772296</v>
      </c>
      <c r="D44" s="43" t="s">
        <v>43</v>
      </c>
      <c r="E44" s="43" t="s">
        <v>45</v>
      </c>
      <c r="F44" s="4" t="s">
        <v>104</v>
      </c>
    </row>
    <row r="45" spans="1:6" x14ac:dyDescent="0.25">
      <c r="A45" s="85">
        <v>3</v>
      </c>
      <c r="B45" s="5">
        <v>373335.5314775671</v>
      </c>
      <c r="C45" s="5">
        <v>1748512.8345616979</v>
      </c>
      <c r="D45" s="43" t="s">
        <v>43</v>
      </c>
      <c r="E45" s="43" t="s">
        <v>45</v>
      </c>
      <c r="F45" s="4" t="s">
        <v>104</v>
      </c>
    </row>
    <row r="46" spans="1:6" x14ac:dyDescent="0.25">
      <c r="A46" s="85">
        <v>4</v>
      </c>
      <c r="B46" s="5">
        <v>373299.02907706262</v>
      </c>
      <c r="C46" s="5">
        <v>1748471.2590704993</v>
      </c>
      <c r="D46" s="43" t="s">
        <v>43</v>
      </c>
      <c r="E46" s="43" t="s">
        <v>45</v>
      </c>
      <c r="F46" s="4" t="s">
        <v>104</v>
      </c>
    </row>
    <row r="47" spans="1:6" x14ac:dyDescent="0.25">
      <c r="A47" s="85">
        <v>5</v>
      </c>
      <c r="B47" s="5">
        <v>373280.20582558605</v>
      </c>
      <c r="C47" s="5">
        <v>1748486.4862401183</v>
      </c>
      <c r="D47" s="43" t="s">
        <v>43</v>
      </c>
      <c r="E47" s="43" t="s">
        <v>45</v>
      </c>
      <c r="F47" s="4" t="s">
        <v>104</v>
      </c>
    </row>
    <row r="48" spans="1:6" x14ac:dyDescent="0.25">
      <c r="A48" s="85">
        <v>6</v>
      </c>
      <c r="B48" s="5">
        <v>373116.27384750824</v>
      </c>
      <c r="C48" s="5">
        <v>1748579.4558380116</v>
      </c>
      <c r="D48" s="43" t="s">
        <v>43</v>
      </c>
      <c r="E48" s="43" t="s">
        <v>45</v>
      </c>
      <c r="F48" s="4" t="s">
        <v>104</v>
      </c>
    </row>
    <row r="49" spans="1:6" x14ac:dyDescent="0.25">
      <c r="A49" s="85">
        <v>7</v>
      </c>
      <c r="B49" s="5">
        <v>373100.27248169167</v>
      </c>
      <c r="C49" s="5">
        <v>1748579.6460860909</v>
      </c>
      <c r="D49" s="43" t="s">
        <v>43</v>
      </c>
      <c r="E49" s="43" t="s">
        <v>45</v>
      </c>
      <c r="F49" s="4" t="s">
        <v>104</v>
      </c>
    </row>
    <row r="50" spans="1:6" x14ac:dyDescent="0.25">
      <c r="A50" s="85">
        <v>8</v>
      </c>
      <c r="B50" s="5">
        <v>373044.58873462962</v>
      </c>
      <c r="C50" s="5">
        <v>1748607.3142714335</v>
      </c>
      <c r="D50" s="43" t="s">
        <v>43</v>
      </c>
      <c r="E50" s="43" t="s">
        <v>45</v>
      </c>
      <c r="F50" s="4" t="s">
        <v>104</v>
      </c>
    </row>
    <row r="51" spans="1:6" x14ac:dyDescent="0.25">
      <c r="A51" s="85">
        <v>9</v>
      </c>
      <c r="B51" s="5">
        <v>373030.96803903888</v>
      </c>
      <c r="C51" s="5">
        <v>1748639.4834898475</v>
      </c>
      <c r="D51" s="43" t="s">
        <v>43</v>
      </c>
      <c r="E51" s="43" t="s">
        <v>45</v>
      </c>
      <c r="F51" s="4" t="s">
        <v>104</v>
      </c>
    </row>
    <row r="52" spans="1:6" x14ac:dyDescent="0.25">
      <c r="A52" s="85">
        <v>10</v>
      </c>
      <c r="B52" s="5">
        <v>373032.56267916405</v>
      </c>
      <c r="C52" s="5">
        <v>1748689.4758932479</v>
      </c>
      <c r="D52" s="43" t="s">
        <v>43</v>
      </c>
      <c r="E52" s="43" t="s">
        <v>45</v>
      </c>
      <c r="F52" s="4" t="s">
        <v>104</v>
      </c>
    </row>
    <row r="53" spans="1:6" x14ac:dyDescent="0.25">
      <c r="A53" s="85">
        <v>11</v>
      </c>
      <c r="B53" s="5">
        <v>373010.70348414406</v>
      </c>
      <c r="C53" s="5">
        <v>1748701.7385328088</v>
      </c>
      <c r="D53" s="43" t="s">
        <v>43</v>
      </c>
      <c r="E53" s="43" t="s">
        <v>45</v>
      </c>
      <c r="F53" s="4" t="s">
        <v>104</v>
      </c>
    </row>
    <row r="54" spans="1:6" x14ac:dyDescent="0.25">
      <c r="A54" s="85">
        <v>12</v>
      </c>
      <c r="B54" s="5">
        <v>373119.5225590638</v>
      </c>
      <c r="C54" s="5">
        <v>1748684.441014929</v>
      </c>
      <c r="D54" s="43" t="s">
        <v>43</v>
      </c>
      <c r="E54" s="43" t="s">
        <v>45</v>
      </c>
      <c r="F54" s="4" t="s">
        <v>104</v>
      </c>
    </row>
    <row r="55" spans="1:6" x14ac:dyDescent="0.25">
      <c r="A55" s="85">
        <v>13</v>
      </c>
      <c r="B55" s="5">
        <v>373199.25586470379</v>
      </c>
      <c r="C55" s="5">
        <v>1748660.487769454</v>
      </c>
      <c r="D55" s="43" t="s">
        <v>43</v>
      </c>
      <c r="E55" s="43" t="s">
        <v>45</v>
      </c>
      <c r="F55" s="4" t="s">
        <v>104</v>
      </c>
    </row>
    <row r="56" spans="1:6" x14ac:dyDescent="0.25">
      <c r="A56" s="85">
        <v>14</v>
      </c>
      <c r="B56" s="5">
        <v>373255.17736359069</v>
      </c>
      <c r="C56" s="5">
        <v>1748652.8212806748</v>
      </c>
      <c r="D56" s="43" t="s">
        <v>43</v>
      </c>
      <c r="E56" s="43" t="s">
        <v>45</v>
      </c>
      <c r="F56" s="4" t="s">
        <v>104</v>
      </c>
    </row>
    <row r="57" spans="1:6" x14ac:dyDescent="0.25">
      <c r="A57" s="85">
        <v>15</v>
      </c>
      <c r="B57" s="5">
        <v>373304.34922139579</v>
      </c>
      <c r="C57" s="5">
        <v>1748582.2208457866</v>
      </c>
      <c r="D57" s="43" t="s">
        <v>43</v>
      </c>
      <c r="E57" s="43" t="s">
        <v>45</v>
      </c>
      <c r="F57" s="4" t="s">
        <v>104</v>
      </c>
    </row>
    <row r="58" spans="1:6" x14ac:dyDescent="0.25">
      <c r="A58" s="85">
        <v>1</v>
      </c>
      <c r="B58" s="84">
        <v>376294.7968909645</v>
      </c>
      <c r="C58" s="84">
        <v>1745028.9435185008</v>
      </c>
      <c r="D58" s="3" t="s">
        <v>108</v>
      </c>
      <c r="E58" s="3" t="s">
        <v>109</v>
      </c>
      <c r="F58" s="3" t="s">
        <v>110</v>
      </c>
    </row>
    <row r="59" spans="1:6" x14ac:dyDescent="0.25">
      <c r="A59" s="85">
        <v>2</v>
      </c>
      <c r="B59" s="84">
        <v>376243.62746255269</v>
      </c>
      <c r="C59" s="84">
        <v>1745015.5478219525</v>
      </c>
      <c r="D59" s="3" t="s">
        <v>108</v>
      </c>
      <c r="E59" s="3" t="s">
        <v>109</v>
      </c>
      <c r="F59" s="3" t="s">
        <v>110</v>
      </c>
    </row>
    <row r="60" spans="1:6" x14ac:dyDescent="0.25">
      <c r="A60" s="85">
        <v>3</v>
      </c>
      <c r="B60" s="84">
        <v>376182.83710485708</v>
      </c>
      <c r="C60" s="84">
        <v>1745034.27286823</v>
      </c>
      <c r="D60" s="3" t="s">
        <v>108</v>
      </c>
      <c r="E60" s="3" t="s">
        <v>109</v>
      </c>
      <c r="F60" s="3" t="s">
        <v>110</v>
      </c>
    </row>
    <row r="61" spans="1:6" x14ac:dyDescent="0.25">
      <c r="A61" s="85">
        <v>4</v>
      </c>
      <c r="B61" s="84">
        <v>376209.44725663582</v>
      </c>
      <c r="C61" s="84">
        <v>1745000.9503175837</v>
      </c>
      <c r="D61" s="3" t="s">
        <v>108</v>
      </c>
      <c r="E61" s="3" t="s">
        <v>109</v>
      </c>
      <c r="F61" s="3" t="s">
        <v>110</v>
      </c>
    </row>
    <row r="62" spans="1:6" x14ac:dyDescent="0.25">
      <c r="A62" s="85">
        <v>5</v>
      </c>
      <c r="B62" s="84">
        <v>376220.25810458668</v>
      </c>
      <c r="C62" s="84">
        <v>1744984.8187455472</v>
      </c>
      <c r="D62" s="3" t="s">
        <v>108</v>
      </c>
      <c r="E62" s="3" t="s">
        <v>109</v>
      </c>
      <c r="F62" s="3" t="s">
        <v>110</v>
      </c>
    </row>
    <row r="63" spans="1:6" x14ac:dyDescent="0.25">
      <c r="A63" s="85">
        <v>6</v>
      </c>
      <c r="B63" s="84">
        <v>376277.19059318642</v>
      </c>
      <c r="C63" s="84">
        <v>1744978.141963983</v>
      </c>
      <c r="D63" s="3" t="s">
        <v>108</v>
      </c>
      <c r="E63" s="3" t="s">
        <v>109</v>
      </c>
      <c r="F63" s="3" t="s">
        <v>110</v>
      </c>
    </row>
    <row r="64" spans="1:6" x14ac:dyDescent="0.25">
      <c r="A64" s="85">
        <v>7</v>
      </c>
      <c r="B64" s="84">
        <v>376335.14685771894</v>
      </c>
      <c r="C64" s="84">
        <v>1744973.4534491533</v>
      </c>
      <c r="D64" s="3" t="s">
        <v>108</v>
      </c>
      <c r="E64" s="3" t="s">
        <v>109</v>
      </c>
      <c r="F64" s="3" t="s">
        <v>110</v>
      </c>
    </row>
    <row r="65" spans="1:6" x14ac:dyDescent="0.25">
      <c r="A65" s="85">
        <v>8</v>
      </c>
      <c r="B65" s="84">
        <v>376325.81075088272</v>
      </c>
      <c r="C65" s="84">
        <v>1745029.575710098</v>
      </c>
      <c r="D65" s="3" t="s">
        <v>108</v>
      </c>
      <c r="E65" s="3" t="s">
        <v>109</v>
      </c>
      <c r="F65" s="3" t="s">
        <v>110</v>
      </c>
    </row>
    <row r="66" spans="1:6" x14ac:dyDescent="0.25">
      <c r="A66" s="85">
        <v>9</v>
      </c>
      <c r="B66" s="84">
        <v>376362.87245578604</v>
      </c>
      <c r="C66" s="84">
        <v>1745034.1369560643</v>
      </c>
      <c r="D66" s="3" t="s">
        <v>108</v>
      </c>
      <c r="E66" s="3" t="s">
        <v>109</v>
      </c>
      <c r="F66" s="3" t="s">
        <v>110</v>
      </c>
    </row>
    <row r="67" spans="1:6" x14ac:dyDescent="0.25">
      <c r="A67" s="85">
        <v>10</v>
      </c>
      <c r="B67" s="84">
        <v>376387.54178157786</v>
      </c>
      <c r="C67" s="84">
        <v>1745005.8384973479</v>
      </c>
      <c r="D67" s="3" t="s">
        <v>108</v>
      </c>
      <c r="E67" s="3" t="s">
        <v>109</v>
      </c>
      <c r="F67" s="3" t="s">
        <v>110</v>
      </c>
    </row>
    <row r="68" spans="1:6" x14ac:dyDescent="0.25">
      <c r="A68" s="85">
        <v>11</v>
      </c>
      <c r="B68" s="84">
        <v>376475.93897361064</v>
      </c>
      <c r="C68" s="84">
        <v>1745037.796314087</v>
      </c>
      <c r="D68" s="3" t="s">
        <v>108</v>
      </c>
      <c r="E68" s="3" t="s">
        <v>109</v>
      </c>
      <c r="F68" s="3" t="s">
        <v>110</v>
      </c>
    </row>
    <row r="69" spans="1:6" x14ac:dyDescent="0.25">
      <c r="A69" s="85">
        <v>12</v>
      </c>
      <c r="B69" s="84">
        <v>376480.05789593188</v>
      </c>
      <c r="C69" s="84">
        <v>1745047.749478336</v>
      </c>
      <c r="D69" s="3" t="s">
        <v>108</v>
      </c>
      <c r="E69" s="3" t="s">
        <v>109</v>
      </c>
      <c r="F69" s="3" t="s">
        <v>110</v>
      </c>
    </row>
    <row r="70" spans="1:6" x14ac:dyDescent="0.25">
      <c r="A70" s="85">
        <v>13</v>
      </c>
      <c r="B70" s="84">
        <v>376473.3541305071</v>
      </c>
      <c r="C70" s="84">
        <v>1745072.8341280292</v>
      </c>
      <c r="D70" s="3" t="s">
        <v>108</v>
      </c>
      <c r="E70" s="3" t="s">
        <v>109</v>
      </c>
      <c r="F70" s="3" t="s">
        <v>110</v>
      </c>
    </row>
    <row r="71" spans="1:6" x14ac:dyDescent="0.25">
      <c r="A71" s="85">
        <v>1</v>
      </c>
      <c r="B71" s="84">
        <v>384120.81391351647</v>
      </c>
      <c r="C71" s="84">
        <v>1746681.3482320597</v>
      </c>
      <c r="D71" s="3" t="s">
        <v>46</v>
      </c>
      <c r="E71" s="3" t="s">
        <v>49</v>
      </c>
      <c r="F71" s="3" t="s">
        <v>104</v>
      </c>
    </row>
    <row r="72" spans="1:6" x14ac:dyDescent="0.25">
      <c r="A72" s="85">
        <v>2</v>
      </c>
      <c r="B72" s="84">
        <v>384150.99476409913</v>
      </c>
      <c r="C72" s="84">
        <v>1746611.9791797278</v>
      </c>
      <c r="D72" s="3" t="s">
        <v>46</v>
      </c>
      <c r="E72" s="3" t="s">
        <v>49</v>
      </c>
      <c r="F72" s="3" t="s">
        <v>104</v>
      </c>
    </row>
    <row r="73" spans="1:6" x14ac:dyDescent="0.25">
      <c r="A73" s="85">
        <v>3</v>
      </c>
      <c r="B73" s="84">
        <v>384211.91472844541</v>
      </c>
      <c r="C73" s="84">
        <v>1746520.2417189057</v>
      </c>
      <c r="D73" s="3" t="s">
        <v>46</v>
      </c>
      <c r="E73" s="3" t="s">
        <v>49</v>
      </c>
      <c r="F73" s="3" t="s">
        <v>104</v>
      </c>
    </row>
    <row r="74" spans="1:6" x14ac:dyDescent="0.25">
      <c r="A74" s="85">
        <v>4</v>
      </c>
      <c r="B74" s="84">
        <v>383220.23221880035</v>
      </c>
      <c r="C74" s="84">
        <v>1746560.0237238731</v>
      </c>
      <c r="D74" s="3" t="s">
        <v>46</v>
      </c>
      <c r="E74" s="3" t="s">
        <v>49</v>
      </c>
      <c r="F74" s="3" t="s">
        <v>104</v>
      </c>
    </row>
    <row r="75" spans="1:6" x14ac:dyDescent="0.25">
      <c r="A75" s="85">
        <v>5</v>
      </c>
      <c r="B75" s="84">
        <v>384250.2714721426</v>
      </c>
      <c r="C75" s="84">
        <v>1746549.7907640345</v>
      </c>
      <c r="D75" s="3" t="s">
        <v>46</v>
      </c>
      <c r="E75" s="3" t="s">
        <v>49</v>
      </c>
      <c r="F75" s="3" t="s">
        <v>104</v>
      </c>
    </row>
    <row r="76" spans="1:6" x14ac:dyDescent="0.25">
      <c r="A76" s="85">
        <v>6</v>
      </c>
      <c r="B76" s="84">
        <v>384193.75542011124</v>
      </c>
      <c r="C76" s="84">
        <v>1746675.4811137854</v>
      </c>
      <c r="D76" s="3" t="s">
        <v>46</v>
      </c>
      <c r="E76" s="3" t="s">
        <v>49</v>
      </c>
      <c r="F76" s="3" t="s">
        <v>104</v>
      </c>
    </row>
    <row r="77" spans="1:6" x14ac:dyDescent="0.25">
      <c r="A77" s="85">
        <v>7</v>
      </c>
      <c r="B77" s="84">
        <v>384165.00449787569</v>
      </c>
      <c r="C77" s="84">
        <v>1746696.8258171366</v>
      </c>
      <c r="D77" s="3" t="s">
        <v>46</v>
      </c>
      <c r="E77" s="3" t="s">
        <v>49</v>
      </c>
      <c r="F77" s="3" t="s">
        <v>104</v>
      </c>
    </row>
    <row r="78" spans="1:6" x14ac:dyDescent="0.25">
      <c r="A78" s="85">
        <v>1</v>
      </c>
      <c r="B78" s="84">
        <v>380998.86064828077</v>
      </c>
      <c r="C78" s="84">
        <v>1743103.7999570002</v>
      </c>
      <c r="D78" s="3" t="s">
        <v>48</v>
      </c>
      <c r="E78" s="3" t="s">
        <v>47</v>
      </c>
      <c r="F78" s="3" t="s">
        <v>104</v>
      </c>
    </row>
    <row r="79" spans="1:6" x14ac:dyDescent="0.25">
      <c r="A79" s="85">
        <v>2</v>
      </c>
      <c r="B79" s="84">
        <v>380990.57588889869</v>
      </c>
      <c r="C79" s="84">
        <v>1743079.8939872996</v>
      </c>
      <c r="D79" s="3" t="s">
        <v>48</v>
      </c>
      <c r="E79" s="3" t="s">
        <v>47</v>
      </c>
      <c r="F79" s="3" t="s">
        <v>104</v>
      </c>
    </row>
    <row r="80" spans="1:6" x14ac:dyDescent="0.25">
      <c r="A80" s="85">
        <v>3</v>
      </c>
      <c r="B80" s="84">
        <v>380975.16050929984</v>
      </c>
      <c r="C80" s="84">
        <v>1743045.0706219531</v>
      </c>
      <c r="D80" s="3" t="s">
        <v>48</v>
      </c>
      <c r="E80" s="3" t="s">
        <v>47</v>
      </c>
      <c r="F80" s="3" t="s">
        <v>104</v>
      </c>
    </row>
    <row r="81" spans="1:6" x14ac:dyDescent="0.25">
      <c r="A81" s="85">
        <v>4</v>
      </c>
      <c r="B81" s="84">
        <v>381044.02056034398</v>
      </c>
      <c r="C81" s="84">
        <v>1743032.2523316443</v>
      </c>
      <c r="D81" s="3" t="s">
        <v>48</v>
      </c>
      <c r="E81" s="3" t="s">
        <v>47</v>
      </c>
      <c r="F81" s="3" t="s">
        <v>104</v>
      </c>
    </row>
    <row r="82" spans="1:6" x14ac:dyDescent="0.25">
      <c r="A82" s="85">
        <v>5</v>
      </c>
      <c r="B82" s="84">
        <v>381165.42002035002</v>
      </c>
      <c r="C82" s="84">
        <v>1742979.8045679051</v>
      </c>
      <c r="D82" s="3" t="s">
        <v>48</v>
      </c>
      <c r="E82" s="3" t="s">
        <v>47</v>
      </c>
      <c r="F82" s="3" t="s">
        <v>104</v>
      </c>
    </row>
    <row r="83" spans="1:6" x14ac:dyDescent="0.25">
      <c r="A83" s="85">
        <v>6</v>
      </c>
      <c r="B83" s="84">
        <v>381156.20201808511</v>
      </c>
      <c r="C83" s="84">
        <v>1743045.925230019</v>
      </c>
      <c r="D83" s="3" t="s">
        <v>48</v>
      </c>
      <c r="E83" s="3" t="s">
        <v>47</v>
      </c>
      <c r="F83" s="3" t="s">
        <v>104</v>
      </c>
    </row>
    <row r="84" spans="1:6" x14ac:dyDescent="0.25">
      <c r="A84" s="85">
        <v>1</v>
      </c>
      <c r="B84" s="5">
        <v>384751.69215591962</v>
      </c>
      <c r="C84" s="5">
        <v>1746578.8408753923</v>
      </c>
      <c r="D84" s="43" t="s">
        <v>50</v>
      </c>
      <c r="E84" s="43" t="s">
        <v>117</v>
      </c>
      <c r="F84" s="4" t="s">
        <v>104</v>
      </c>
    </row>
    <row r="85" spans="1:6" x14ac:dyDescent="0.25">
      <c r="A85" s="85">
        <v>2</v>
      </c>
      <c r="B85" s="5">
        <v>384733.57562103157</v>
      </c>
      <c r="C85" s="5">
        <v>1746485.0419863705</v>
      </c>
      <c r="D85" s="43" t="s">
        <v>50</v>
      </c>
      <c r="E85" s="43" t="s">
        <v>117</v>
      </c>
      <c r="F85" s="4" t="s">
        <v>104</v>
      </c>
    </row>
    <row r="86" spans="1:6" x14ac:dyDescent="0.25">
      <c r="A86" s="85">
        <v>3</v>
      </c>
      <c r="B86" s="5">
        <v>384759.98204460507</v>
      </c>
      <c r="C86" s="5">
        <v>1746434.720915026</v>
      </c>
      <c r="D86" s="43" t="s">
        <v>50</v>
      </c>
      <c r="E86" s="43" t="s">
        <v>117</v>
      </c>
      <c r="F86" s="4" t="s">
        <v>104</v>
      </c>
    </row>
    <row r="87" spans="1:6" x14ac:dyDescent="0.25">
      <c r="A87" s="85">
        <v>4</v>
      </c>
      <c r="B87" s="5">
        <v>384765.24580283486</v>
      </c>
      <c r="C87" s="5">
        <v>1746372.6491482886</v>
      </c>
      <c r="D87" s="43" t="s">
        <v>50</v>
      </c>
      <c r="E87" s="43" t="s">
        <v>117</v>
      </c>
      <c r="F87" s="4" t="s">
        <v>104</v>
      </c>
    </row>
    <row r="88" spans="1:6" x14ac:dyDescent="0.25">
      <c r="A88" s="85">
        <v>5</v>
      </c>
      <c r="B88" s="5">
        <v>384778.37902663636</v>
      </c>
      <c r="C88" s="5">
        <v>1746299.4822959085</v>
      </c>
      <c r="D88" s="43" t="s">
        <v>50</v>
      </c>
      <c r="E88" s="43" t="s">
        <v>117</v>
      </c>
      <c r="F88" s="4" t="s">
        <v>104</v>
      </c>
    </row>
    <row r="89" spans="1:6" x14ac:dyDescent="0.25">
      <c r="A89" s="85">
        <v>6</v>
      </c>
      <c r="B89" s="5">
        <v>384816.60748029611</v>
      </c>
      <c r="C89" s="5">
        <v>1746234.0186580184</v>
      </c>
      <c r="D89" s="43" t="s">
        <v>50</v>
      </c>
      <c r="E89" s="43" t="s">
        <v>117</v>
      </c>
      <c r="F89" s="4" t="s">
        <v>104</v>
      </c>
    </row>
    <row r="90" spans="1:6" x14ac:dyDescent="0.25">
      <c r="A90" s="85">
        <v>7</v>
      </c>
      <c r="B90" s="5">
        <v>384862.83601340669</v>
      </c>
      <c r="C90" s="5">
        <v>1746168.4600606912</v>
      </c>
      <c r="D90" s="43" t="s">
        <v>50</v>
      </c>
      <c r="E90" s="43" t="s">
        <v>117</v>
      </c>
      <c r="F90" s="4" t="s">
        <v>104</v>
      </c>
    </row>
    <row r="91" spans="1:6" x14ac:dyDescent="0.25">
      <c r="A91" s="85">
        <v>8</v>
      </c>
      <c r="B91" s="5">
        <v>384772.56220032007</v>
      </c>
      <c r="C91" s="5">
        <v>1746146.5285402038</v>
      </c>
      <c r="D91" s="43" t="s">
        <v>50</v>
      </c>
      <c r="E91" s="43" t="s">
        <v>117</v>
      </c>
      <c r="F91" s="4" t="s">
        <v>104</v>
      </c>
    </row>
    <row r="92" spans="1:6" x14ac:dyDescent="0.25">
      <c r="A92" s="85">
        <v>9</v>
      </c>
      <c r="B92" s="5">
        <v>384729.49989750423</v>
      </c>
      <c r="C92" s="5">
        <v>1746226.0516656048</v>
      </c>
      <c r="D92" s="43" t="s">
        <v>50</v>
      </c>
      <c r="E92" s="43" t="s">
        <v>117</v>
      </c>
      <c r="F92" s="4" t="s">
        <v>104</v>
      </c>
    </row>
    <row r="93" spans="1:6" x14ac:dyDescent="0.25">
      <c r="A93" s="85">
        <v>10</v>
      </c>
      <c r="B93" s="5">
        <v>384706.78469057544</v>
      </c>
      <c r="C93" s="5">
        <v>1746250.3249861146</v>
      </c>
      <c r="D93" s="43" t="s">
        <v>50</v>
      </c>
      <c r="E93" s="43" t="s">
        <v>117</v>
      </c>
      <c r="F93" s="4" t="s">
        <v>104</v>
      </c>
    </row>
    <row r="94" spans="1:6" x14ac:dyDescent="0.25">
      <c r="A94" s="85">
        <v>11</v>
      </c>
      <c r="B94" s="5">
        <v>384667.72245883069</v>
      </c>
      <c r="C94" s="5">
        <v>1746329.8006753384</v>
      </c>
      <c r="D94" s="43" t="s">
        <v>50</v>
      </c>
      <c r="E94" s="43" t="s">
        <v>117</v>
      </c>
      <c r="F94" s="4" t="s">
        <v>104</v>
      </c>
    </row>
    <row r="95" spans="1:6" x14ac:dyDescent="0.25">
      <c r="A95" s="85">
        <v>12</v>
      </c>
      <c r="B95" s="5">
        <v>384683.54199432355</v>
      </c>
      <c r="C95" s="5">
        <v>1746398.623155053</v>
      </c>
      <c r="D95" s="43" t="s">
        <v>50</v>
      </c>
      <c r="E95" s="43" t="s">
        <v>117</v>
      </c>
      <c r="F95" s="4" t="s">
        <v>104</v>
      </c>
    </row>
    <row r="96" spans="1:6" x14ac:dyDescent="0.25">
      <c r="A96" s="85">
        <v>13</v>
      </c>
      <c r="B96" s="5">
        <v>384678.86259494658</v>
      </c>
      <c r="C96" s="5">
        <v>1746425.6827714834</v>
      </c>
      <c r="D96" s="43" t="s">
        <v>50</v>
      </c>
      <c r="E96" s="43" t="s">
        <v>117</v>
      </c>
      <c r="F96" s="4" t="s">
        <v>104</v>
      </c>
    </row>
    <row r="97" spans="1:6" x14ac:dyDescent="0.25">
      <c r="A97" s="85">
        <v>1</v>
      </c>
      <c r="B97" s="5">
        <v>385924.25791904406</v>
      </c>
      <c r="C97" s="5">
        <v>1746527.909434075</v>
      </c>
      <c r="D97" s="43" t="s">
        <v>52</v>
      </c>
      <c r="E97" s="43" t="s">
        <v>51</v>
      </c>
      <c r="F97" s="4" t="s">
        <v>104</v>
      </c>
    </row>
    <row r="98" spans="1:6" x14ac:dyDescent="0.25">
      <c r="A98" s="85">
        <v>2</v>
      </c>
      <c r="B98" s="5">
        <v>385952.45983232302</v>
      </c>
      <c r="C98" s="5">
        <v>1746544.5769006016</v>
      </c>
      <c r="D98" s="43" t="s">
        <v>52</v>
      </c>
      <c r="E98" s="43" t="s">
        <v>51</v>
      </c>
      <c r="F98" s="4" t="s">
        <v>104</v>
      </c>
    </row>
    <row r="99" spans="1:6" x14ac:dyDescent="0.25">
      <c r="A99" s="85">
        <v>3</v>
      </c>
      <c r="B99" s="5">
        <v>385949.78050064691</v>
      </c>
      <c r="C99" s="5">
        <v>1746571.6125411119</v>
      </c>
      <c r="D99" s="43" t="s">
        <v>52</v>
      </c>
      <c r="E99" s="43" t="s">
        <v>51</v>
      </c>
      <c r="F99" s="4" t="s">
        <v>104</v>
      </c>
    </row>
    <row r="100" spans="1:6" x14ac:dyDescent="0.25">
      <c r="A100" s="85">
        <v>4</v>
      </c>
      <c r="B100" s="5">
        <v>385957.75675000768</v>
      </c>
      <c r="C100" s="5">
        <v>1746569.5175266585</v>
      </c>
      <c r="D100" s="43" t="s">
        <v>52</v>
      </c>
      <c r="E100" s="43" t="s">
        <v>51</v>
      </c>
      <c r="F100" s="4" t="s">
        <v>104</v>
      </c>
    </row>
    <row r="101" spans="1:6" x14ac:dyDescent="0.25">
      <c r="A101" s="85">
        <v>5</v>
      </c>
      <c r="B101" s="5">
        <v>385432.08589953266</v>
      </c>
      <c r="C101" s="5">
        <v>1746687.7769957746</v>
      </c>
      <c r="D101" s="43" t="s">
        <v>52</v>
      </c>
      <c r="E101" s="43" t="s">
        <v>51</v>
      </c>
      <c r="F101" s="4" t="s">
        <v>104</v>
      </c>
    </row>
    <row r="102" spans="1:6" x14ac:dyDescent="0.25">
      <c r="A102" s="85">
        <v>6</v>
      </c>
      <c r="B102" s="5">
        <v>385327.69351307093</v>
      </c>
      <c r="C102" s="5">
        <v>1746656.0121081423</v>
      </c>
      <c r="D102" s="43" t="s">
        <v>52</v>
      </c>
      <c r="E102" s="43" t="s">
        <v>51</v>
      </c>
      <c r="F102" s="4" t="s">
        <v>104</v>
      </c>
    </row>
    <row r="103" spans="1:6" x14ac:dyDescent="0.25">
      <c r="A103" s="85">
        <v>7</v>
      </c>
      <c r="B103" s="5">
        <v>385309.34899160749</v>
      </c>
      <c r="C103" s="5">
        <v>1746627.2257650169</v>
      </c>
      <c r="D103" s="43" t="s">
        <v>52</v>
      </c>
      <c r="E103" s="43" t="s">
        <v>51</v>
      </c>
      <c r="F103" s="4" t="s">
        <v>104</v>
      </c>
    </row>
    <row r="104" spans="1:6" x14ac:dyDescent="0.25">
      <c r="A104" s="85">
        <v>8</v>
      </c>
      <c r="B104" s="5">
        <v>385263.26563236816</v>
      </c>
      <c r="C104" s="5">
        <v>1746620.7720776277</v>
      </c>
      <c r="D104" s="43" t="s">
        <v>52</v>
      </c>
      <c r="E104" s="43" t="s">
        <v>51</v>
      </c>
      <c r="F104" s="4" t="s">
        <v>104</v>
      </c>
    </row>
    <row r="105" spans="1:6" x14ac:dyDescent="0.25">
      <c r="A105" s="85">
        <v>9</v>
      </c>
      <c r="B105" s="5">
        <v>385261.35111148306</v>
      </c>
      <c r="C105" s="5">
        <v>1746543.7835728992</v>
      </c>
      <c r="D105" s="43" t="s">
        <v>52</v>
      </c>
      <c r="E105" s="43" t="s">
        <v>51</v>
      </c>
      <c r="F105" s="4" t="s">
        <v>104</v>
      </c>
    </row>
    <row r="106" spans="1:6" x14ac:dyDescent="0.25">
      <c r="A106" s="85">
        <v>10</v>
      </c>
      <c r="B106" s="5">
        <v>385465.45652581047</v>
      </c>
      <c r="C106" s="5">
        <v>1746634.372969531</v>
      </c>
      <c r="D106" s="43" t="s">
        <v>52</v>
      </c>
      <c r="E106" s="43" t="s">
        <v>51</v>
      </c>
      <c r="F106" s="4" t="s">
        <v>104</v>
      </c>
    </row>
    <row r="107" spans="1:6" x14ac:dyDescent="0.25">
      <c r="A107" s="85">
        <v>1</v>
      </c>
      <c r="B107" s="84">
        <v>376399.92159049504</v>
      </c>
      <c r="C107" s="84">
        <v>1745711.8360278434</v>
      </c>
      <c r="D107" s="3" t="s">
        <v>55</v>
      </c>
      <c r="E107" s="3" t="s">
        <v>54</v>
      </c>
      <c r="F107" s="3" t="s">
        <v>104</v>
      </c>
    </row>
    <row r="108" spans="1:6" x14ac:dyDescent="0.25">
      <c r="A108" s="85">
        <v>2</v>
      </c>
      <c r="B108" s="84">
        <v>376393.97158161562</v>
      </c>
      <c r="C108" s="84">
        <v>1745631.8902861851</v>
      </c>
      <c r="D108" s="3" t="s">
        <v>55</v>
      </c>
      <c r="E108" s="3" t="s">
        <v>54</v>
      </c>
      <c r="F108" s="3" t="s">
        <v>104</v>
      </c>
    </row>
    <row r="109" spans="1:6" x14ac:dyDescent="0.25">
      <c r="A109" s="85">
        <v>3</v>
      </c>
      <c r="B109" s="84">
        <v>376356.04038103647</v>
      </c>
      <c r="C109" s="84">
        <v>1745638.3417625285</v>
      </c>
      <c r="D109" s="3" t="s">
        <v>55</v>
      </c>
      <c r="E109" s="3" t="s">
        <v>54</v>
      </c>
      <c r="F109" s="3" t="s">
        <v>104</v>
      </c>
    </row>
    <row r="110" spans="1:6" x14ac:dyDescent="0.25">
      <c r="A110" s="85">
        <v>4</v>
      </c>
      <c r="B110" s="84">
        <v>376381.87584984611</v>
      </c>
      <c r="C110" s="84">
        <v>1745624.0322258703</v>
      </c>
      <c r="D110" s="3" t="s">
        <v>55</v>
      </c>
      <c r="E110" s="3" t="s">
        <v>54</v>
      </c>
      <c r="F110" s="3" t="s">
        <v>104</v>
      </c>
    </row>
    <row r="111" spans="1:6" x14ac:dyDescent="0.25">
      <c r="A111" s="85">
        <v>5</v>
      </c>
      <c r="B111" s="84">
        <v>376350.18537275819</v>
      </c>
      <c r="C111" s="84">
        <v>1745566.3965072017</v>
      </c>
      <c r="D111" s="3" t="s">
        <v>55</v>
      </c>
      <c r="E111" s="3" t="s">
        <v>54</v>
      </c>
      <c r="F111" s="3" t="s">
        <v>104</v>
      </c>
    </row>
    <row r="112" spans="1:6" x14ac:dyDescent="0.25">
      <c r="A112" s="85">
        <v>6</v>
      </c>
      <c r="B112" s="84">
        <v>376382.97381470999</v>
      </c>
      <c r="C112" s="84">
        <v>1745548.0036348391</v>
      </c>
      <c r="D112" s="3" t="s">
        <v>55</v>
      </c>
      <c r="E112" s="3" t="s">
        <v>54</v>
      </c>
      <c r="F112" s="3" t="s">
        <v>104</v>
      </c>
    </row>
    <row r="113" spans="1:6" x14ac:dyDescent="0.25">
      <c r="A113" s="85">
        <v>7</v>
      </c>
      <c r="B113" s="84">
        <v>376423.69153911719</v>
      </c>
      <c r="C113" s="84">
        <v>1745523.515427799</v>
      </c>
      <c r="D113" s="3" t="s">
        <v>55</v>
      </c>
      <c r="E113" s="3" t="s">
        <v>54</v>
      </c>
      <c r="F113" s="3" t="s">
        <v>104</v>
      </c>
    </row>
    <row r="114" spans="1:6" x14ac:dyDescent="0.25">
      <c r="A114" s="85">
        <v>8</v>
      </c>
      <c r="B114" s="84">
        <v>376492.69005694636</v>
      </c>
      <c r="C114" s="84">
        <v>1745690.7307284104</v>
      </c>
      <c r="D114" s="3" t="s">
        <v>55</v>
      </c>
      <c r="E114" s="3" t="s">
        <v>54</v>
      </c>
      <c r="F114" s="3" t="s">
        <v>104</v>
      </c>
    </row>
    <row r="115" spans="1:6" x14ac:dyDescent="0.25">
      <c r="A115" s="85">
        <v>1</v>
      </c>
      <c r="B115" s="84">
        <v>376690.90642612037</v>
      </c>
      <c r="C115" s="84">
        <v>1744694.1763942153</v>
      </c>
      <c r="D115" s="3" t="s">
        <v>116</v>
      </c>
      <c r="E115" s="3" t="s">
        <v>109</v>
      </c>
      <c r="F115" s="3" t="s">
        <v>110</v>
      </c>
    </row>
    <row r="116" spans="1:6" x14ac:dyDescent="0.25">
      <c r="A116" s="85">
        <v>2</v>
      </c>
      <c r="B116" s="84">
        <v>376673.3324444337</v>
      </c>
      <c r="C116" s="84">
        <v>1744730.3921867511</v>
      </c>
      <c r="D116" s="3" t="s">
        <v>116</v>
      </c>
      <c r="E116" s="3" t="s">
        <v>109</v>
      </c>
      <c r="F116" s="3" t="s">
        <v>110</v>
      </c>
    </row>
    <row r="117" spans="1:6" x14ac:dyDescent="0.25">
      <c r="A117" s="85">
        <v>3</v>
      </c>
      <c r="B117" s="84">
        <v>376684.30939516664</v>
      </c>
      <c r="C117" s="84">
        <v>1744728.261549515</v>
      </c>
      <c r="D117" s="3" t="s">
        <v>116</v>
      </c>
      <c r="E117" s="3" t="s">
        <v>109</v>
      </c>
      <c r="F117" s="3" t="s">
        <v>110</v>
      </c>
    </row>
    <row r="118" spans="1:6" x14ac:dyDescent="0.25">
      <c r="A118" s="85">
        <v>4</v>
      </c>
      <c r="B118" s="84">
        <v>376647.31223701988</v>
      </c>
      <c r="C118" s="84">
        <v>1744897.734773213</v>
      </c>
      <c r="D118" s="3" t="s">
        <v>116</v>
      </c>
      <c r="E118" s="3" t="s">
        <v>109</v>
      </c>
      <c r="F118" s="3" t="s">
        <v>110</v>
      </c>
    </row>
    <row r="119" spans="1:6" x14ac:dyDescent="0.25">
      <c r="A119" s="85">
        <v>5</v>
      </c>
      <c r="B119" s="84">
        <v>376652.79905848438</v>
      </c>
      <c r="C119" s="84">
        <v>1744938.6779874263</v>
      </c>
      <c r="D119" s="3" t="s">
        <v>116</v>
      </c>
      <c r="E119" s="3" t="s">
        <v>109</v>
      </c>
      <c r="F119" s="3" t="s">
        <v>110</v>
      </c>
    </row>
    <row r="120" spans="1:6" x14ac:dyDescent="0.25">
      <c r="A120" s="85">
        <v>6</v>
      </c>
      <c r="B120" s="84">
        <v>376623.86518556438</v>
      </c>
      <c r="C120" s="84">
        <v>1745029.0395767374</v>
      </c>
      <c r="D120" s="3" t="s">
        <v>116</v>
      </c>
      <c r="E120" s="3" t="s">
        <v>109</v>
      </c>
      <c r="F120" s="3" t="s">
        <v>110</v>
      </c>
    </row>
    <row r="121" spans="1:6" x14ac:dyDescent="0.25">
      <c r="A121" s="85">
        <v>7</v>
      </c>
      <c r="B121" s="84">
        <v>376610.37459522043</v>
      </c>
      <c r="C121" s="84">
        <v>1745072.2083926962</v>
      </c>
      <c r="D121" s="3" t="s">
        <v>116</v>
      </c>
      <c r="E121" s="3" t="s">
        <v>109</v>
      </c>
      <c r="F121" s="3" t="s">
        <v>110</v>
      </c>
    </row>
    <row r="122" spans="1:6" x14ac:dyDescent="0.25">
      <c r="A122" s="85">
        <v>8</v>
      </c>
      <c r="B122" s="84">
        <v>376588.34628926998</v>
      </c>
      <c r="C122" s="84">
        <v>1745154.4864595516</v>
      </c>
      <c r="D122" s="3" t="s">
        <v>116</v>
      </c>
      <c r="E122" s="3" t="s">
        <v>109</v>
      </c>
      <c r="F122" s="3" t="s">
        <v>110</v>
      </c>
    </row>
    <row r="123" spans="1:6" x14ac:dyDescent="0.25">
      <c r="A123" s="85">
        <v>9</v>
      </c>
      <c r="B123" s="84">
        <v>376610.35952914855</v>
      </c>
      <c r="C123" s="84">
        <v>1745155.2254329268</v>
      </c>
      <c r="D123" s="3" t="s">
        <v>116</v>
      </c>
      <c r="E123" s="3" t="s">
        <v>109</v>
      </c>
      <c r="F123" s="3" t="s">
        <v>110</v>
      </c>
    </row>
    <row r="124" spans="1:6" x14ac:dyDescent="0.25">
      <c r="A124" s="85">
        <v>10</v>
      </c>
      <c r="B124" s="84">
        <v>376623.16179699462</v>
      </c>
      <c r="C124" s="84">
        <v>1745054.0529996417</v>
      </c>
      <c r="D124" s="3" t="s">
        <v>116</v>
      </c>
      <c r="E124" s="3" t="s">
        <v>109</v>
      </c>
      <c r="F124" s="3" t="s">
        <v>110</v>
      </c>
    </row>
    <row r="125" spans="1:6" x14ac:dyDescent="0.25">
      <c r="A125" s="85">
        <v>11</v>
      </c>
      <c r="B125" s="84">
        <v>376644.62915471522</v>
      </c>
      <c r="C125" s="84">
        <v>1745008.7891309708</v>
      </c>
      <c r="D125" s="3" t="s">
        <v>116</v>
      </c>
      <c r="E125" s="3" t="s">
        <v>109</v>
      </c>
      <c r="F125" s="3" t="s">
        <v>110</v>
      </c>
    </row>
    <row r="126" spans="1:6" x14ac:dyDescent="0.25">
      <c r="A126" s="85">
        <v>12</v>
      </c>
      <c r="B126" s="84">
        <v>376683.52477046067</v>
      </c>
      <c r="C126" s="84">
        <v>1744999.3257726573</v>
      </c>
      <c r="D126" s="3" t="s">
        <v>116</v>
      </c>
      <c r="E126" s="3" t="s">
        <v>109</v>
      </c>
      <c r="F126" s="3" t="s">
        <v>110</v>
      </c>
    </row>
    <row r="127" spans="1:6" x14ac:dyDescent="0.25">
      <c r="A127" s="85">
        <v>13</v>
      </c>
      <c r="B127" s="84">
        <v>376686.31997542112</v>
      </c>
      <c r="C127" s="84">
        <v>1745066.306181683</v>
      </c>
      <c r="D127" s="3" t="s">
        <v>116</v>
      </c>
      <c r="E127" s="3" t="s">
        <v>109</v>
      </c>
      <c r="F127" s="3" t="s">
        <v>110</v>
      </c>
    </row>
    <row r="128" spans="1:6" x14ac:dyDescent="0.25">
      <c r="A128" s="85">
        <v>14</v>
      </c>
      <c r="B128" s="84">
        <v>376713.29790738854</v>
      </c>
      <c r="C128" s="84">
        <v>1745063.9856469352</v>
      </c>
      <c r="D128" s="3" t="s">
        <v>116</v>
      </c>
      <c r="E128" s="3" t="s">
        <v>109</v>
      </c>
      <c r="F128" s="3" t="s">
        <v>110</v>
      </c>
    </row>
    <row r="129" spans="1:6" x14ac:dyDescent="0.25">
      <c r="A129" s="85">
        <v>15</v>
      </c>
      <c r="B129" s="84">
        <v>376713.60968887154</v>
      </c>
      <c r="C129" s="84">
        <v>1745005.9702047415</v>
      </c>
      <c r="D129" s="3" t="s">
        <v>116</v>
      </c>
      <c r="E129" s="3" t="s">
        <v>109</v>
      </c>
      <c r="F129" s="3" t="s">
        <v>110</v>
      </c>
    </row>
    <row r="130" spans="1:6" x14ac:dyDescent="0.25">
      <c r="A130" s="85">
        <v>16</v>
      </c>
      <c r="B130" s="84">
        <v>376743.170074808</v>
      </c>
      <c r="C130" s="84">
        <v>1744897.54268224</v>
      </c>
      <c r="D130" s="3" t="s">
        <v>116</v>
      </c>
      <c r="E130" s="3" t="s">
        <v>109</v>
      </c>
      <c r="F130" s="3" t="s">
        <v>110</v>
      </c>
    </row>
    <row r="131" spans="1:6" x14ac:dyDescent="0.25">
      <c r="A131" s="85">
        <v>17</v>
      </c>
      <c r="B131" s="84">
        <v>376752.81709422998</v>
      </c>
      <c r="C131" s="84">
        <v>1744938.4914245422</v>
      </c>
      <c r="D131" s="3" t="s">
        <v>116</v>
      </c>
      <c r="E131" s="3" t="s">
        <v>109</v>
      </c>
      <c r="F131" s="3" t="s">
        <v>110</v>
      </c>
    </row>
    <row r="132" spans="1:6" x14ac:dyDescent="0.25">
      <c r="A132" s="85">
        <v>18</v>
      </c>
      <c r="B132" s="84">
        <v>376746.79631357279</v>
      </c>
      <c r="C132" s="84">
        <v>1744852.5454732659</v>
      </c>
      <c r="D132" s="3" t="s">
        <v>116</v>
      </c>
      <c r="E132" s="3" t="s">
        <v>109</v>
      </c>
      <c r="F132" s="3" t="s">
        <v>110</v>
      </c>
    </row>
    <row r="133" spans="1:6" x14ac:dyDescent="0.25">
      <c r="A133" s="85">
        <v>19</v>
      </c>
      <c r="B133" s="84">
        <v>376700.78161616158</v>
      </c>
      <c r="C133" s="84">
        <v>1744852.0912326749</v>
      </c>
      <c r="D133" s="3" t="s">
        <v>116</v>
      </c>
      <c r="E133" s="3" t="s">
        <v>109</v>
      </c>
      <c r="F133" s="3" t="s">
        <v>110</v>
      </c>
    </row>
    <row r="134" spans="1:6" x14ac:dyDescent="0.25">
      <c r="A134" s="85">
        <v>20</v>
      </c>
      <c r="B134" s="84">
        <v>376706.93960089947</v>
      </c>
      <c r="C134" s="84">
        <v>1744781.003792831</v>
      </c>
      <c r="D134" s="3" t="s">
        <v>116</v>
      </c>
      <c r="E134" s="3" t="s">
        <v>109</v>
      </c>
      <c r="F134" s="3" t="s">
        <v>110</v>
      </c>
    </row>
    <row r="135" spans="1:6" x14ac:dyDescent="0.25">
      <c r="A135" s="85">
        <v>21</v>
      </c>
      <c r="B135" s="84">
        <v>376694.8083433432</v>
      </c>
      <c r="C135" s="84">
        <v>1744770.1454957223</v>
      </c>
      <c r="D135" s="3" t="s">
        <v>116</v>
      </c>
      <c r="E135" s="3" t="s">
        <v>109</v>
      </c>
      <c r="F135" s="3" t="s">
        <v>110</v>
      </c>
    </row>
    <row r="136" spans="1:6" x14ac:dyDescent="0.25">
      <c r="A136" s="85">
        <v>22</v>
      </c>
      <c r="B136" s="84">
        <v>376701.34603986848</v>
      </c>
      <c r="C136" s="84">
        <v>1744731.0600322296</v>
      </c>
      <c r="D136" s="3" t="s">
        <v>116</v>
      </c>
      <c r="E136" s="3" t="s">
        <v>109</v>
      </c>
      <c r="F136" s="3" t="s">
        <v>110</v>
      </c>
    </row>
    <row r="137" spans="1:6" x14ac:dyDescent="0.25">
      <c r="A137" s="85">
        <v>1</v>
      </c>
      <c r="B137" s="84">
        <v>376631.81630482967</v>
      </c>
      <c r="C137" s="84">
        <v>1744771.893061368</v>
      </c>
      <c r="D137" s="3" t="s">
        <v>111</v>
      </c>
      <c r="E137" s="3" t="s">
        <v>109</v>
      </c>
      <c r="F137" s="3" t="s">
        <v>110</v>
      </c>
    </row>
    <row r="138" spans="1:6" x14ac:dyDescent="0.25">
      <c r="A138" s="85">
        <v>2</v>
      </c>
      <c r="B138" s="84">
        <v>376569.38191049983</v>
      </c>
      <c r="C138" s="84">
        <v>1744820.6435709221</v>
      </c>
      <c r="D138" s="3" t="s">
        <v>111</v>
      </c>
      <c r="E138" s="3" t="s">
        <v>109</v>
      </c>
      <c r="F138" s="3" t="s">
        <v>110</v>
      </c>
    </row>
    <row r="139" spans="1:6" x14ac:dyDescent="0.25">
      <c r="A139" s="85">
        <v>3</v>
      </c>
      <c r="B139" s="84">
        <v>376550.19939187827</v>
      </c>
      <c r="C139" s="84">
        <v>1744889.885209017</v>
      </c>
      <c r="D139" s="3" t="s">
        <v>111</v>
      </c>
      <c r="E139" s="3" t="s">
        <v>109</v>
      </c>
      <c r="F139" s="3" t="s">
        <v>110</v>
      </c>
    </row>
    <row r="140" spans="1:6" x14ac:dyDescent="0.25">
      <c r="A140" s="85">
        <v>4</v>
      </c>
      <c r="B140" s="84">
        <v>376536.63755784556</v>
      </c>
      <c r="C140" s="84">
        <v>1744927.0536564128</v>
      </c>
      <c r="D140" s="3" t="s">
        <v>111</v>
      </c>
      <c r="E140" s="3" t="s">
        <v>109</v>
      </c>
      <c r="F140" s="3" t="s">
        <v>110</v>
      </c>
    </row>
    <row r="141" spans="1:6" x14ac:dyDescent="0.25">
      <c r="A141" s="85">
        <v>5</v>
      </c>
      <c r="B141" s="84">
        <v>376481.37132984947</v>
      </c>
      <c r="C141" s="84">
        <v>1744652.6533233994</v>
      </c>
      <c r="D141" s="3" t="s">
        <v>111</v>
      </c>
      <c r="E141" s="3" t="s">
        <v>109</v>
      </c>
      <c r="F141" s="3" t="s">
        <v>110</v>
      </c>
    </row>
    <row r="142" spans="1:6" x14ac:dyDescent="0.25">
      <c r="A142" s="85">
        <v>6</v>
      </c>
      <c r="B142" s="84">
        <v>376469.160796543</v>
      </c>
      <c r="C142" s="84">
        <v>1745140.8977655352</v>
      </c>
      <c r="D142" s="3" t="s">
        <v>111</v>
      </c>
      <c r="E142" s="3" t="s">
        <v>109</v>
      </c>
      <c r="F142" s="3" t="s">
        <v>110</v>
      </c>
    </row>
    <row r="143" spans="1:6" x14ac:dyDescent="0.25">
      <c r="A143" s="85">
        <v>7</v>
      </c>
      <c r="B143" s="84">
        <v>376477.1019642452</v>
      </c>
      <c r="C143" s="84">
        <v>1745135.8025087528</v>
      </c>
      <c r="D143" s="3" t="s">
        <v>111</v>
      </c>
      <c r="E143" s="3" t="s">
        <v>109</v>
      </c>
      <c r="F143" s="3" t="s">
        <v>110</v>
      </c>
    </row>
    <row r="144" spans="1:6" x14ac:dyDescent="0.25">
      <c r="A144" s="85">
        <v>8</v>
      </c>
      <c r="B144" s="84">
        <v>376475.43413259718</v>
      </c>
      <c r="C144" s="84">
        <v>1745163.8280139433</v>
      </c>
      <c r="D144" s="3" t="s">
        <v>111</v>
      </c>
      <c r="E144" s="3" t="s">
        <v>109</v>
      </c>
      <c r="F144" s="3" t="s">
        <v>110</v>
      </c>
    </row>
    <row r="145" spans="1:6" x14ac:dyDescent="0.25">
      <c r="A145" s="85">
        <v>9</v>
      </c>
      <c r="B145" s="84">
        <v>376539.54497340095</v>
      </c>
      <c r="C145" s="84">
        <v>1745172.069043495</v>
      </c>
      <c r="D145" s="3" t="s">
        <v>111</v>
      </c>
      <c r="E145" s="3" t="s">
        <v>109</v>
      </c>
      <c r="F145" s="3" t="s">
        <v>110</v>
      </c>
    </row>
    <row r="146" spans="1:6" x14ac:dyDescent="0.25">
      <c r="A146" s="85">
        <v>10</v>
      </c>
      <c r="B146" s="84">
        <v>376562.63267610519</v>
      </c>
      <c r="C146" s="84">
        <v>1745094.7793934115</v>
      </c>
      <c r="D146" s="3" t="s">
        <v>111</v>
      </c>
      <c r="E146" s="3" t="s">
        <v>109</v>
      </c>
      <c r="F146" s="3" t="s">
        <v>110</v>
      </c>
    </row>
    <row r="147" spans="1:6" x14ac:dyDescent="0.25">
      <c r="A147" s="85">
        <v>11</v>
      </c>
      <c r="B147" s="84">
        <v>376589.74249691586</v>
      </c>
      <c r="C147" s="84">
        <v>1744766.3910227024</v>
      </c>
      <c r="D147" s="3" t="s">
        <v>111</v>
      </c>
      <c r="E147" s="3" t="s">
        <v>109</v>
      </c>
      <c r="F147" s="3" t="s">
        <v>110</v>
      </c>
    </row>
    <row r="148" spans="1:6" x14ac:dyDescent="0.25">
      <c r="A148" s="85">
        <v>12</v>
      </c>
      <c r="B148" s="84">
        <v>376609.41666804068</v>
      </c>
      <c r="C148" s="84">
        <v>1744907.1862414856</v>
      </c>
      <c r="D148" s="3" t="s">
        <v>111</v>
      </c>
      <c r="E148" s="3" t="s">
        <v>109</v>
      </c>
      <c r="F148" s="3" t="s">
        <v>110</v>
      </c>
    </row>
    <row r="149" spans="1:6" x14ac:dyDescent="0.25">
      <c r="A149" s="85">
        <v>1</v>
      </c>
      <c r="B149" s="5">
        <v>382018.98896211572</v>
      </c>
      <c r="C149" s="5">
        <v>1744027.8642883885</v>
      </c>
      <c r="D149" s="43" t="s">
        <v>56</v>
      </c>
      <c r="E149" s="43" t="s">
        <v>57</v>
      </c>
      <c r="F149" s="4" t="s">
        <v>104</v>
      </c>
    </row>
    <row r="150" spans="1:6" x14ac:dyDescent="0.25">
      <c r="A150" s="85">
        <v>2</v>
      </c>
      <c r="B150" s="5">
        <v>382091.83293172612</v>
      </c>
      <c r="C150" s="5">
        <v>1744098.0122175342</v>
      </c>
      <c r="D150" s="43" t="s">
        <v>56</v>
      </c>
      <c r="E150" s="43" t="s">
        <v>57</v>
      </c>
      <c r="F150" s="4" t="s">
        <v>104</v>
      </c>
    </row>
    <row r="151" spans="1:6" x14ac:dyDescent="0.25">
      <c r="A151" s="85">
        <v>3</v>
      </c>
      <c r="B151" s="5">
        <v>382057.8283215781</v>
      </c>
      <c r="C151" s="5">
        <v>1744182.4295413117</v>
      </c>
      <c r="D151" s="43" t="s">
        <v>56</v>
      </c>
      <c r="E151" s="43" t="s">
        <v>57</v>
      </c>
      <c r="F151" s="4" t="s">
        <v>104</v>
      </c>
    </row>
    <row r="152" spans="1:6" x14ac:dyDescent="0.25">
      <c r="A152" s="85">
        <v>4</v>
      </c>
      <c r="B152" s="5">
        <v>382007.17465290043</v>
      </c>
      <c r="C152" s="5">
        <v>1744128.0211299243</v>
      </c>
      <c r="D152" s="43" t="s">
        <v>56</v>
      </c>
      <c r="E152" s="43" t="s">
        <v>57</v>
      </c>
      <c r="F152" s="4" t="s">
        <v>104</v>
      </c>
    </row>
    <row r="153" spans="1:6" x14ac:dyDescent="0.25">
      <c r="A153" s="85">
        <v>5</v>
      </c>
      <c r="B153" s="5">
        <v>381973.64004742663</v>
      </c>
      <c r="C153" s="5">
        <v>1744083.4113249825</v>
      </c>
      <c r="D153" s="43" t="s">
        <v>56</v>
      </c>
      <c r="E153" s="43" t="s">
        <v>57</v>
      </c>
      <c r="F153" s="4" t="s">
        <v>104</v>
      </c>
    </row>
    <row r="154" spans="1:6" x14ac:dyDescent="0.25">
      <c r="A154" s="83">
        <v>1</v>
      </c>
      <c r="B154" s="84">
        <v>388903</v>
      </c>
      <c r="C154" s="84">
        <v>1741306</v>
      </c>
      <c r="D154" s="3" t="s">
        <v>102</v>
      </c>
      <c r="E154" s="1" t="s">
        <v>103</v>
      </c>
      <c r="F154" s="1" t="s">
        <v>104</v>
      </c>
    </row>
    <row r="155" spans="1:6" x14ac:dyDescent="0.25">
      <c r="A155" s="83">
        <v>2</v>
      </c>
      <c r="B155" s="84">
        <v>389004</v>
      </c>
      <c r="C155" s="84">
        <v>1741255</v>
      </c>
      <c r="D155" s="3" t="s">
        <v>102</v>
      </c>
      <c r="E155" s="1" t="s">
        <v>103</v>
      </c>
      <c r="F155" s="1" t="s">
        <v>104</v>
      </c>
    </row>
    <row r="156" spans="1:6" x14ac:dyDescent="0.25">
      <c r="A156" s="83">
        <v>3</v>
      </c>
      <c r="B156" s="84">
        <v>388990</v>
      </c>
      <c r="C156" s="84">
        <v>1741419</v>
      </c>
      <c r="D156" s="3" t="s">
        <v>102</v>
      </c>
      <c r="E156" s="1" t="s">
        <v>103</v>
      </c>
      <c r="F156" s="1" t="s">
        <v>104</v>
      </c>
    </row>
    <row r="157" spans="1:6" x14ac:dyDescent="0.25">
      <c r="A157" s="83">
        <v>4</v>
      </c>
      <c r="B157" s="84">
        <v>388943</v>
      </c>
      <c r="C157" s="84">
        <v>1741467</v>
      </c>
      <c r="D157" s="3" t="s">
        <v>102</v>
      </c>
      <c r="E157" s="1" t="s">
        <v>103</v>
      </c>
      <c r="F157" s="1" t="s">
        <v>104</v>
      </c>
    </row>
    <row r="158" spans="1:6" x14ac:dyDescent="0.25">
      <c r="A158" s="83">
        <v>5</v>
      </c>
      <c r="B158" s="84">
        <v>388893</v>
      </c>
      <c r="C158" s="84">
        <v>1741380</v>
      </c>
      <c r="D158" s="3" t="s">
        <v>102</v>
      </c>
      <c r="E158" s="1" t="s">
        <v>103</v>
      </c>
      <c r="F158" s="1" t="s">
        <v>104</v>
      </c>
    </row>
    <row r="159" spans="1:6" x14ac:dyDescent="0.25">
      <c r="A159" s="85">
        <v>1</v>
      </c>
      <c r="B159" s="5">
        <v>383655.56282642484</v>
      </c>
      <c r="C159" s="5">
        <v>1747423.9896906412</v>
      </c>
      <c r="D159" s="43" t="s">
        <v>58</v>
      </c>
      <c r="E159" s="43" t="s">
        <v>59</v>
      </c>
      <c r="F159" s="4" t="s">
        <v>104</v>
      </c>
    </row>
    <row r="160" spans="1:6" x14ac:dyDescent="0.25">
      <c r="A160" s="85">
        <v>2</v>
      </c>
      <c r="B160" s="5">
        <v>383716.06470496894</v>
      </c>
      <c r="C160" s="5">
        <v>1747381.2642244981</v>
      </c>
      <c r="D160" s="43" t="s">
        <v>58</v>
      </c>
      <c r="E160" s="43" t="s">
        <v>59</v>
      </c>
      <c r="F160" s="4" t="s">
        <v>104</v>
      </c>
    </row>
    <row r="161" spans="1:6" x14ac:dyDescent="0.25">
      <c r="A161" s="85">
        <v>3</v>
      </c>
      <c r="B161" s="5">
        <v>383748.17024224554</v>
      </c>
      <c r="C161" s="5">
        <v>1747473.8972685435</v>
      </c>
      <c r="D161" s="43" t="s">
        <v>58</v>
      </c>
      <c r="E161" s="43" t="s">
        <v>59</v>
      </c>
      <c r="F161" s="4" t="s">
        <v>104</v>
      </c>
    </row>
    <row r="162" spans="1:6" x14ac:dyDescent="0.25">
      <c r="A162" s="85">
        <v>4</v>
      </c>
      <c r="B162" s="5">
        <v>383778.24198399903</v>
      </c>
      <c r="C162" s="5">
        <v>1747479.5408738316</v>
      </c>
      <c r="D162" s="43" t="s">
        <v>58</v>
      </c>
      <c r="E162" s="43" t="s">
        <v>59</v>
      </c>
      <c r="F162" s="4" t="s">
        <v>104</v>
      </c>
    </row>
    <row r="163" spans="1:6" x14ac:dyDescent="0.25">
      <c r="A163" s="85">
        <v>5</v>
      </c>
      <c r="B163" s="5">
        <v>383695.32391861058</v>
      </c>
      <c r="C163" s="5">
        <v>1747487.5272547777</v>
      </c>
      <c r="D163" s="43" t="s">
        <v>58</v>
      </c>
      <c r="E163" s="43" t="s">
        <v>59</v>
      </c>
      <c r="F163" s="4" t="s">
        <v>104</v>
      </c>
    </row>
    <row r="164" spans="1:6" x14ac:dyDescent="0.25">
      <c r="A164" s="85">
        <v>1</v>
      </c>
      <c r="B164" s="84">
        <v>376310.07016205811</v>
      </c>
      <c r="C164" s="84">
        <v>1745725.9052882961</v>
      </c>
      <c r="D164" s="3" t="s">
        <v>105</v>
      </c>
      <c r="E164" s="1" t="s">
        <v>63</v>
      </c>
      <c r="F164" s="1" t="s">
        <v>104</v>
      </c>
    </row>
    <row r="165" spans="1:6" x14ac:dyDescent="0.25">
      <c r="A165" s="85">
        <v>2</v>
      </c>
      <c r="B165" s="84">
        <v>376384.968120315</v>
      </c>
      <c r="C165" s="84">
        <v>1745716.0143537314</v>
      </c>
      <c r="D165" s="3" t="s">
        <v>105</v>
      </c>
      <c r="E165" s="1" t="s">
        <v>63</v>
      </c>
      <c r="F165" s="1" t="s">
        <v>104</v>
      </c>
    </row>
    <row r="166" spans="1:6" x14ac:dyDescent="0.25">
      <c r="A166" s="85">
        <v>3</v>
      </c>
      <c r="B166" s="84">
        <v>376401.89797505137</v>
      </c>
      <c r="C166" s="84">
        <v>1745709.8121577213</v>
      </c>
      <c r="D166" s="3" t="s">
        <v>105</v>
      </c>
      <c r="E166" s="1" t="s">
        <v>63</v>
      </c>
      <c r="F166" s="1" t="s">
        <v>104</v>
      </c>
    </row>
    <row r="167" spans="1:6" x14ac:dyDescent="0.25">
      <c r="A167" s="85">
        <v>4</v>
      </c>
      <c r="B167" s="84">
        <v>376358.10885369091</v>
      </c>
      <c r="C167" s="84">
        <v>1745728.3356494564</v>
      </c>
      <c r="D167" s="3" t="s">
        <v>105</v>
      </c>
      <c r="E167" s="1" t="s">
        <v>63</v>
      </c>
      <c r="F167" s="1" t="s">
        <v>104</v>
      </c>
    </row>
    <row r="168" spans="1:6" x14ac:dyDescent="0.25">
      <c r="A168" s="85">
        <v>5</v>
      </c>
      <c r="B168" s="84">
        <v>376381.9114623185</v>
      </c>
      <c r="C168" s="84">
        <v>1745627.0324173199</v>
      </c>
      <c r="D168" s="3" t="s">
        <v>105</v>
      </c>
      <c r="E168" s="1" t="s">
        <v>63</v>
      </c>
      <c r="F168" s="1" t="s">
        <v>104</v>
      </c>
    </row>
    <row r="169" spans="1:6" x14ac:dyDescent="0.25">
      <c r="A169" s="85">
        <v>6</v>
      </c>
      <c r="B169" s="84">
        <v>376350.18537275819</v>
      </c>
      <c r="C169" s="84">
        <v>1745566.3965072017</v>
      </c>
      <c r="D169" s="3" t="s">
        <v>105</v>
      </c>
      <c r="E169" s="1" t="s">
        <v>63</v>
      </c>
      <c r="F169" s="1" t="s">
        <v>104</v>
      </c>
    </row>
    <row r="170" spans="1:6" x14ac:dyDescent="0.25">
      <c r="A170" s="85">
        <v>7</v>
      </c>
      <c r="B170" s="84">
        <v>376302.51762294333</v>
      </c>
      <c r="C170" s="84">
        <v>1745510.9508137468</v>
      </c>
      <c r="D170" s="3" t="s">
        <v>105</v>
      </c>
      <c r="E170" s="1" t="s">
        <v>63</v>
      </c>
      <c r="F170" s="1" t="s">
        <v>104</v>
      </c>
    </row>
    <row r="171" spans="1:6" x14ac:dyDescent="0.25">
      <c r="A171" s="85">
        <v>8</v>
      </c>
      <c r="B171" s="84">
        <v>376271.40879531874</v>
      </c>
      <c r="C171" s="84">
        <v>1745502.3182044742</v>
      </c>
      <c r="D171" s="3" t="s">
        <v>105</v>
      </c>
      <c r="E171" s="1" t="s">
        <v>63</v>
      </c>
      <c r="F171" s="1" t="s">
        <v>104</v>
      </c>
    </row>
    <row r="172" spans="1:6" x14ac:dyDescent="0.25">
      <c r="A172" s="85">
        <v>9</v>
      </c>
      <c r="B172" s="84">
        <v>376226.32279476291</v>
      </c>
      <c r="C172" s="84">
        <v>1745495.8519005014</v>
      </c>
      <c r="D172" s="3" t="s">
        <v>105</v>
      </c>
      <c r="E172" s="1" t="s">
        <v>63</v>
      </c>
      <c r="F172" s="1" t="s">
        <v>104</v>
      </c>
    </row>
    <row r="173" spans="1:6" x14ac:dyDescent="0.25">
      <c r="A173" s="85">
        <v>1</v>
      </c>
      <c r="B173" s="84">
        <v>380089.37003577896</v>
      </c>
      <c r="C173" s="84">
        <v>1745099.9379150006</v>
      </c>
      <c r="D173" s="3" t="s">
        <v>106</v>
      </c>
      <c r="E173" s="3" t="s">
        <v>107</v>
      </c>
      <c r="F173" s="3" t="s">
        <v>104</v>
      </c>
    </row>
    <row r="174" spans="1:6" x14ac:dyDescent="0.25">
      <c r="A174" s="85">
        <v>2</v>
      </c>
      <c r="B174" s="84">
        <v>380123.83738845296</v>
      </c>
      <c r="C174" s="84">
        <v>1745054.5208064248</v>
      </c>
      <c r="D174" s="3" t="s">
        <v>106</v>
      </c>
      <c r="E174" s="3" t="s">
        <v>107</v>
      </c>
      <c r="F174" s="3" t="s">
        <v>104</v>
      </c>
    </row>
    <row r="175" spans="1:6" x14ac:dyDescent="0.25">
      <c r="A175" s="85">
        <v>3</v>
      </c>
      <c r="B175" s="84">
        <v>380199.31497776718</v>
      </c>
      <c r="C175" s="84">
        <v>1745093.6323324926</v>
      </c>
      <c r="D175" s="3" t="s">
        <v>106</v>
      </c>
      <c r="E175" s="3" t="s">
        <v>107</v>
      </c>
      <c r="F175" s="3" t="s">
        <v>104</v>
      </c>
    </row>
    <row r="176" spans="1:6" x14ac:dyDescent="0.25">
      <c r="A176" s="85">
        <v>4</v>
      </c>
      <c r="B176" s="84">
        <v>380184.63481478539</v>
      </c>
      <c r="C176" s="84">
        <v>1745120.8113830588</v>
      </c>
      <c r="D176" s="3" t="s">
        <v>106</v>
      </c>
      <c r="E176" s="3" t="s">
        <v>107</v>
      </c>
      <c r="F176" s="3" t="s">
        <v>104</v>
      </c>
    </row>
    <row r="177" spans="1:6" x14ac:dyDescent="0.25">
      <c r="A177" s="85">
        <v>5</v>
      </c>
      <c r="B177" s="84">
        <v>379182.96068426798</v>
      </c>
      <c r="C177" s="84">
        <v>1745163.7039005281</v>
      </c>
      <c r="D177" s="3" t="s">
        <v>106</v>
      </c>
      <c r="E177" s="3" t="s">
        <v>107</v>
      </c>
      <c r="F177" s="3" t="s">
        <v>104</v>
      </c>
    </row>
    <row r="178" spans="1:6" x14ac:dyDescent="0.25">
      <c r="A178" s="85">
        <v>6</v>
      </c>
      <c r="B178" s="84">
        <v>380199.21686216741</v>
      </c>
      <c r="C178" s="84">
        <v>1745169.6471294914</v>
      </c>
      <c r="D178" s="3" t="s">
        <v>106</v>
      </c>
      <c r="E178" s="3" t="s">
        <v>107</v>
      </c>
      <c r="F178" s="3" t="s">
        <v>104</v>
      </c>
    </row>
    <row r="179" spans="1:6" x14ac:dyDescent="0.25">
      <c r="A179" s="85">
        <v>7</v>
      </c>
      <c r="B179" s="84">
        <v>380048.33615722111</v>
      </c>
      <c r="C179" s="84">
        <v>1744423.3027673077</v>
      </c>
      <c r="D179" s="3" t="s">
        <v>106</v>
      </c>
      <c r="E179" s="3" t="s">
        <v>107</v>
      </c>
      <c r="F179" s="3" t="s">
        <v>104</v>
      </c>
    </row>
  </sheetData>
  <autoFilter ref="A1:F179">
    <sortState ref="A2:F179">
      <sortCondition ref="D1:D179"/>
    </sortState>
  </autoFilter>
  <sortState ref="A2:F179">
    <sortCondition ref="D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.25"/>
  <cols>
    <col min="1" max="1" width="8.85546875" bestFit="1" customWidth="1"/>
    <col min="2" max="2" width="16.85546875" bestFit="1" customWidth="1"/>
    <col min="3" max="3" width="12.42578125" bestFit="1" customWidth="1"/>
    <col min="4" max="4" width="8.85546875" bestFit="1" customWidth="1"/>
    <col min="5" max="6" width="12" bestFit="1" customWidth="1"/>
    <col min="7" max="7" width="14" bestFit="1" customWidth="1"/>
    <col min="8" max="8" width="11.7109375" bestFit="1" customWidth="1"/>
    <col min="9" max="9" width="9.7109375" bestFit="1" customWidth="1"/>
    <col min="10" max="10" width="5.140625" bestFit="1" customWidth="1"/>
    <col min="11" max="11" width="20" bestFit="1" customWidth="1"/>
    <col min="12" max="12" width="17.140625" bestFit="1" customWidth="1"/>
    <col min="13" max="13" width="29.5703125" bestFit="1" customWidth="1"/>
    <col min="14" max="14" width="12.42578125" bestFit="1" customWidth="1"/>
  </cols>
  <sheetData>
    <row r="1" spans="1:14" x14ac:dyDescent="0.25">
      <c r="A1" t="s">
        <v>137</v>
      </c>
      <c r="B1" t="s">
        <v>130</v>
      </c>
      <c r="C1" t="s">
        <v>138</v>
      </c>
      <c r="D1" t="s">
        <v>28</v>
      </c>
      <c r="E1" t="s">
        <v>131</v>
      </c>
      <c r="F1" t="s">
        <v>132</v>
      </c>
      <c r="G1" s="89" t="s">
        <v>139</v>
      </c>
      <c r="H1" s="90" t="s">
        <v>140</v>
      </c>
      <c r="I1" t="s">
        <v>133</v>
      </c>
      <c r="J1" s="91" t="s">
        <v>141</v>
      </c>
      <c r="K1" t="s">
        <v>134</v>
      </c>
      <c r="L1" t="s">
        <v>135</v>
      </c>
      <c r="M1" t="s">
        <v>136</v>
      </c>
      <c r="N1" t="s">
        <v>142</v>
      </c>
    </row>
    <row r="2" spans="1:14" x14ac:dyDescent="0.25">
      <c r="A2" t="s">
        <v>143</v>
      </c>
      <c r="B2" t="s">
        <v>129</v>
      </c>
      <c r="C2" t="s">
        <v>144</v>
      </c>
      <c r="D2">
        <v>1</v>
      </c>
      <c r="E2">
        <v>373140.33001500001</v>
      </c>
      <c r="F2">
        <v>1748625.51773</v>
      </c>
      <c r="G2">
        <f>500/10000</f>
        <v>0.05</v>
      </c>
      <c r="I2" s="92">
        <v>41244</v>
      </c>
      <c r="K2" t="s">
        <v>127</v>
      </c>
      <c r="L2" t="s">
        <v>128</v>
      </c>
      <c r="M2" t="s">
        <v>43</v>
      </c>
      <c r="N2" t="s">
        <v>145</v>
      </c>
    </row>
    <row r="3" spans="1:14" x14ac:dyDescent="0.25">
      <c r="A3" t="s">
        <v>143</v>
      </c>
      <c r="B3" t="s">
        <v>129</v>
      </c>
      <c r="C3" t="s">
        <v>144</v>
      </c>
      <c r="D3">
        <v>2</v>
      </c>
      <c r="E3">
        <v>373061.63520999998</v>
      </c>
      <c r="F3">
        <v>1748677.95524</v>
      </c>
      <c r="G3">
        <f t="shared" ref="G3:G43" si="0">500/10000</f>
        <v>0.05</v>
      </c>
      <c r="I3" s="92">
        <v>41244</v>
      </c>
      <c r="K3" t="s">
        <v>127</v>
      </c>
      <c r="L3" t="s">
        <v>128</v>
      </c>
      <c r="M3" t="s">
        <v>43</v>
      </c>
      <c r="N3" t="s">
        <v>145</v>
      </c>
    </row>
    <row r="4" spans="1:14" x14ac:dyDescent="0.25">
      <c r="A4" t="s">
        <v>143</v>
      </c>
      <c r="B4" t="s">
        <v>129</v>
      </c>
      <c r="C4" t="s">
        <v>144</v>
      </c>
      <c r="D4">
        <v>3</v>
      </c>
      <c r="E4">
        <v>373053.59924299998</v>
      </c>
      <c r="F4">
        <v>1748656.7339600001</v>
      </c>
      <c r="G4">
        <f t="shared" si="0"/>
        <v>0.05</v>
      </c>
      <c r="I4" s="92">
        <v>41244</v>
      </c>
      <c r="K4" t="s">
        <v>127</v>
      </c>
      <c r="L4" t="s">
        <v>128</v>
      </c>
      <c r="M4" t="s">
        <v>43</v>
      </c>
      <c r="N4" t="s">
        <v>145</v>
      </c>
    </row>
    <row r="5" spans="1:14" x14ac:dyDescent="0.25">
      <c r="A5" t="s">
        <v>143</v>
      </c>
      <c r="B5" t="s">
        <v>129</v>
      </c>
      <c r="C5" t="s">
        <v>144</v>
      </c>
      <c r="D5">
        <v>4</v>
      </c>
      <c r="E5">
        <v>373063.20654400002</v>
      </c>
      <c r="F5">
        <v>1748619.3667299999</v>
      </c>
      <c r="G5">
        <f t="shared" si="0"/>
        <v>0.05</v>
      </c>
      <c r="I5" s="92">
        <v>41244</v>
      </c>
      <c r="K5" t="s">
        <v>127</v>
      </c>
      <c r="L5" t="s">
        <v>128</v>
      </c>
      <c r="M5" t="s">
        <v>43</v>
      </c>
      <c r="N5" t="s">
        <v>145</v>
      </c>
    </row>
    <row r="6" spans="1:14" x14ac:dyDescent="0.25">
      <c r="A6" t="s">
        <v>143</v>
      </c>
      <c r="B6" t="s">
        <v>129</v>
      </c>
      <c r="C6" t="s">
        <v>144</v>
      </c>
      <c r="D6">
        <v>5</v>
      </c>
      <c r="E6">
        <v>373229.01945099997</v>
      </c>
      <c r="F6">
        <v>1748581.67065</v>
      </c>
      <c r="G6">
        <f t="shared" si="0"/>
        <v>0.05</v>
      </c>
      <c r="I6" s="92">
        <v>41244</v>
      </c>
      <c r="K6" t="s">
        <v>127</v>
      </c>
      <c r="L6" t="s">
        <v>128</v>
      </c>
      <c r="M6" t="s">
        <v>43</v>
      </c>
      <c r="N6" t="s">
        <v>145</v>
      </c>
    </row>
    <row r="7" spans="1:14" x14ac:dyDescent="0.25">
      <c r="A7" t="s">
        <v>143</v>
      </c>
      <c r="B7" t="s">
        <v>129</v>
      </c>
      <c r="C7" t="s">
        <v>144</v>
      </c>
      <c r="D7">
        <v>6</v>
      </c>
      <c r="E7">
        <v>373177.51108000003</v>
      </c>
      <c r="F7">
        <v>1748546.3967800001</v>
      </c>
      <c r="G7">
        <f t="shared" si="0"/>
        <v>0.05</v>
      </c>
      <c r="I7" s="92">
        <v>41244</v>
      </c>
      <c r="K7" t="s">
        <v>127</v>
      </c>
      <c r="L7" t="s">
        <v>128</v>
      </c>
      <c r="M7" t="s">
        <v>43</v>
      </c>
      <c r="N7" t="s">
        <v>145</v>
      </c>
    </row>
    <row r="8" spans="1:14" x14ac:dyDescent="0.25">
      <c r="A8" t="s">
        <v>143</v>
      </c>
      <c r="B8" t="s">
        <v>129</v>
      </c>
      <c r="C8" t="s">
        <v>144</v>
      </c>
      <c r="D8">
        <v>1</v>
      </c>
      <c r="E8">
        <v>384163.555299</v>
      </c>
      <c r="F8">
        <v>1746660.4685899999</v>
      </c>
      <c r="G8">
        <f t="shared" si="0"/>
        <v>0.05</v>
      </c>
      <c r="I8" s="92">
        <v>41244</v>
      </c>
      <c r="K8" t="s">
        <v>127</v>
      </c>
      <c r="L8" t="s">
        <v>128</v>
      </c>
      <c r="M8" t="s">
        <v>46</v>
      </c>
      <c r="N8" t="s">
        <v>145</v>
      </c>
    </row>
    <row r="9" spans="1:14" x14ac:dyDescent="0.25">
      <c r="A9" t="s">
        <v>143</v>
      </c>
      <c r="B9" t="s">
        <v>129</v>
      </c>
      <c r="C9" t="s">
        <v>144</v>
      </c>
      <c r="D9">
        <v>2</v>
      </c>
      <c r="E9">
        <v>384200.59703900001</v>
      </c>
      <c r="F9">
        <v>1746619.4580900001</v>
      </c>
      <c r="G9">
        <f t="shared" si="0"/>
        <v>0.05</v>
      </c>
      <c r="I9" s="92">
        <v>41244</v>
      </c>
      <c r="K9" t="s">
        <v>127</v>
      </c>
      <c r="L9" t="s">
        <v>128</v>
      </c>
      <c r="M9" t="s">
        <v>46</v>
      </c>
      <c r="N9" t="s">
        <v>145</v>
      </c>
    </row>
    <row r="10" spans="1:14" x14ac:dyDescent="0.25">
      <c r="A10" t="s">
        <v>143</v>
      </c>
      <c r="B10" t="s">
        <v>129</v>
      </c>
      <c r="C10" t="s">
        <v>144</v>
      </c>
      <c r="D10">
        <v>3</v>
      </c>
      <c r="E10">
        <v>384057.54536400002</v>
      </c>
      <c r="F10">
        <v>1746540.40264</v>
      </c>
      <c r="G10">
        <f t="shared" si="0"/>
        <v>0.05</v>
      </c>
      <c r="I10" s="92">
        <v>41244</v>
      </c>
      <c r="K10" t="s">
        <v>127</v>
      </c>
      <c r="L10" t="s">
        <v>128</v>
      </c>
      <c r="M10" t="s">
        <v>46</v>
      </c>
      <c r="N10" t="s">
        <v>145</v>
      </c>
    </row>
    <row r="11" spans="1:14" x14ac:dyDescent="0.25">
      <c r="A11" t="s">
        <v>143</v>
      </c>
      <c r="B11" t="s">
        <v>129</v>
      </c>
      <c r="C11" t="s">
        <v>144</v>
      </c>
      <c r="D11">
        <v>1</v>
      </c>
      <c r="E11">
        <v>381026.11985700001</v>
      </c>
      <c r="F11">
        <v>1743073.0663999999</v>
      </c>
      <c r="G11">
        <f t="shared" si="0"/>
        <v>0.05</v>
      </c>
      <c r="I11" s="92">
        <v>41244</v>
      </c>
      <c r="K11" t="s">
        <v>127</v>
      </c>
      <c r="L11" t="s">
        <v>128</v>
      </c>
      <c r="M11" t="s">
        <v>48</v>
      </c>
      <c r="N11" t="s">
        <v>145</v>
      </c>
    </row>
    <row r="12" spans="1:14" x14ac:dyDescent="0.25">
      <c r="A12" t="s">
        <v>143</v>
      </c>
      <c r="B12" t="s">
        <v>129</v>
      </c>
      <c r="C12" t="s">
        <v>144</v>
      </c>
      <c r="D12">
        <v>2</v>
      </c>
      <c r="E12">
        <v>381072.09130299999</v>
      </c>
      <c r="F12">
        <v>1743052.56115</v>
      </c>
      <c r="G12">
        <f t="shared" si="0"/>
        <v>0.05</v>
      </c>
      <c r="I12" s="92">
        <v>41244</v>
      </c>
      <c r="K12" t="s">
        <v>127</v>
      </c>
      <c r="L12" t="s">
        <v>128</v>
      </c>
      <c r="M12" t="s">
        <v>48</v>
      </c>
      <c r="N12" t="s">
        <v>145</v>
      </c>
    </row>
    <row r="13" spans="1:14" x14ac:dyDescent="0.25">
      <c r="A13" t="s">
        <v>143</v>
      </c>
      <c r="B13" t="s">
        <v>129</v>
      </c>
      <c r="C13" t="s">
        <v>144</v>
      </c>
      <c r="D13">
        <v>3</v>
      </c>
      <c r="E13">
        <v>381126.33099500003</v>
      </c>
      <c r="F13">
        <v>1743025.7720300001</v>
      </c>
      <c r="G13">
        <f t="shared" si="0"/>
        <v>0.05</v>
      </c>
      <c r="I13" s="92">
        <v>41244</v>
      </c>
      <c r="K13" t="s">
        <v>127</v>
      </c>
      <c r="L13" t="s">
        <v>128</v>
      </c>
      <c r="M13" t="s">
        <v>48</v>
      </c>
      <c r="N13" t="s">
        <v>145</v>
      </c>
    </row>
    <row r="14" spans="1:14" x14ac:dyDescent="0.25">
      <c r="A14" t="s">
        <v>143</v>
      </c>
      <c r="B14" t="s">
        <v>129</v>
      </c>
      <c r="C14" t="s">
        <v>144</v>
      </c>
      <c r="D14">
        <v>1</v>
      </c>
      <c r="E14">
        <v>384714.99122199998</v>
      </c>
      <c r="F14">
        <v>1746454.4371</v>
      </c>
      <c r="G14">
        <f t="shared" si="0"/>
        <v>0.05</v>
      </c>
      <c r="I14" s="92">
        <v>41244</v>
      </c>
      <c r="K14" t="s">
        <v>127</v>
      </c>
      <c r="L14" t="s">
        <v>128</v>
      </c>
      <c r="M14" t="s">
        <v>50</v>
      </c>
      <c r="N14" t="s">
        <v>145</v>
      </c>
    </row>
    <row r="15" spans="1:14" x14ac:dyDescent="0.25">
      <c r="A15" t="s">
        <v>143</v>
      </c>
      <c r="B15" t="s">
        <v>129</v>
      </c>
      <c r="C15" t="s">
        <v>144</v>
      </c>
      <c r="D15">
        <v>2</v>
      </c>
      <c r="E15">
        <v>384738.27460200002</v>
      </c>
      <c r="F15">
        <v>1746396.7578199999</v>
      </c>
      <c r="G15">
        <f t="shared" si="0"/>
        <v>0.05</v>
      </c>
      <c r="I15" s="92">
        <v>41244</v>
      </c>
      <c r="K15" t="s">
        <v>127</v>
      </c>
      <c r="L15" t="s">
        <v>128</v>
      </c>
      <c r="M15" t="s">
        <v>50</v>
      </c>
      <c r="N15" t="s">
        <v>145</v>
      </c>
    </row>
    <row r="16" spans="1:14" x14ac:dyDescent="0.25">
      <c r="A16" t="s">
        <v>143</v>
      </c>
      <c r="B16" t="s">
        <v>129</v>
      </c>
      <c r="C16" t="s">
        <v>144</v>
      </c>
      <c r="D16">
        <v>3</v>
      </c>
      <c r="E16">
        <v>384710.75787999999</v>
      </c>
      <c r="F16">
        <v>1746347.01605</v>
      </c>
      <c r="G16">
        <f t="shared" si="0"/>
        <v>0.05</v>
      </c>
      <c r="I16" s="92">
        <v>41244</v>
      </c>
      <c r="K16" t="s">
        <v>127</v>
      </c>
      <c r="L16" t="s">
        <v>128</v>
      </c>
      <c r="M16" t="s">
        <v>50</v>
      </c>
      <c r="N16" t="s">
        <v>145</v>
      </c>
    </row>
    <row r="17" spans="1:14" x14ac:dyDescent="0.25">
      <c r="A17" t="s">
        <v>143</v>
      </c>
      <c r="B17" t="s">
        <v>129</v>
      </c>
      <c r="C17" t="s">
        <v>144</v>
      </c>
      <c r="D17">
        <v>4</v>
      </c>
      <c r="E17">
        <v>384738.80377</v>
      </c>
      <c r="F17">
        <v>1746291.9826100001</v>
      </c>
      <c r="G17">
        <f t="shared" si="0"/>
        <v>0.05</v>
      </c>
      <c r="I17" s="92">
        <v>41244</v>
      </c>
      <c r="K17" t="s">
        <v>127</v>
      </c>
      <c r="L17" t="s">
        <v>128</v>
      </c>
      <c r="M17" t="s">
        <v>50</v>
      </c>
      <c r="N17" t="s">
        <v>145</v>
      </c>
    </row>
    <row r="18" spans="1:14" x14ac:dyDescent="0.25">
      <c r="A18" t="s">
        <v>143</v>
      </c>
      <c r="B18" t="s">
        <v>129</v>
      </c>
      <c r="C18" t="s">
        <v>144</v>
      </c>
      <c r="D18">
        <v>5</v>
      </c>
      <c r="E18">
        <v>384776.37467799999</v>
      </c>
      <c r="F18">
        <v>1746238.0075000001</v>
      </c>
      <c r="G18">
        <f t="shared" si="0"/>
        <v>0.05</v>
      </c>
      <c r="I18" s="92">
        <v>41244</v>
      </c>
      <c r="K18" t="s">
        <v>127</v>
      </c>
      <c r="L18" t="s">
        <v>128</v>
      </c>
      <c r="M18" t="s">
        <v>50</v>
      </c>
      <c r="N18" t="s">
        <v>145</v>
      </c>
    </row>
    <row r="19" spans="1:14" x14ac:dyDescent="0.25">
      <c r="A19" t="s">
        <v>143</v>
      </c>
      <c r="B19" t="s">
        <v>129</v>
      </c>
      <c r="C19" t="s">
        <v>144</v>
      </c>
      <c r="D19">
        <v>6</v>
      </c>
      <c r="E19">
        <v>384800.71639399999</v>
      </c>
      <c r="F19">
        <v>1746203.08243</v>
      </c>
      <c r="G19">
        <f t="shared" si="0"/>
        <v>0.05</v>
      </c>
      <c r="I19" s="92">
        <v>41244</v>
      </c>
      <c r="K19" t="s">
        <v>127</v>
      </c>
      <c r="L19" t="s">
        <v>128</v>
      </c>
      <c r="M19" t="s">
        <v>50</v>
      </c>
      <c r="N19" t="s">
        <v>145</v>
      </c>
    </row>
    <row r="20" spans="1:14" x14ac:dyDescent="0.25">
      <c r="A20" t="s">
        <v>143</v>
      </c>
      <c r="B20" t="s">
        <v>129</v>
      </c>
      <c r="C20" t="s">
        <v>144</v>
      </c>
      <c r="D20">
        <v>1</v>
      </c>
      <c r="E20">
        <v>385284.97100800002</v>
      </c>
      <c r="F20">
        <v>1746594.0271399999</v>
      </c>
      <c r="G20">
        <f t="shared" si="0"/>
        <v>0.05</v>
      </c>
      <c r="I20" s="92">
        <v>41244</v>
      </c>
      <c r="K20" t="s">
        <v>127</v>
      </c>
      <c r="L20" t="s">
        <v>128</v>
      </c>
      <c r="M20" t="s">
        <v>52</v>
      </c>
      <c r="N20" t="s">
        <v>145</v>
      </c>
    </row>
    <row r="21" spans="1:14" x14ac:dyDescent="0.25">
      <c r="A21" t="s">
        <v>143</v>
      </c>
      <c r="B21" t="s">
        <v>129</v>
      </c>
      <c r="C21" t="s">
        <v>144</v>
      </c>
      <c r="D21">
        <v>2</v>
      </c>
      <c r="E21">
        <v>385347.41279899998</v>
      </c>
      <c r="F21">
        <v>1746623.13136</v>
      </c>
      <c r="G21">
        <f t="shared" si="0"/>
        <v>0.05</v>
      </c>
      <c r="I21" s="92">
        <v>41244</v>
      </c>
      <c r="K21" t="s">
        <v>127</v>
      </c>
      <c r="L21" t="s">
        <v>128</v>
      </c>
      <c r="M21" t="s">
        <v>52</v>
      </c>
      <c r="N21" t="s">
        <v>145</v>
      </c>
    </row>
    <row r="22" spans="1:14" x14ac:dyDescent="0.25">
      <c r="A22" t="s">
        <v>143</v>
      </c>
      <c r="B22" t="s">
        <v>129</v>
      </c>
      <c r="C22" t="s">
        <v>144</v>
      </c>
      <c r="D22">
        <v>3</v>
      </c>
      <c r="E22">
        <v>385379.16286300001</v>
      </c>
      <c r="F22">
        <v>1746651.7064199999</v>
      </c>
      <c r="G22">
        <f t="shared" si="0"/>
        <v>0.05</v>
      </c>
      <c r="I22" s="92">
        <v>41244</v>
      </c>
      <c r="K22" t="s">
        <v>127</v>
      </c>
      <c r="L22" t="s">
        <v>128</v>
      </c>
      <c r="M22" t="s">
        <v>52</v>
      </c>
      <c r="N22" t="s">
        <v>145</v>
      </c>
    </row>
    <row r="23" spans="1:14" x14ac:dyDescent="0.25">
      <c r="A23" t="s">
        <v>143</v>
      </c>
      <c r="B23" t="s">
        <v>129</v>
      </c>
      <c r="C23" t="s">
        <v>144</v>
      </c>
      <c r="D23">
        <v>4</v>
      </c>
      <c r="E23">
        <v>385533.15067100001</v>
      </c>
      <c r="F23">
        <v>1746653.2939200001</v>
      </c>
      <c r="G23">
        <f t="shared" si="0"/>
        <v>0.05</v>
      </c>
      <c r="I23" s="92">
        <v>41244</v>
      </c>
      <c r="K23" t="s">
        <v>127</v>
      </c>
      <c r="L23" t="s">
        <v>128</v>
      </c>
      <c r="M23" t="s">
        <v>52</v>
      </c>
      <c r="N23" t="s">
        <v>145</v>
      </c>
    </row>
    <row r="24" spans="1:14" x14ac:dyDescent="0.25">
      <c r="A24" t="s">
        <v>143</v>
      </c>
      <c r="B24" t="s">
        <v>129</v>
      </c>
      <c r="C24" t="s">
        <v>144</v>
      </c>
      <c r="D24">
        <v>5</v>
      </c>
      <c r="E24">
        <v>385663.85509899998</v>
      </c>
      <c r="F24">
        <v>1746617.83968</v>
      </c>
      <c r="G24">
        <f t="shared" si="0"/>
        <v>0.05</v>
      </c>
      <c r="I24" s="92">
        <v>41244</v>
      </c>
      <c r="K24" t="s">
        <v>127</v>
      </c>
      <c r="L24" t="s">
        <v>128</v>
      </c>
      <c r="M24" t="s">
        <v>52</v>
      </c>
      <c r="N24" t="s">
        <v>145</v>
      </c>
    </row>
    <row r="25" spans="1:14" x14ac:dyDescent="0.25">
      <c r="A25" t="s">
        <v>143</v>
      </c>
      <c r="B25" t="s">
        <v>129</v>
      </c>
      <c r="C25" t="s">
        <v>144</v>
      </c>
      <c r="D25">
        <v>6</v>
      </c>
      <c r="E25">
        <v>385815.72623600002</v>
      </c>
      <c r="F25">
        <v>1746583.9729500001</v>
      </c>
      <c r="G25">
        <f t="shared" si="0"/>
        <v>0.05</v>
      </c>
      <c r="I25" s="92">
        <v>41244</v>
      </c>
      <c r="K25" t="s">
        <v>127</v>
      </c>
      <c r="L25" t="s">
        <v>128</v>
      </c>
      <c r="M25" t="s">
        <v>52</v>
      </c>
      <c r="N25" t="s">
        <v>145</v>
      </c>
    </row>
    <row r="26" spans="1:14" x14ac:dyDescent="0.25">
      <c r="A26" t="s">
        <v>143</v>
      </c>
      <c r="B26" t="s">
        <v>129</v>
      </c>
      <c r="C26" t="s">
        <v>144</v>
      </c>
      <c r="D26">
        <v>1</v>
      </c>
      <c r="E26">
        <v>376405.493861</v>
      </c>
      <c r="F26">
        <v>1745585.9458600001</v>
      </c>
      <c r="G26">
        <f t="shared" si="0"/>
        <v>0.05</v>
      </c>
      <c r="I26" s="92">
        <v>41244</v>
      </c>
      <c r="K26" t="s">
        <v>127</v>
      </c>
      <c r="L26" t="s">
        <v>128</v>
      </c>
      <c r="M26" t="s">
        <v>55</v>
      </c>
      <c r="N26" t="s">
        <v>145</v>
      </c>
    </row>
    <row r="27" spans="1:14" x14ac:dyDescent="0.25">
      <c r="A27" t="s">
        <v>143</v>
      </c>
      <c r="B27" t="s">
        <v>129</v>
      </c>
      <c r="C27" t="s">
        <v>144</v>
      </c>
      <c r="D27">
        <v>2</v>
      </c>
      <c r="E27">
        <v>376430.893912</v>
      </c>
      <c r="F27">
        <v>1745614.52092</v>
      </c>
      <c r="G27">
        <f t="shared" si="0"/>
        <v>0.05</v>
      </c>
      <c r="I27" s="92">
        <v>41244</v>
      </c>
      <c r="K27" t="s">
        <v>127</v>
      </c>
      <c r="L27" t="s">
        <v>128</v>
      </c>
      <c r="M27" t="s">
        <v>55</v>
      </c>
      <c r="N27" t="s">
        <v>145</v>
      </c>
    </row>
    <row r="28" spans="1:14" x14ac:dyDescent="0.25">
      <c r="A28" t="s">
        <v>143</v>
      </c>
      <c r="B28" t="s">
        <v>129</v>
      </c>
      <c r="C28" t="s">
        <v>144</v>
      </c>
      <c r="D28">
        <v>3</v>
      </c>
      <c r="E28">
        <v>376430.49703600002</v>
      </c>
      <c r="F28">
        <v>1745673.2585400001</v>
      </c>
      <c r="G28">
        <f t="shared" si="0"/>
        <v>0.05</v>
      </c>
      <c r="I28" s="92">
        <v>41244</v>
      </c>
      <c r="K28" t="s">
        <v>127</v>
      </c>
      <c r="L28" t="s">
        <v>128</v>
      </c>
      <c r="M28" t="s">
        <v>55</v>
      </c>
      <c r="N28" t="s">
        <v>145</v>
      </c>
    </row>
    <row r="29" spans="1:14" x14ac:dyDescent="0.25">
      <c r="A29" t="s">
        <v>143</v>
      </c>
      <c r="B29" t="s">
        <v>129</v>
      </c>
      <c r="C29" t="s">
        <v>144</v>
      </c>
      <c r="D29">
        <v>1</v>
      </c>
      <c r="E29">
        <v>382002.58644500002</v>
      </c>
      <c r="F29">
        <v>1744085.5514799999</v>
      </c>
      <c r="G29">
        <f t="shared" si="0"/>
        <v>0.05</v>
      </c>
      <c r="I29" s="92">
        <v>41244</v>
      </c>
      <c r="K29" t="s">
        <v>127</v>
      </c>
      <c r="L29" t="s">
        <v>128</v>
      </c>
      <c r="M29" t="s">
        <v>56</v>
      </c>
      <c r="N29" t="s">
        <v>145</v>
      </c>
    </row>
    <row r="30" spans="1:14" x14ac:dyDescent="0.25">
      <c r="A30" t="s">
        <v>143</v>
      </c>
      <c r="B30" t="s">
        <v>129</v>
      </c>
      <c r="C30" t="s">
        <v>144</v>
      </c>
      <c r="D30">
        <v>2</v>
      </c>
      <c r="E30">
        <v>382052.85737899999</v>
      </c>
      <c r="F30">
        <v>1744097.4577500001</v>
      </c>
      <c r="G30">
        <f t="shared" si="0"/>
        <v>0.05</v>
      </c>
      <c r="I30" s="92">
        <v>41244</v>
      </c>
      <c r="K30" t="s">
        <v>127</v>
      </c>
      <c r="L30" t="s">
        <v>128</v>
      </c>
      <c r="M30" t="s">
        <v>56</v>
      </c>
      <c r="N30" t="s">
        <v>145</v>
      </c>
    </row>
    <row r="31" spans="1:14" x14ac:dyDescent="0.25">
      <c r="A31" t="s">
        <v>143</v>
      </c>
      <c r="B31" t="s">
        <v>129</v>
      </c>
      <c r="C31" t="s">
        <v>144</v>
      </c>
      <c r="D31">
        <v>3</v>
      </c>
      <c r="E31">
        <v>382046.90424200002</v>
      </c>
      <c r="F31">
        <v>1744131.52293</v>
      </c>
      <c r="G31">
        <f t="shared" si="0"/>
        <v>0.05</v>
      </c>
      <c r="I31" s="92">
        <v>41244</v>
      </c>
      <c r="K31" t="s">
        <v>127</v>
      </c>
      <c r="L31" t="s">
        <v>128</v>
      </c>
      <c r="M31" t="s">
        <v>56</v>
      </c>
      <c r="N31" t="s">
        <v>145</v>
      </c>
    </row>
    <row r="32" spans="1:14" x14ac:dyDescent="0.25">
      <c r="A32" t="s">
        <v>143</v>
      </c>
      <c r="B32" t="s">
        <v>129</v>
      </c>
      <c r="C32" t="s">
        <v>144</v>
      </c>
      <c r="D32">
        <v>1</v>
      </c>
      <c r="E32">
        <v>383681.56803800003</v>
      </c>
      <c r="F32">
        <v>1747436.64283</v>
      </c>
      <c r="G32">
        <f t="shared" si="0"/>
        <v>0.05</v>
      </c>
      <c r="I32" s="92">
        <v>41244</v>
      </c>
      <c r="K32" t="s">
        <v>127</v>
      </c>
      <c r="L32" t="s">
        <v>128</v>
      </c>
      <c r="M32" t="s">
        <v>58</v>
      </c>
      <c r="N32" t="s">
        <v>145</v>
      </c>
    </row>
    <row r="33" spans="1:14" x14ac:dyDescent="0.25">
      <c r="A33" t="s">
        <v>143</v>
      </c>
      <c r="B33" t="s">
        <v>129</v>
      </c>
      <c r="C33" t="s">
        <v>144</v>
      </c>
      <c r="D33">
        <v>2</v>
      </c>
      <c r="E33">
        <v>383708.02642399998</v>
      </c>
      <c r="F33">
        <v>1747471.8324899999</v>
      </c>
      <c r="G33">
        <f t="shared" si="0"/>
        <v>0.05</v>
      </c>
      <c r="I33" s="92">
        <v>41244</v>
      </c>
      <c r="K33" t="s">
        <v>127</v>
      </c>
      <c r="L33" t="s">
        <v>128</v>
      </c>
      <c r="M33" t="s">
        <v>58</v>
      </c>
      <c r="N33" t="s">
        <v>145</v>
      </c>
    </row>
    <row r="34" spans="1:14" x14ac:dyDescent="0.25">
      <c r="A34" t="s">
        <v>143</v>
      </c>
      <c r="B34" t="s">
        <v>129</v>
      </c>
      <c r="C34" t="s">
        <v>144</v>
      </c>
      <c r="D34">
        <v>3</v>
      </c>
      <c r="E34">
        <v>383717.55144299997</v>
      </c>
      <c r="F34">
        <v>1747437.172</v>
      </c>
      <c r="G34">
        <f t="shared" si="0"/>
        <v>0.05</v>
      </c>
      <c r="I34" s="92">
        <v>41244</v>
      </c>
      <c r="K34" t="s">
        <v>127</v>
      </c>
      <c r="L34" t="s">
        <v>128</v>
      </c>
      <c r="M34" t="s">
        <v>58</v>
      </c>
      <c r="N34" t="s">
        <v>145</v>
      </c>
    </row>
    <row r="35" spans="1:14" x14ac:dyDescent="0.25">
      <c r="A35" t="s">
        <v>143</v>
      </c>
      <c r="B35" t="s">
        <v>129</v>
      </c>
      <c r="C35" t="s">
        <v>144</v>
      </c>
      <c r="D35">
        <v>1</v>
      </c>
      <c r="E35">
        <v>376326.17193800001</v>
      </c>
      <c r="F35">
        <v>1745690.92292</v>
      </c>
      <c r="G35">
        <f t="shared" si="0"/>
        <v>0.05</v>
      </c>
      <c r="I35" s="92">
        <v>41244</v>
      </c>
      <c r="K35" t="s">
        <v>127</v>
      </c>
      <c r="L35" t="s">
        <v>128</v>
      </c>
      <c r="M35" t="s">
        <v>60</v>
      </c>
      <c r="N35" t="s">
        <v>145</v>
      </c>
    </row>
    <row r="36" spans="1:14" x14ac:dyDescent="0.25">
      <c r="A36" t="s">
        <v>143</v>
      </c>
      <c r="B36" t="s">
        <v>129</v>
      </c>
      <c r="C36" t="s">
        <v>144</v>
      </c>
      <c r="D36">
        <v>2</v>
      </c>
      <c r="E36">
        <v>376304.47606199997</v>
      </c>
      <c r="F36">
        <v>1745624.7769500001</v>
      </c>
      <c r="G36">
        <f t="shared" si="0"/>
        <v>0.05</v>
      </c>
      <c r="I36" s="92">
        <v>41244</v>
      </c>
      <c r="K36" t="s">
        <v>127</v>
      </c>
      <c r="L36" t="s">
        <v>128</v>
      </c>
      <c r="M36" t="s">
        <v>60</v>
      </c>
      <c r="N36" t="s">
        <v>145</v>
      </c>
    </row>
    <row r="37" spans="1:14" x14ac:dyDescent="0.25">
      <c r="A37" t="s">
        <v>143</v>
      </c>
      <c r="B37" t="s">
        <v>129</v>
      </c>
      <c r="C37" t="s">
        <v>144</v>
      </c>
      <c r="D37">
        <v>3</v>
      </c>
      <c r="E37">
        <v>376278.54684299999</v>
      </c>
      <c r="F37">
        <v>1745567.62684</v>
      </c>
      <c r="G37">
        <f t="shared" si="0"/>
        <v>0.05</v>
      </c>
      <c r="I37" s="92">
        <v>41244</v>
      </c>
      <c r="K37" t="s">
        <v>127</v>
      </c>
      <c r="L37" t="s">
        <v>128</v>
      </c>
      <c r="M37" t="s">
        <v>60</v>
      </c>
      <c r="N37" t="s">
        <v>145</v>
      </c>
    </row>
    <row r="38" spans="1:14" x14ac:dyDescent="0.25">
      <c r="A38" t="s">
        <v>143</v>
      </c>
      <c r="B38" t="s">
        <v>129</v>
      </c>
      <c r="C38" t="s">
        <v>144</v>
      </c>
      <c r="D38">
        <v>1</v>
      </c>
      <c r="E38">
        <v>380076.70819999999</v>
      </c>
      <c r="F38">
        <v>1744650.60277</v>
      </c>
      <c r="G38">
        <f t="shared" si="0"/>
        <v>0.05</v>
      </c>
      <c r="I38" s="92">
        <v>41244</v>
      </c>
      <c r="K38" t="s">
        <v>127</v>
      </c>
      <c r="L38" t="s">
        <v>128</v>
      </c>
      <c r="M38" t="s">
        <v>62</v>
      </c>
      <c r="N38" t="s">
        <v>145</v>
      </c>
    </row>
    <row r="39" spans="1:14" x14ac:dyDescent="0.25">
      <c r="A39" t="s">
        <v>143</v>
      </c>
      <c r="B39" t="s">
        <v>129</v>
      </c>
      <c r="C39" t="s">
        <v>144</v>
      </c>
      <c r="D39">
        <v>2</v>
      </c>
      <c r="E39">
        <v>380099.19782900001</v>
      </c>
      <c r="F39">
        <v>1744780.2488599999</v>
      </c>
      <c r="G39">
        <f t="shared" si="0"/>
        <v>0.05</v>
      </c>
      <c r="I39" s="92">
        <v>41244</v>
      </c>
      <c r="K39" t="s">
        <v>127</v>
      </c>
      <c r="L39" t="s">
        <v>128</v>
      </c>
      <c r="M39" t="s">
        <v>62</v>
      </c>
      <c r="N39" t="s">
        <v>145</v>
      </c>
    </row>
    <row r="40" spans="1:14" x14ac:dyDescent="0.25">
      <c r="A40" t="s">
        <v>143</v>
      </c>
      <c r="B40" t="s">
        <v>129</v>
      </c>
      <c r="C40" t="s">
        <v>144</v>
      </c>
      <c r="D40">
        <v>3</v>
      </c>
      <c r="E40">
        <v>380108.45826400002</v>
      </c>
      <c r="F40">
        <v>1744891.37408</v>
      </c>
      <c r="G40">
        <f t="shared" si="0"/>
        <v>0.05</v>
      </c>
      <c r="I40" s="92">
        <v>41244</v>
      </c>
      <c r="K40" t="s">
        <v>127</v>
      </c>
      <c r="L40" t="s">
        <v>128</v>
      </c>
      <c r="M40" t="s">
        <v>62</v>
      </c>
      <c r="N40" t="s">
        <v>145</v>
      </c>
    </row>
    <row r="41" spans="1:14" x14ac:dyDescent="0.25">
      <c r="A41" t="s">
        <v>143</v>
      </c>
      <c r="B41" t="s">
        <v>129</v>
      </c>
      <c r="C41" t="s">
        <v>144</v>
      </c>
      <c r="D41">
        <v>4</v>
      </c>
      <c r="E41">
        <v>380146.82292399998</v>
      </c>
      <c r="F41">
        <v>1745007.79098</v>
      </c>
      <c r="G41">
        <f t="shared" si="0"/>
        <v>0.05</v>
      </c>
      <c r="I41" s="92">
        <v>41244</v>
      </c>
      <c r="K41" t="s">
        <v>127</v>
      </c>
      <c r="L41" t="s">
        <v>128</v>
      </c>
      <c r="M41" t="s">
        <v>62</v>
      </c>
      <c r="N41" t="s">
        <v>145</v>
      </c>
    </row>
    <row r="42" spans="1:14" x14ac:dyDescent="0.25">
      <c r="A42" t="s">
        <v>143</v>
      </c>
      <c r="B42" t="s">
        <v>129</v>
      </c>
      <c r="C42" t="s">
        <v>144</v>
      </c>
      <c r="D42">
        <v>5</v>
      </c>
      <c r="E42">
        <v>380115.07286000001</v>
      </c>
      <c r="F42">
        <v>1745146.6975100001</v>
      </c>
      <c r="G42">
        <f t="shared" si="0"/>
        <v>0.05</v>
      </c>
      <c r="I42" s="92">
        <v>41244</v>
      </c>
      <c r="K42" t="s">
        <v>127</v>
      </c>
      <c r="L42" t="s">
        <v>128</v>
      </c>
      <c r="M42" t="s">
        <v>62</v>
      </c>
      <c r="N42" t="s">
        <v>145</v>
      </c>
    </row>
    <row r="43" spans="1:14" x14ac:dyDescent="0.25">
      <c r="A43" t="s">
        <v>143</v>
      </c>
      <c r="B43" t="s">
        <v>129</v>
      </c>
      <c r="C43" t="s">
        <v>144</v>
      </c>
      <c r="D43">
        <v>6</v>
      </c>
      <c r="E43">
        <v>379786.98887100001</v>
      </c>
      <c r="F43">
        <v>1745149.34335</v>
      </c>
      <c r="G43">
        <f t="shared" si="0"/>
        <v>0.05</v>
      </c>
      <c r="I43" s="92">
        <v>41244</v>
      </c>
      <c r="K43" t="s">
        <v>127</v>
      </c>
      <c r="L43" t="s">
        <v>128</v>
      </c>
      <c r="M43" t="s">
        <v>62</v>
      </c>
      <c r="N43" t="s">
        <v>145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9" sqref="B9"/>
    </sheetView>
  </sheetViews>
  <sheetFormatPr baseColWidth="10" defaultRowHeight="15" x14ac:dyDescent="0.25"/>
  <cols>
    <col min="1" max="1" width="29.5703125" bestFit="1" customWidth="1"/>
    <col min="2" max="2" width="22.42578125" customWidth="1"/>
    <col min="3" max="3" width="9.28515625" bestFit="1" customWidth="1"/>
    <col min="4" max="4" width="12.5703125" bestFit="1" customWidth="1"/>
  </cols>
  <sheetData>
    <row r="2" spans="1:4" x14ac:dyDescent="0.25">
      <c r="B2" t="s">
        <v>125</v>
      </c>
      <c r="C2" t="s">
        <v>124</v>
      </c>
    </row>
    <row r="3" spans="1:4" x14ac:dyDescent="0.25">
      <c r="A3" s="10" t="s">
        <v>122</v>
      </c>
      <c r="B3" s="10" t="s">
        <v>121</v>
      </c>
    </row>
    <row r="4" spans="1:4" x14ac:dyDescent="0.25">
      <c r="A4" s="10" t="s">
        <v>11</v>
      </c>
      <c r="B4" t="s">
        <v>104</v>
      </c>
      <c r="C4" t="s">
        <v>110</v>
      </c>
      <c r="D4" t="s">
        <v>12</v>
      </c>
    </row>
    <row r="5" spans="1:4" x14ac:dyDescent="0.25">
      <c r="A5" s="11" t="s">
        <v>115</v>
      </c>
      <c r="B5" s="7"/>
      <c r="C5" s="7">
        <v>13</v>
      </c>
      <c r="D5" s="7">
        <v>13</v>
      </c>
    </row>
    <row r="6" spans="1:4" x14ac:dyDescent="0.25">
      <c r="A6" s="11" t="s">
        <v>118</v>
      </c>
      <c r="B6" s="7"/>
      <c r="C6" s="7">
        <v>15</v>
      </c>
      <c r="D6" s="7">
        <v>15</v>
      </c>
    </row>
    <row r="7" spans="1:4" x14ac:dyDescent="0.25">
      <c r="A7" s="11" t="s">
        <v>112</v>
      </c>
      <c r="B7" s="7"/>
      <c r="C7" s="7">
        <v>5</v>
      </c>
      <c r="D7" s="7">
        <v>5</v>
      </c>
    </row>
    <row r="8" spans="1:4" x14ac:dyDescent="0.25">
      <c r="A8" s="11" t="s">
        <v>113</v>
      </c>
      <c r="B8" s="7"/>
      <c r="C8" s="7">
        <v>8</v>
      </c>
      <c r="D8" s="7">
        <v>8</v>
      </c>
    </row>
    <row r="9" spans="1:4" x14ac:dyDescent="0.25">
      <c r="A9" s="11" t="s">
        <v>43</v>
      </c>
      <c r="B9" s="7">
        <v>15</v>
      </c>
      <c r="C9" s="7"/>
      <c r="D9" s="7">
        <v>15</v>
      </c>
    </row>
    <row r="10" spans="1:4" x14ac:dyDescent="0.25">
      <c r="A10" s="11" t="s">
        <v>108</v>
      </c>
      <c r="B10" s="7"/>
      <c r="C10" s="7">
        <v>13</v>
      </c>
      <c r="D10" s="7">
        <v>13</v>
      </c>
    </row>
    <row r="11" spans="1:4" x14ac:dyDescent="0.25">
      <c r="A11" s="11" t="s">
        <v>46</v>
      </c>
      <c r="B11" s="7">
        <v>7</v>
      </c>
      <c r="C11" s="7"/>
      <c r="D11" s="7">
        <v>7</v>
      </c>
    </row>
    <row r="12" spans="1:4" x14ac:dyDescent="0.25">
      <c r="A12" s="11" t="s">
        <v>48</v>
      </c>
      <c r="B12" s="7">
        <v>6</v>
      </c>
      <c r="C12" s="7"/>
      <c r="D12" s="7">
        <v>6</v>
      </c>
    </row>
    <row r="13" spans="1:4" x14ac:dyDescent="0.25">
      <c r="A13" s="11" t="s">
        <v>50</v>
      </c>
      <c r="B13" s="7">
        <v>13</v>
      </c>
      <c r="C13" s="7"/>
      <c r="D13" s="7">
        <v>13</v>
      </c>
    </row>
    <row r="14" spans="1:4" x14ac:dyDescent="0.25">
      <c r="A14" s="11" t="s">
        <v>52</v>
      </c>
      <c r="B14" s="7">
        <v>10</v>
      </c>
      <c r="C14" s="7"/>
      <c r="D14" s="7">
        <v>10</v>
      </c>
    </row>
    <row r="15" spans="1:4" x14ac:dyDescent="0.25">
      <c r="A15" s="11" t="s">
        <v>55</v>
      </c>
      <c r="B15" s="7">
        <v>8</v>
      </c>
      <c r="C15" s="7"/>
      <c r="D15" s="7">
        <v>8</v>
      </c>
    </row>
    <row r="16" spans="1:4" x14ac:dyDescent="0.25">
      <c r="A16" s="11" t="s">
        <v>116</v>
      </c>
      <c r="B16" s="7"/>
      <c r="C16" s="7">
        <v>22</v>
      </c>
      <c r="D16" s="7">
        <v>22</v>
      </c>
    </row>
    <row r="17" spans="1:4" x14ac:dyDescent="0.25">
      <c r="A17" s="11" t="s">
        <v>111</v>
      </c>
      <c r="B17" s="7"/>
      <c r="C17" s="7">
        <v>12</v>
      </c>
      <c r="D17" s="7">
        <v>12</v>
      </c>
    </row>
    <row r="18" spans="1:4" x14ac:dyDescent="0.25">
      <c r="A18" s="11" t="s">
        <v>56</v>
      </c>
      <c r="B18" s="7">
        <v>5</v>
      </c>
      <c r="C18" s="7"/>
      <c r="D18" s="7">
        <v>5</v>
      </c>
    </row>
    <row r="19" spans="1:4" x14ac:dyDescent="0.25">
      <c r="A19" s="11" t="s">
        <v>102</v>
      </c>
      <c r="B19" s="7">
        <v>5</v>
      </c>
      <c r="C19" s="7"/>
      <c r="D19" s="7">
        <v>5</v>
      </c>
    </row>
    <row r="20" spans="1:4" x14ac:dyDescent="0.25">
      <c r="A20" s="11" t="s">
        <v>58</v>
      </c>
      <c r="B20" s="7">
        <v>5</v>
      </c>
      <c r="C20" s="7"/>
      <c r="D20" s="7">
        <v>5</v>
      </c>
    </row>
    <row r="21" spans="1:4" x14ac:dyDescent="0.25">
      <c r="A21" s="11" t="s">
        <v>105</v>
      </c>
      <c r="B21" s="7">
        <v>9</v>
      </c>
      <c r="C21" s="7"/>
      <c r="D21" s="7">
        <v>9</v>
      </c>
    </row>
    <row r="22" spans="1:4" x14ac:dyDescent="0.25">
      <c r="A22" s="11" t="s">
        <v>106</v>
      </c>
      <c r="B22" s="7">
        <v>7</v>
      </c>
      <c r="C22" s="7"/>
      <c r="D22" s="7">
        <v>7</v>
      </c>
    </row>
    <row r="23" spans="1:4" x14ac:dyDescent="0.25">
      <c r="A23" s="11" t="s">
        <v>12</v>
      </c>
      <c r="B23" s="7">
        <v>90</v>
      </c>
      <c r="C23" s="7">
        <v>88</v>
      </c>
      <c r="D23" s="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7"/>
  <sheetViews>
    <sheetView workbookViewId="0">
      <selection activeCell="K3" sqref="K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126</v>
      </c>
      <c r="M1" t="s">
        <v>42</v>
      </c>
      <c r="N1" t="s">
        <v>44</v>
      </c>
    </row>
    <row r="2" spans="1:14" x14ac:dyDescent="0.25">
      <c r="A2">
        <v>1</v>
      </c>
      <c r="B2">
        <v>13</v>
      </c>
      <c r="C2" t="s">
        <v>77</v>
      </c>
      <c r="D2">
        <v>12</v>
      </c>
      <c r="E2">
        <v>6</v>
      </c>
      <c r="F2" t="s">
        <v>79</v>
      </c>
      <c r="G2">
        <v>1.1309733552923255E-2</v>
      </c>
      <c r="H2">
        <v>3.7699111843077518E-2</v>
      </c>
      <c r="I2">
        <v>2.9796069599999999E-2</v>
      </c>
      <c r="J2">
        <v>3.3333333333333335</v>
      </c>
      <c r="K2">
        <v>9.9320231999999994E-2</v>
      </c>
      <c r="L2" t="s">
        <v>129</v>
      </c>
      <c r="M2" t="s">
        <v>43</v>
      </c>
      <c r="N2" t="s">
        <v>45</v>
      </c>
    </row>
    <row r="3" spans="1:14" x14ac:dyDescent="0.25">
      <c r="A3">
        <v>1</v>
      </c>
      <c r="B3">
        <v>18</v>
      </c>
      <c r="C3" t="s">
        <v>77</v>
      </c>
      <c r="D3">
        <v>12</v>
      </c>
      <c r="E3">
        <v>7</v>
      </c>
      <c r="F3" t="s">
        <v>79</v>
      </c>
      <c r="G3">
        <v>1.1309733552923255E-2</v>
      </c>
      <c r="H3">
        <v>3.7699111843077518E-2</v>
      </c>
      <c r="I3">
        <v>3.3915218400000002E-2</v>
      </c>
      <c r="J3">
        <v>3.3333333333333335</v>
      </c>
      <c r="K3">
        <v>0.11305072800000002</v>
      </c>
      <c r="L3" t="s">
        <v>129</v>
      </c>
      <c r="M3" t="s">
        <v>43</v>
      </c>
      <c r="N3" t="s">
        <v>45</v>
      </c>
    </row>
    <row r="4" spans="1:14" x14ac:dyDescent="0.25">
      <c r="A4">
        <v>1</v>
      </c>
      <c r="B4">
        <v>5</v>
      </c>
      <c r="C4" t="s">
        <v>78</v>
      </c>
      <c r="D4">
        <v>16</v>
      </c>
      <c r="E4">
        <v>9</v>
      </c>
      <c r="F4" t="s">
        <v>80</v>
      </c>
      <c r="G4">
        <v>2.0106192982974676E-2</v>
      </c>
      <c r="H4">
        <v>6.7020643276582262E-2</v>
      </c>
      <c r="I4">
        <v>0.21547096199999999</v>
      </c>
      <c r="J4">
        <v>3.3333333333333335</v>
      </c>
      <c r="K4">
        <v>0.71823654000000003</v>
      </c>
      <c r="L4" t="s">
        <v>129</v>
      </c>
      <c r="M4" t="s">
        <v>43</v>
      </c>
      <c r="N4" t="s">
        <v>45</v>
      </c>
    </row>
    <row r="5" spans="1:14" x14ac:dyDescent="0.25">
      <c r="A5">
        <v>1</v>
      </c>
      <c r="B5">
        <v>8</v>
      </c>
      <c r="C5" t="s">
        <v>78</v>
      </c>
      <c r="D5">
        <v>16</v>
      </c>
      <c r="E5">
        <v>12</v>
      </c>
      <c r="F5" t="s">
        <v>80</v>
      </c>
      <c r="G5">
        <v>2.0106192982974676E-2</v>
      </c>
      <c r="H5">
        <v>6.7020643276582262E-2</v>
      </c>
      <c r="I5">
        <v>0.25118219400000003</v>
      </c>
      <c r="J5">
        <v>3.3333333333333335</v>
      </c>
      <c r="K5">
        <v>0.83727398000000008</v>
      </c>
      <c r="L5" t="s">
        <v>129</v>
      </c>
      <c r="M5" t="s">
        <v>43</v>
      </c>
      <c r="N5" t="s">
        <v>45</v>
      </c>
    </row>
    <row r="6" spans="1:14" x14ac:dyDescent="0.25">
      <c r="A6">
        <v>1</v>
      </c>
      <c r="B6">
        <v>12</v>
      </c>
      <c r="C6" t="s">
        <v>77</v>
      </c>
      <c r="D6">
        <v>20</v>
      </c>
      <c r="E6">
        <v>11</v>
      </c>
      <c r="F6" t="s">
        <v>81</v>
      </c>
      <c r="G6">
        <v>3.1415926535897934E-2</v>
      </c>
      <c r="H6">
        <v>0.10471975511965978</v>
      </c>
      <c r="I6">
        <v>0.13094405679999999</v>
      </c>
      <c r="J6">
        <v>3.3333333333333335</v>
      </c>
      <c r="K6">
        <v>0.43648018933333332</v>
      </c>
      <c r="L6" t="s">
        <v>129</v>
      </c>
      <c r="M6" t="s">
        <v>43</v>
      </c>
      <c r="N6" t="s">
        <v>45</v>
      </c>
    </row>
    <row r="7" spans="1:14" x14ac:dyDescent="0.25">
      <c r="A7">
        <v>1</v>
      </c>
      <c r="B7">
        <v>17</v>
      </c>
      <c r="C7" t="s">
        <v>77</v>
      </c>
      <c r="D7">
        <v>20</v>
      </c>
      <c r="E7">
        <v>10</v>
      </c>
      <c r="F7" t="s">
        <v>81</v>
      </c>
      <c r="G7">
        <v>3.1415926535897934E-2</v>
      </c>
      <c r="H7">
        <v>0.10471975511965978</v>
      </c>
      <c r="I7">
        <v>0.11950197679999999</v>
      </c>
      <c r="J7">
        <v>3.3333333333333335</v>
      </c>
      <c r="K7">
        <v>0.39833992266666668</v>
      </c>
      <c r="L7" t="s">
        <v>129</v>
      </c>
      <c r="M7" t="s">
        <v>43</v>
      </c>
      <c r="N7" t="s">
        <v>45</v>
      </c>
    </row>
    <row r="8" spans="1:14" x14ac:dyDescent="0.25">
      <c r="A8">
        <v>1</v>
      </c>
      <c r="B8">
        <v>6</v>
      </c>
      <c r="C8" t="s">
        <v>77</v>
      </c>
      <c r="D8">
        <v>23</v>
      </c>
      <c r="E8">
        <v>12</v>
      </c>
      <c r="F8" t="s">
        <v>81</v>
      </c>
      <c r="G8">
        <v>4.1547562843725017E-2</v>
      </c>
      <c r="H8">
        <v>0.13849187614575006</v>
      </c>
      <c r="I8">
        <v>0.18666698639999998</v>
      </c>
      <c r="J8">
        <v>3.3333333333333335</v>
      </c>
      <c r="K8">
        <v>0.62222328799999993</v>
      </c>
      <c r="L8" t="s">
        <v>129</v>
      </c>
      <c r="M8" t="s">
        <v>43</v>
      </c>
      <c r="N8" t="s">
        <v>45</v>
      </c>
    </row>
    <row r="9" spans="1:14" x14ac:dyDescent="0.25">
      <c r="A9">
        <v>1</v>
      </c>
      <c r="B9">
        <v>7</v>
      </c>
      <c r="C9" t="s">
        <v>77</v>
      </c>
      <c r="D9">
        <v>24</v>
      </c>
      <c r="E9">
        <v>12</v>
      </c>
      <c r="F9" t="s">
        <v>81</v>
      </c>
      <c r="G9">
        <v>4.5238934211693019E-2</v>
      </c>
      <c r="H9">
        <v>0.15079644737231007</v>
      </c>
      <c r="I9">
        <v>0.2028003192</v>
      </c>
      <c r="J9">
        <v>3.3333333333333335</v>
      </c>
      <c r="K9">
        <v>0.67600106400000004</v>
      </c>
      <c r="L9" t="s">
        <v>129</v>
      </c>
      <c r="M9" t="s">
        <v>43</v>
      </c>
      <c r="N9" t="s">
        <v>45</v>
      </c>
    </row>
    <row r="10" spans="1:14" x14ac:dyDescent="0.25">
      <c r="A10">
        <v>1</v>
      </c>
      <c r="B10">
        <v>9</v>
      </c>
      <c r="C10" t="s">
        <v>77</v>
      </c>
      <c r="D10">
        <v>24</v>
      </c>
      <c r="E10">
        <v>11</v>
      </c>
      <c r="F10" t="s">
        <v>81</v>
      </c>
      <c r="G10">
        <v>4.5238934211693019E-2</v>
      </c>
      <c r="H10">
        <v>0.15079644737231007</v>
      </c>
      <c r="I10">
        <v>0.186323724</v>
      </c>
      <c r="J10">
        <v>3.3333333333333335</v>
      </c>
      <c r="K10">
        <v>0.62107908000000001</v>
      </c>
      <c r="L10" t="s">
        <v>129</v>
      </c>
      <c r="M10" t="s">
        <v>43</v>
      </c>
      <c r="N10" t="s">
        <v>45</v>
      </c>
    </row>
    <row r="11" spans="1:14" x14ac:dyDescent="0.25">
      <c r="A11">
        <v>1</v>
      </c>
      <c r="B11">
        <v>14</v>
      </c>
      <c r="C11" t="s">
        <v>78</v>
      </c>
      <c r="D11">
        <v>24</v>
      </c>
      <c r="E11">
        <v>11</v>
      </c>
      <c r="F11" t="s">
        <v>81</v>
      </c>
      <c r="G11">
        <v>4.5238934211693019E-2</v>
      </c>
      <c r="H11">
        <v>0.15079644737231007</v>
      </c>
      <c r="I11">
        <v>0.40295492999999999</v>
      </c>
      <c r="J11">
        <v>3.3333333333333335</v>
      </c>
      <c r="K11">
        <v>1.3431831000000001</v>
      </c>
      <c r="L11" t="s">
        <v>129</v>
      </c>
      <c r="M11" t="s">
        <v>43</v>
      </c>
      <c r="N11" t="s">
        <v>45</v>
      </c>
    </row>
    <row r="12" spans="1:14" x14ac:dyDescent="0.25">
      <c r="A12">
        <v>1</v>
      </c>
      <c r="B12">
        <v>4</v>
      </c>
      <c r="C12" t="s">
        <v>77</v>
      </c>
      <c r="D12">
        <v>21</v>
      </c>
      <c r="E12">
        <v>14</v>
      </c>
      <c r="F12" t="s">
        <v>82</v>
      </c>
      <c r="G12">
        <v>3.4636059005827467E-2</v>
      </c>
      <c r="H12">
        <v>0.11545353001942489</v>
      </c>
      <c r="I12">
        <v>0.18168968159999999</v>
      </c>
      <c r="J12">
        <v>3.3333333333333335</v>
      </c>
      <c r="K12">
        <v>0.60563227200000003</v>
      </c>
      <c r="L12" t="s">
        <v>129</v>
      </c>
      <c r="M12" t="s">
        <v>43</v>
      </c>
      <c r="N12" t="s">
        <v>45</v>
      </c>
    </row>
    <row r="13" spans="1:14" x14ac:dyDescent="0.25">
      <c r="A13">
        <v>1</v>
      </c>
      <c r="B13">
        <v>11</v>
      </c>
      <c r="C13" t="s">
        <v>78</v>
      </c>
      <c r="D13">
        <v>26</v>
      </c>
      <c r="E13">
        <v>14</v>
      </c>
      <c r="F13" t="s">
        <v>82</v>
      </c>
      <c r="G13">
        <v>5.3092915845667513E-2</v>
      </c>
      <c r="H13">
        <v>0.17697638615222505</v>
      </c>
      <c r="I13">
        <v>0.54840380200000005</v>
      </c>
      <c r="J13">
        <v>3.3333333333333335</v>
      </c>
      <c r="K13">
        <v>1.8280126733333335</v>
      </c>
      <c r="L13" t="s">
        <v>129</v>
      </c>
      <c r="M13" t="s">
        <v>43</v>
      </c>
      <c r="N13" t="s">
        <v>45</v>
      </c>
    </row>
    <row r="14" spans="1:14" x14ac:dyDescent="0.25">
      <c r="A14">
        <v>1</v>
      </c>
      <c r="B14">
        <v>16</v>
      </c>
      <c r="C14" t="s">
        <v>78</v>
      </c>
      <c r="D14">
        <v>26</v>
      </c>
      <c r="E14">
        <v>13</v>
      </c>
      <c r="F14" t="s">
        <v>82</v>
      </c>
      <c r="G14">
        <v>5.3092915845667513E-2</v>
      </c>
      <c r="H14">
        <v>0.17697638615222505</v>
      </c>
      <c r="I14">
        <v>0.51697047800000007</v>
      </c>
      <c r="J14">
        <v>3.3333333333333335</v>
      </c>
      <c r="K14">
        <v>1.7232349266666669</v>
      </c>
      <c r="L14" t="s">
        <v>129</v>
      </c>
      <c r="M14" t="s">
        <v>43</v>
      </c>
      <c r="N14" t="s">
        <v>45</v>
      </c>
    </row>
    <row r="15" spans="1:14" x14ac:dyDescent="0.25">
      <c r="A15">
        <v>1</v>
      </c>
      <c r="B15">
        <v>2</v>
      </c>
      <c r="C15" t="s">
        <v>78</v>
      </c>
      <c r="D15">
        <v>29</v>
      </c>
      <c r="E15">
        <v>14</v>
      </c>
      <c r="F15" t="s">
        <v>82</v>
      </c>
      <c r="G15">
        <v>6.6051985541725394E-2</v>
      </c>
      <c r="H15">
        <v>0.22017328513908466</v>
      </c>
      <c r="I15">
        <v>0.65581649200000003</v>
      </c>
      <c r="J15">
        <v>3.3333333333333335</v>
      </c>
      <c r="K15">
        <v>2.1860549733333334</v>
      </c>
      <c r="L15" t="s">
        <v>129</v>
      </c>
      <c r="M15" t="s">
        <v>43</v>
      </c>
      <c r="N15" t="s">
        <v>45</v>
      </c>
    </row>
    <row r="16" spans="1:14" x14ac:dyDescent="0.25">
      <c r="A16">
        <v>1</v>
      </c>
      <c r="B16">
        <v>19</v>
      </c>
      <c r="C16" t="s">
        <v>78</v>
      </c>
      <c r="D16">
        <v>29</v>
      </c>
      <c r="E16">
        <v>14</v>
      </c>
      <c r="F16" t="s">
        <v>82</v>
      </c>
      <c r="G16">
        <v>6.6051985541725394E-2</v>
      </c>
      <c r="H16">
        <v>0.22017328513908466</v>
      </c>
      <c r="I16">
        <v>0.65581649200000003</v>
      </c>
      <c r="J16">
        <v>3.3333333333333335</v>
      </c>
      <c r="K16">
        <v>2.1860549733333334</v>
      </c>
      <c r="L16" t="s">
        <v>129</v>
      </c>
      <c r="M16" t="s">
        <v>43</v>
      </c>
      <c r="N16" t="s">
        <v>45</v>
      </c>
    </row>
    <row r="17" spans="1:14" x14ac:dyDescent="0.25">
      <c r="A17">
        <v>1</v>
      </c>
      <c r="B17">
        <v>10</v>
      </c>
      <c r="C17" t="s">
        <v>78</v>
      </c>
      <c r="D17">
        <v>30</v>
      </c>
      <c r="E17">
        <v>16</v>
      </c>
      <c r="F17" t="s">
        <v>83</v>
      </c>
      <c r="G17">
        <v>7.0685834705770348E-2</v>
      </c>
      <c r="H17">
        <v>0.23561944901923451</v>
      </c>
      <c r="I17">
        <v>0.77792286600000005</v>
      </c>
      <c r="J17">
        <v>3.3333333333333335</v>
      </c>
      <c r="K17">
        <v>2.5930762200000004</v>
      </c>
      <c r="L17" t="s">
        <v>129</v>
      </c>
      <c r="M17" t="s">
        <v>43</v>
      </c>
      <c r="N17" t="s">
        <v>45</v>
      </c>
    </row>
    <row r="18" spans="1:14" x14ac:dyDescent="0.25">
      <c r="A18">
        <v>1</v>
      </c>
      <c r="B18">
        <v>15</v>
      </c>
      <c r="C18" t="s">
        <v>77</v>
      </c>
      <c r="D18">
        <v>30</v>
      </c>
      <c r="E18">
        <v>16</v>
      </c>
      <c r="F18" t="s">
        <v>83</v>
      </c>
      <c r="G18">
        <v>7.0685834705770348E-2</v>
      </c>
      <c r="H18">
        <v>0.23561944901923451</v>
      </c>
      <c r="I18">
        <v>0.41699605679999996</v>
      </c>
      <c r="J18">
        <v>3.3333333333333335</v>
      </c>
      <c r="K18">
        <v>1.3899868559999999</v>
      </c>
      <c r="L18" t="s">
        <v>129</v>
      </c>
      <c r="M18" t="s">
        <v>43</v>
      </c>
      <c r="N18" t="s">
        <v>45</v>
      </c>
    </row>
    <row r="19" spans="1:14" x14ac:dyDescent="0.25">
      <c r="A19">
        <v>1</v>
      </c>
      <c r="B19">
        <v>1</v>
      </c>
      <c r="C19" t="s">
        <v>78</v>
      </c>
      <c r="D19">
        <v>32</v>
      </c>
      <c r="E19">
        <v>15</v>
      </c>
      <c r="F19" t="s">
        <v>83</v>
      </c>
      <c r="G19">
        <v>8.0424771931898703E-2</v>
      </c>
      <c r="H19">
        <v>0.26808257310632905</v>
      </c>
      <c r="I19">
        <v>0.82256190600000012</v>
      </c>
      <c r="J19">
        <v>3.3333333333333335</v>
      </c>
      <c r="K19">
        <v>2.7418730200000003</v>
      </c>
      <c r="L19" t="s">
        <v>129</v>
      </c>
      <c r="M19" t="s">
        <v>43</v>
      </c>
      <c r="N19" t="s">
        <v>45</v>
      </c>
    </row>
    <row r="20" spans="1:14" x14ac:dyDescent="0.25">
      <c r="A20">
        <v>1</v>
      </c>
      <c r="B20">
        <v>3</v>
      </c>
      <c r="C20" t="s">
        <v>77</v>
      </c>
      <c r="D20">
        <v>40</v>
      </c>
      <c r="E20">
        <v>20</v>
      </c>
      <c r="F20" t="s">
        <v>85</v>
      </c>
      <c r="G20">
        <v>0.12566370614359174</v>
      </c>
      <c r="H20">
        <v>0.41887902047863912</v>
      </c>
      <c r="I20">
        <v>0.92044757679999989</v>
      </c>
      <c r="J20">
        <v>3.3333333333333335</v>
      </c>
      <c r="K20">
        <v>3.0681585893333332</v>
      </c>
      <c r="L20" t="s">
        <v>129</v>
      </c>
      <c r="M20" t="s">
        <v>43</v>
      </c>
      <c r="N20" t="s">
        <v>45</v>
      </c>
    </row>
    <row r="21" spans="1:14" x14ac:dyDescent="0.25">
      <c r="A21">
        <v>1</v>
      </c>
      <c r="B21">
        <v>20</v>
      </c>
      <c r="C21" t="s">
        <v>77</v>
      </c>
      <c r="D21">
        <v>40</v>
      </c>
      <c r="E21">
        <v>20</v>
      </c>
      <c r="F21" t="s">
        <v>85</v>
      </c>
      <c r="G21">
        <v>0.12566370614359174</v>
      </c>
      <c r="H21">
        <v>0.41887902047863912</v>
      </c>
      <c r="I21">
        <v>0.92044757679999989</v>
      </c>
      <c r="J21">
        <v>3.3333333333333335</v>
      </c>
      <c r="K21">
        <v>3.0681585893333332</v>
      </c>
      <c r="L21" t="s">
        <v>129</v>
      </c>
      <c r="M21" t="s">
        <v>43</v>
      </c>
      <c r="N21" t="s">
        <v>45</v>
      </c>
    </row>
    <row r="22" spans="1:14" x14ac:dyDescent="0.25">
      <c r="A22">
        <v>2</v>
      </c>
      <c r="B22">
        <v>5</v>
      </c>
      <c r="C22" t="s">
        <v>77</v>
      </c>
      <c r="D22">
        <v>12</v>
      </c>
      <c r="E22">
        <v>10</v>
      </c>
      <c r="F22" t="s">
        <v>79</v>
      </c>
      <c r="G22">
        <v>1.1309733552923255E-2</v>
      </c>
      <c r="H22">
        <v>3.7699111843077518E-2</v>
      </c>
      <c r="I22">
        <v>4.6272664800000002E-2</v>
      </c>
      <c r="J22">
        <v>3.3333333333333335</v>
      </c>
      <c r="K22">
        <v>0.15424221600000002</v>
      </c>
      <c r="L22" t="s">
        <v>129</v>
      </c>
      <c r="M22" t="s">
        <v>43</v>
      </c>
      <c r="N22" t="s">
        <v>45</v>
      </c>
    </row>
    <row r="23" spans="1:14" x14ac:dyDescent="0.25">
      <c r="A23">
        <v>2</v>
      </c>
      <c r="B23">
        <v>9</v>
      </c>
      <c r="C23" t="s">
        <v>78</v>
      </c>
      <c r="D23">
        <v>13</v>
      </c>
      <c r="E23">
        <v>9</v>
      </c>
      <c r="F23" t="s">
        <v>79</v>
      </c>
      <c r="G23">
        <v>1.3273228961416878E-2</v>
      </c>
      <c r="H23">
        <v>4.4244096538056263E-2</v>
      </c>
      <c r="I23">
        <v>0.17906224500000001</v>
      </c>
      <c r="J23">
        <v>3.3333333333333335</v>
      </c>
      <c r="K23">
        <v>0.5968741500000001</v>
      </c>
      <c r="L23" t="s">
        <v>129</v>
      </c>
      <c r="M23" t="s">
        <v>43</v>
      </c>
      <c r="N23" t="s">
        <v>45</v>
      </c>
    </row>
    <row r="24" spans="1:14" x14ac:dyDescent="0.25">
      <c r="A24">
        <v>2</v>
      </c>
      <c r="B24">
        <v>15</v>
      </c>
      <c r="C24" t="s">
        <v>77</v>
      </c>
      <c r="D24">
        <v>13</v>
      </c>
      <c r="E24">
        <v>9</v>
      </c>
      <c r="F24" t="s">
        <v>79</v>
      </c>
      <c r="G24">
        <v>1.3273228961416878E-2</v>
      </c>
      <c r="H24">
        <v>4.4244096538056263E-2</v>
      </c>
      <c r="I24">
        <v>4.8589685999999993E-2</v>
      </c>
      <c r="J24">
        <v>3.3333333333333335</v>
      </c>
      <c r="K24">
        <v>0.16196561999999998</v>
      </c>
      <c r="L24" t="s">
        <v>129</v>
      </c>
      <c r="M24" t="s">
        <v>43</v>
      </c>
      <c r="N24" t="s">
        <v>45</v>
      </c>
    </row>
    <row r="25" spans="1:14" x14ac:dyDescent="0.25">
      <c r="A25">
        <v>2</v>
      </c>
      <c r="B25">
        <v>1</v>
      </c>
      <c r="C25" t="s">
        <v>78</v>
      </c>
      <c r="D25">
        <v>14</v>
      </c>
      <c r="E25">
        <v>10</v>
      </c>
      <c r="F25" t="s">
        <v>79</v>
      </c>
      <c r="G25">
        <v>1.5393804002589988E-2</v>
      </c>
      <c r="H25">
        <v>5.1312680008633295E-2</v>
      </c>
      <c r="I25">
        <v>0.19947530600000002</v>
      </c>
      <c r="J25">
        <v>3.3333333333333335</v>
      </c>
      <c r="K25">
        <v>0.66491768666666673</v>
      </c>
      <c r="L25" t="s">
        <v>129</v>
      </c>
      <c r="M25" t="s">
        <v>43</v>
      </c>
      <c r="N25" t="s">
        <v>45</v>
      </c>
    </row>
    <row r="26" spans="1:14" x14ac:dyDescent="0.25">
      <c r="A26">
        <v>2</v>
      </c>
      <c r="B26">
        <v>11</v>
      </c>
      <c r="C26" t="s">
        <v>78</v>
      </c>
      <c r="D26">
        <v>14</v>
      </c>
      <c r="E26">
        <v>15</v>
      </c>
      <c r="F26" t="s">
        <v>79</v>
      </c>
      <c r="G26">
        <v>1.5393804002589988E-2</v>
      </c>
      <c r="H26">
        <v>5.1312680008633295E-2</v>
      </c>
      <c r="I26">
        <v>0.24504432600000003</v>
      </c>
      <c r="J26">
        <v>3.3333333333333335</v>
      </c>
      <c r="K26">
        <v>0.81681442000000015</v>
      </c>
      <c r="L26" t="s">
        <v>129</v>
      </c>
      <c r="M26" t="s">
        <v>43</v>
      </c>
      <c r="N26" t="s">
        <v>45</v>
      </c>
    </row>
    <row r="27" spans="1:14" x14ac:dyDescent="0.25">
      <c r="A27">
        <v>2</v>
      </c>
      <c r="B27">
        <v>17</v>
      </c>
      <c r="C27" t="s">
        <v>77</v>
      </c>
      <c r="D27">
        <v>14</v>
      </c>
      <c r="E27">
        <v>15</v>
      </c>
      <c r="F27" t="s">
        <v>79</v>
      </c>
      <c r="G27">
        <v>1.5393804002589988E-2</v>
      </c>
      <c r="H27">
        <v>5.1312680008633295E-2</v>
      </c>
      <c r="I27">
        <v>8.9180464799999998E-2</v>
      </c>
      <c r="J27">
        <v>3.3333333333333335</v>
      </c>
      <c r="K27">
        <v>0.29726821600000003</v>
      </c>
      <c r="L27" t="s">
        <v>129</v>
      </c>
      <c r="M27" t="s">
        <v>43</v>
      </c>
      <c r="N27" t="s">
        <v>45</v>
      </c>
    </row>
    <row r="28" spans="1:14" x14ac:dyDescent="0.25">
      <c r="A28">
        <v>2</v>
      </c>
      <c r="B28">
        <v>2</v>
      </c>
      <c r="C28" t="s">
        <v>78</v>
      </c>
      <c r="D28">
        <v>17</v>
      </c>
      <c r="E28">
        <v>14</v>
      </c>
      <c r="F28" t="s">
        <v>80</v>
      </c>
      <c r="G28">
        <v>2.2698006922186261E-2</v>
      </c>
      <c r="H28">
        <v>7.5660023073954211E-2</v>
      </c>
      <c r="I28">
        <v>0.29647222000000001</v>
      </c>
      <c r="J28">
        <v>3.3333333333333335</v>
      </c>
      <c r="K28">
        <v>0.9882407333333334</v>
      </c>
      <c r="L28" t="s">
        <v>129</v>
      </c>
      <c r="M28" t="s">
        <v>43</v>
      </c>
      <c r="N28" t="s">
        <v>45</v>
      </c>
    </row>
    <row r="29" spans="1:14" x14ac:dyDescent="0.25">
      <c r="A29">
        <v>2</v>
      </c>
      <c r="B29">
        <v>3</v>
      </c>
      <c r="C29" t="s">
        <v>77</v>
      </c>
      <c r="D29">
        <v>19</v>
      </c>
      <c r="E29">
        <v>18</v>
      </c>
      <c r="F29" t="s">
        <v>80</v>
      </c>
      <c r="G29">
        <v>2.8352873698647883E-2</v>
      </c>
      <c r="H29">
        <v>9.4509578995492949E-2</v>
      </c>
      <c r="I29">
        <v>0.19095776640000001</v>
      </c>
      <c r="J29">
        <v>3.3333333333333335</v>
      </c>
      <c r="K29">
        <v>0.6365258880000001</v>
      </c>
      <c r="L29" t="s">
        <v>129</v>
      </c>
      <c r="M29" t="s">
        <v>43</v>
      </c>
      <c r="N29" t="s">
        <v>45</v>
      </c>
    </row>
    <row r="30" spans="1:14" x14ac:dyDescent="0.25">
      <c r="A30">
        <v>2</v>
      </c>
      <c r="B30">
        <v>19</v>
      </c>
      <c r="C30" t="s">
        <v>77</v>
      </c>
      <c r="D30">
        <v>19</v>
      </c>
      <c r="E30">
        <v>18</v>
      </c>
      <c r="F30" t="s">
        <v>80</v>
      </c>
      <c r="G30">
        <v>2.8352873698647883E-2</v>
      </c>
      <c r="H30">
        <v>9.4509578995492949E-2</v>
      </c>
      <c r="I30">
        <v>0.19095776640000001</v>
      </c>
      <c r="J30">
        <v>3.3333333333333335</v>
      </c>
      <c r="K30">
        <v>0.6365258880000001</v>
      </c>
      <c r="L30" t="s">
        <v>129</v>
      </c>
      <c r="M30" t="s">
        <v>43</v>
      </c>
      <c r="N30" t="s">
        <v>45</v>
      </c>
    </row>
    <row r="31" spans="1:14" x14ac:dyDescent="0.25">
      <c r="A31">
        <v>2</v>
      </c>
      <c r="B31">
        <v>10</v>
      </c>
      <c r="C31" t="s">
        <v>77</v>
      </c>
      <c r="D31">
        <v>24</v>
      </c>
      <c r="E31">
        <v>18</v>
      </c>
      <c r="F31" t="s">
        <v>81</v>
      </c>
      <c r="G31">
        <v>4.5238934211693019E-2</v>
      </c>
      <c r="H31">
        <v>0.15079644737231007</v>
      </c>
      <c r="I31">
        <v>0.30165989039999996</v>
      </c>
      <c r="J31">
        <v>3.3333333333333335</v>
      </c>
      <c r="K31">
        <v>1.005532968</v>
      </c>
      <c r="L31" t="s">
        <v>129</v>
      </c>
      <c r="M31" t="s">
        <v>43</v>
      </c>
      <c r="N31" t="s">
        <v>45</v>
      </c>
    </row>
    <row r="32" spans="1:14" x14ac:dyDescent="0.25">
      <c r="A32">
        <v>2</v>
      </c>
      <c r="B32">
        <v>12</v>
      </c>
      <c r="C32" t="s">
        <v>77</v>
      </c>
      <c r="D32">
        <v>24</v>
      </c>
      <c r="E32">
        <v>24</v>
      </c>
      <c r="F32" t="s">
        <v>81</v>
      </c>
      <c r="G32">
        <v>4.5238934211693019E-2</v>
      </c>
      <c r="H32">
        <v>0.15079644737231007</v>
      </c>
      <c r="I32">
        <v>0.40051946159999996</v>
      </c>
      <c r="J32">
        <v>3.3333333333333335</v>
      </c>
      <c r="K32">
        <v>1.335064872</v>
      </c>
      <c r="L32" t="s">
        <v>129</v>
      </c>
      <c r="M32" t="s">
        <v>43</v>
      </c>
      <c r="N32" t="s">
        <v>45</v>
      </c>
    </row>
    <row r="33" spans="1:14" x14ac:dyDescent="0.25">
      <c r="A33">
        <v>2</v>
      </c>
      <c r="B33">
        <v>16</v>
      </c>
      <c r="C33" t="s">
        <v>78</v>
      </c>
      <c r="D33">
        <v>24</v>
      </c>
      <c r="E33">
        <v>18</v>
      </c>
      <c r="F33" t="s">
        <v>81</v>
      </c>
      <c r="G33">
        <v>4.5238934211693019E-2</v>
      </c>
      <c r="H33">
        <v>0.15079644737231007</v>
      </c>
      <c r="I33">
        <v>0.59043889800000005</v>
      </c>
      <c r="J33">
        <v>3.3333333333333335</v>
      </c>
      <c r="K33">
        <v>1.9681296600000002</v>
      </c>
      <c r="L33" t="s">
        <v>129</v>
      </c>
      <c r="M33" t="s">
        <v>43</v>
      </c>
      <c r="N33" t="s">
        <v>45</v>
      </c>
    </row>
    <row r="34" spans="1:14" x14ac:dyDescent="0.25">
      <c r="A34">
        <v>2</v>
      </c>
      <c r="B34">
        <v>18</v>
      </c>
      <c r="C34" t="s">
        <v>78</v>
      </c>
      <c r="D34">
        <v>24</v>
      </c>
      <c r="E34">
        <v>24</v>
      </c>
      <c r="F34" t="s">
        <v>81</v>
      </c>
      <c r="G34">
        <v>4.5238934211693019E-2</v>
      </c>
      <c r="H34">
        <v>0.15079644737231007</v>
      </c>
      <c r="I34">
        <v>0.75113944200000005</v>
      </c>
      <c r="J34">
        <v>3.3333333333333335</v>
      </c>
      <c r="K34">
        <v>2.5037981400000002</v>
      </c>
      <c r="L34" t="s">
        <v>129</v>
      </c>
      <c r="M34" t="s">
        <v>43</v>
      </c>
      <c r="N34" t="s">
        <v>45</v>
      </c>
    </row>
    <row r="35" spans="1:14" x14ac:dyDescent="0.25">
      <c r="A35">
        <v>2</v>
      </c>
      <c r="B35">
        <v>4</v>
      </c>
      <c r="C35" t="s">
        <v>77</v>
      </c>
      <c r="D35">
        <v>26</v>
      </c>
      <c r="E35">
        <v>25</v>
      </c>
      <c r="F35" t="s">
        <v>82</v>
      </c>
      <c r="G35">
        <v>5.3092915845667513E-2</v>
      </c>
      <c r="H35">
        <v>0.17697638615222505</v>
      </c>
      <c r="I35">
        <v>0.4885090567999999</v>
      </c>
      <c r="J35">
        <v>3.3333333333333335</v>
      </c>
      <c r="K35">
        <v>1.6283635226666664</v>
      </c>
      <c r="L35" t="s">
        <v>129</v>
      </c>
      <c r="M35" t="s">
        <v>43</v>
      </c>
      <c r="N35" t="s">
        <v>45</v>
      </c>
    </row>
    <row r="36" spans="1:14" x14ac:dyDescent="0.25">
      <c r="A36">
        <v>2</v>
      </c>
      <c r="B36">
        <v>6</v>
      </c>
      <c r="C36" t="s">
        <v>78</v>
      </c>
      <c r="D36">
        <v>29</v>
      </c>
      <c r="E36">
        <v>25</v>
      </c>
      <c r="F36" t="s">
        <v>82</v>
      </c>
      <c r="G36">
        <v>6.6051985541725394E-2</v>
      </c>
      <c r="H36">
        <v>0.22017328513908466</v>
      </c>
      <c r="I36">
        <v>1.0859787410000001</v>
      </c>
      <c r="J36">
        <v>3.3333333333333335</v>
      </c>
      <c r="K36">
        <v>3.6199291366666673</v>
      </c>
      <c r="L36" t="s">
        <v>129</v>
      </c>
      <c r="M36" t="s">
        <v>43</v>
      </c>
      <c r="N36" t="s">
        <v>45</v>
      </c>
    </row>
    <row r="37" spans="1:14" x14ac:dyDescent="0.25">
      <c r="A37">
        <v>2</v>
      </c>
      <c r="B37">
        <v>8</v>
      </c>
      <c r="C37" t="s">
        <v>77</v>
      </c>
      <c r="D37">
        <v>33</v>
      </c>
      <c r="E37">
        <v>20</v>
      </c>
      <c r="F37" t="s">
        <v>83</v>
      </c>
      <c r="G37">
        <v>8.5529859993982132E-2</v>
      </c>
      <c r="H37">
        <v>0.28509953331327381</v>
      </c>
      <c r="I37">
        <v>0.62810243279999989</v>
      </c>
      <c r="J37">
        <v>3.3333333333333335</v>
      </c>
      <c r="K37">
        <v>2.0936747759999998</v>
      </c>
      <c r="L37" t="s">
        <v>129</v>
      </c>
      <c r="M37" t="s">
        <v>43</v>
      </c>
      <c r="N37" t="s">
        <v>45</v>
      </c>
    </row>
    <row r="38" spans="1:14" x14ac:dyDescent="0.25">
      <c r="A38">
        <v>2</v>
      </c>
      <c r="B38">
        <v>14</v>
      </c>
      <c r="C38" t="s">
        <v>77</v>
      </c>
      <c r="D38">
        <v>33</v>
      </c>
      <c r="E38">
        <v>20</v>
      </c>
      <c r="F38" t="s">
        <v>83</v>
      </c>
      <c r="G38">
        <v>8.5529859993982132E-2</v>
      </c>
      <c r="H38">
        <v>0.28509953331327381</v>
      </c>
      <c r="I38">
        <v>0.62810243279999989</v>
      </c>
      <c r="J38">
        <v>3.3333333333333335</v>
      </c>
      <c r="K38">
        <v>2.0936747759999998</v>
      </c>
      <c r="L38" t="s">
        <v>129</v>
      </c>
      <c r="M38" t="s">
        <v>43</v>
      </c>
      <c r="N38" t="s">
        <v>45</v>
      </c>
    </row>
    <row r="39" spans="1:14" x14ac:dyDescent="0.25">
      <c r="A39">
        <v>2</v>
      </c>
      <c r="B39">
        <v>7</v>
      </c>
      <c r="C39" t="s">
        <v>77</v>
      </c>
      <c r="D39">
        <v>34</v>
      </c>
      <c r="E39">
        <v>29</v>
      </c>
      <c r="F39" t="s">
        <v>83</v>
      </c>
      <c r="G39">
        <v>9.0792027688745044E-2</v>
      </c>
      <c r="H39">
        <v>0.30264009229581684</v>
      </c>
      <c r="I39">
        <v>0.96404190159999992</v>
      </c>
      <c r="J39">
        <v>3.3333333333333335</v>
      </c>
      <c r="K39">
        <v>3.2134730053333334</v>
      </c>
      <c r="L39" t="s">
        <v>129</v>
      </c>
      <c r="M39" t="s">
        <v>43</v>
      </c>
      <c r="N39" t="s">
        <v>45</v>
      </c>
    </row>
    <row r="40" spans="1:14" x14ac:dyDescent="0.25">
      <c r="A40">
        <v>2</v>
      </c>
      <c r="B40">
        <v>13</v>
      </c>
      <c r="C40" t="s">
        <v>78</v>
      </c>
      <c r="D40">
        <v>34</v>
      </c>
      <c r="E40">
        <v>29</v>
      </c>
      <c r="F40" t="s">
        <v>83</v>
      </c>
      <c r="G40">
        <v>9.0792027688745044E-2</v>
      </c>
      <c r="H40">
        <v>0.30264009229581684</v>
      </c>
      <c r="I40">
        <v>1.667169742</v>
      </c>
      <c r="J40">
        <v>3.3333333333333335</v>
      </c>
      <c r="K40">
        <v>5.5572324733333334</v>
      </c>
      <c r="L40" t="s">
        <v>129</v>
      </c>
      <c r="M40" t="s">
        <v>43</v>
      </c>
      <c r="N40" t="s">
        <v>45</v>
      </c>
    </row>
    <row r="41" spans="1:14" x14ac:dyDescent="0.25">
      <c r="A41">
        <v>3</v>
      </c>
      <c r="B41">
        <v>6</v>
      </c>
      <c r="C41" t="s">
        <v>78</v>
      </c>
      <c r="D41">
        <v>10</v>
      </c>
      <c r="E41">
        <v>11</v>
      </c>
      <c r="F41" t="s">
        <v>79</v>
      </c>
      <c r="G41">
        <v>7.8539816339744835E-3</v>
      </c>
      <c r="H41">
        <v>2.6179938779914945E-2</v>
      </c>
      <c r="I41">
        <v>0.15948616600000001</v>
      </c>
      <c r="J41">
        <v>3.3333333333333335</v>
      </c>
      <c r="K41">
        <v>0.53162055333333336</v>
      </c>
      <c r="L41" t="s">
        <v>129</v>
      </c>
      <c r="M41" t="s">
        <v>43</v>
      </c>
      <c r="N41" t="s">
        <v>45</v>
      </c>
    </row>
    <row r="42" spans="1:14" x14ac:dyDescent="0.25">
      <c r="A42">
        <v>3</v>
      </c>
      <c r="B42">
        <v>7</v>
      </c>
      <c r="C42" t="s">
        <v>78</v>
      </c>
      <c r="D42">
        <v>10</v>
      </c>
      <c r="E42">
        <v>6</v>
      </c>
      <c r="F42" t="s">
        <v>79</v>
      </c>
      <c r="G42">
        <v>7.8539816339744835E-3</v>
      </c>
      <c r="H42">
        <v>2.6179938779914945E-2</v>
      </c>
      <c r="I42">
        <v>0.13623666600000001</v>
      </c>
      <c r="J42">
        <v>3.3333333333333335</v>
      </c>
      <c r="K42">
        <v>0.45412222000000002</v>
      </c>
      <c r="L42" t="s">
        <v>129</v>
      </c>
      <c r="M42" t="s">
        <v>43</v>
      </c>
      <c r="N42" t="s">
        <v>45</v>
      </c>
    </row>
    <row r="43" spans="1:14" x14ac:dyDescent="0.25">
      <c r="A43">
        <v>3</v>
      </c>
      <c r="B43">
        <v>11</v>
      </c>
      <c r="C43" t="s">
        <v>77</v>
      </c>
      <c r="D43">
        <v>10</v>
      </c>
      <c r="E43">
        <v>16</v>
      </c>
      <c r="F43" t="s">
        <v>79</v>
      </c>
      <c r="G43">
        <v>7.8539816339744835E-3</v>
      </c>
      <c r="H43">
        <v>2.6179938779914945E-2</v>
      </c>
      <c r="I43">
        <v>5.0849496799999991E-2</v>
      </c>
      <c r="J43">
        <v>3.3333333333333335</v>
      </c>
      <c r="K43">
        <v>0.16949832266666665</v>
      </c>
      <c r="L43" t="s">
        <v>129</v>
      </c>
      <c r="M43" t="s">
        <v>43</v>
      </c>
      <c r="N43" t="s">
        <v>45</v>
      </c>
    </row>
    <row r="44" spans="1:14" x14ac:dyDescent="0.25">
      <c r="A44">
        <v>3</v>
      </c>
      <c r="B44">
        <v>14</v>
      </c>
      <c r="C44" t="s">
        <v>77</v>
      </c>
      <c r="D44">
        <v>10</v>
      </c>
      <c r="E44">
        <v>11</v>
      </c>
      <c r="F44" t="s">
        <v>79</v>
      </c>
      <c r="G44">
        <v>7.8539816339744835E-3</v>
      </c>
      <c r="H44">
        <v>2.6179938779914945E-2</v>
      </c>
      <c r="I44">
        <v>3.6546896799999992E-2</v>
      </c>
      <c r="J44">
        <v>3.3333333333333335</v>
      </c>
      <c r="K44">
        <v>0.12182298933333331</v>
      </c>
      <c r="L44" t="s">
        <v>129</v>
      </c>
      <c r="M44" t="s">
        <v>43</v>
      </c>
      <c r="N44" t="s">
        <v>45</v>
      </c>
    </row>
    <row r="45" spans="1:14" x14ac:dyDescent="0.25">
      <c r="A45">
        <v>3</v>
      </c>
      <c r="B45">
        <v>15</v>
      </c>
      <c r="C45" t="s">
        <v>78</v>
      </c>
      <c r="D45">
        <v>10</v>
      </c>
      <c r="E45">
        <v>6</v>
      </c>
      <c r="F45" t="s">
        <v>79</v>
      </c>
      <c r="G45">
        <v>7.8539816339744835E-3</v>
      </c>
      <c r="H45">
        <v>2.6179938779914945E-2</v>
      </c>
      <c r="I45">
        <v>0.13623666600000001</v>
      </c>
      <c r="J45">
        <v>3.3333333333333335</v>
      </c>
      <c r="K45">
        <v>0.45412222000000002</v>
      </c>
      <c r="L45" t="s">
        <v>129</v>
      </c>
      <c r="M45" t="s">
        <v>43</v>
      </c>
      <c r="N45" t="s">
        <v>45</v>
      </c>
    </row>
    <row r="46" spans="1:14" x14ac:dyDescent="0.25">
      <c r="A46">
        <v>3</v>
      </c>
      <c r="B46">
        <v>19</v>
      </c>
      <c r="C46" t="s">
        <v>77</v>
      </c>
      <c r="D46">
        <v>10</v>
      </c>
      <c r="E46">
        <v>16</v>
      </c>
      <c r="F46" t="s">
        <v>79</v>
      </c>
      <c r="G46">
        <v>7.8539816339744835E-3</v>
      </c>
      <c r="H46">
        <v>2.6179938779914945E-2</v>
      </c>
      <c r="I46">
        <v>5.0849496799999991E-2</v>
      </c>
      <c r="J46">
        <v>3.3333333333333335</v>
      </c>
      <c r="K46">
        <v>0.16949832266666665</v>
      </c>
      <c r="L46" t="s">
        <v>129</v>
      </c>
      <c r="M46" t="s">
        <v>43</v>
      </c>
      <c r="N46" t="s">
        <v>45</v>
      </c>
    </row>
    <row r="47" spans="1:14" x14ac:dyDescent="0.25">
      <c r="A47">
        <v>3</v>
      </c>
      <c r="B47">
        <v>4</v>
      </c>
      <c r="C47" t="s">
        <v>78</v>
      </c>
      <c r="D47">
        <v>12</v>
      </c>
      <c r="E47">
        <v>8</v>
      </c>
      <c r="F47" t="s">
        <v>79</v>
      </c>
      <c r="G47">
        <v>1.1309733552923255E-2</v>
      </c>
      <c r="H47">
        <v>3.7699111843077518E-2</v>
      </c>
      <c r="I47">
        <v>0.16190411399999999</v>
      </c>
      <c r="J47">
        <v>3.3333333333333335</v>
      </c>
      <c r="K47">
        <v>0.53968037999999996</v>
      </c>
      <c r="L47" t="s">
        <v>129</v>
      </c>
      <c r="M47" t="s">
        <v>43</v>
      </c>
      <c r="N47" t="s">
        <v>45</v>
      </c>
    </row>
    <row r="48" spans="1:14" x14ac:dyDescent="0.25">
      <c r="A48">
        <v>3</v>
      </c>
      <c r="B48">
        <v>12</v>
      </c>
      <c r="C48" t="s">
        <v>78</v>
      </c>
      <c r="D48">
        <v>13</v>
      </c>
      <c r="E48">
        <v>8</v>
      </c>
      <c r="F48" t="s">
        <v>79</v>
      </c>
      <c r="G48">
        <v>1.3273228961416878E-2</v>
      </c>
      <c r="H48">
        <v>4.4244096538056263E-2</v>
      </c>
      <c r="I48">
        <v>0.17120391400000001</v>
      </c>
      <c r="J48">
        <v>3.3333333333333335</v>
      </c>
      <c r="K48">
        <v>0.57067971333333345</v>
      </c>
      <c r="L48" t="s">
        <v>129</v>
      </c>
      <c r="M48" t="s">
        <v>43</v>
      </c>
      <c r="N48" t="s">
        <v>45</v>
      </c>
    </row>
    <row r="49" spans="1:14" x14ac:dyDescent="0.25">
      <c r="A49">
        <v>3</v>
      </c>
      <c r="B49">
        <v>20</v>
      </c>
      <c r="C49" t="s">
        <v>77</v>
      </c>
      <c r="D49">
        <v>13</v>
      </c>
      <c r="E49">
        <v>8</v>
      </c>
      <c r="F49" t="s">
        <v>79</v>
      </c>
      <c r="G49">
        <v>1.3273228961416878E-2</v>
      </c>
      <c r="H49">
        <v>4.4244096538056263E-2</v>
      </c>
      <c r="I49">
        <v>4.3755407199999999E-2</v>
      </c>
      <c r="J49">
        <v>3.3333333333333335</v>
      </c>
      <c r="K49">
        <v>0.14585135733333335</v>
      </c>
      <c r="L49" t="s">
        <v>129</v>
      </c>
      <c r="M49" t="s">
        <v>43</v>
      </c>
      <c r="N49" t="s">
        <v>45</v>
      </c>
    </row>
    <row r="50" spans="1:14" x14ac:dyDescent="0.25">
      <c r="A50">
        <v>3</v>
      </c>
      <c r="B50">
        <v>22</v>
      </c>
      <c r="C50" t="s">
        <v>78</v>
      </c>
      <c r="D50">
        <v>13</v>
      </c>
      <c r="E50">
        <v>8</v>
      </c>
      <c r="F50" t="s">
        <v>79</v>
      </c>
      <c r="G50">
        <v>1.3273228961416878E-2</v>
      </c>
      <c r="H50">
        <v>4.4244096538056263E-2</v>
      </c>
      <c r="I50">
        <v>0.17120391400000001</v>
      </c>
      <c r="J50">
        <v>3.3333333333333335</v>
      </c>
      <c r="K50">
        <v>0.57067971333333345</v>
      </c>
      <c r="L50" t="s">
        <v>129</v>
      </c>
      <c r="M50" t="s">
        <v>43</v>
      </c>
      <c r="N50" t="s">
        <v>45</v>
      </c>
    </row>
    <row r="51" spans="1:14" x14ac:dyDescent="0.25">
      <c r="A51">
        <v>3</v>
      </c>
      <c r="B51">
        <v>13</v>
      </c>
      <c r="C51" t="s">
        <v>78</v>
      </c>
      <c r="D51">
        <v>14</v>
      </c>
      <c r="E51">
        <v>12</v>
      </c>
      <c r="F51" t="s">
        <v>79</v>
      </c>
      <c r="G51">
        <v>1.5393804002589988E-2</v>
      </c>
      <c r="H51">
        <v>5.1312680008633295E-2</v>
      </c>
      <c r="I51">
        <v>0.21770291400000003</v>
      </c>
      <c r="J51">
        <v>3.3333333333333335</v>
      </c>
      <c r="K51">
        <v>0.72567638000000012</v>
      </c>
      <c r="L51" t="s">
        <v>129</v>
      </c>
      <c r="M51" t="s">
        <v>43</v>
      </c>
      <c r="N51" t="s">
        <v>45</v>
      </c>
    </row>
    <row r="52" spans="1:14" x14ac:dyDescent="0.25">
      <c r="A52">
        <v>3</v>
      </c>
      <c r="B52">
        <v>21</v>
      </c>
      <c r="C52" t="s">
        <v>78</v>
      </c>
      <c r="D52">
        <v>14</v>
      </c>
      <c r="E52">
        <v>12</v>
      </c>
      <c r="F52" t="s">
        <v>79</v>
      </c>
      <c r="G52">
        <v>1.5393804002589988E-2</v>
      </c>
      <c r="H52">
        <v>5.1312680008633295E-2</v>
      </c>
      <c r="I52">
        <v>0.21770291400000003</v>
      </c>
      <c r="J52">
        <v>3.3333333333333335</v>
      </c>
      <c r="K52">
        <v>0.72567638000000012</v>
      </c>
      <c r="L52" t="s">
        <v>129</v>
      </c>
      <c r="M52" t="s">
        <v>43</v>
      </c>
      <c r="N52" t="s">
        <v>45</v>
      </c>
    </row>
    <row r="53" spans="1:14" x14ac:dyDescent="0.25">
      <c r="A53">
        <v>3</v>
      </c>
      <c r="B53">
        <v>5</v>
      </c>
      <c r="C53" t="s">
        <v>77</v>
      </c>
      <c r="D53">
        <v>16</v>
      </c>
      <c r="E53">
        <v>14</v>
      </c>
      <c r="F53" t="s">
        <v>80</v>
      </c>
      <c r="G53">
        <v>2.0106192982974676E-2</v>
      </c>
      <c r="H53">
        <v>6.7020643276582262E-2</v>
      </c>
      <c r="I53">
        <v>0.1076022136</v>
      </c>
      <c r="J53">
        <v>3.3333333333333335</v>
      </c>
      <c r="K53">
        <v>0.35867404533333336</v>
      </c>
      <c r="L53" t="s">
        <v>129</v>
      </c>
      <c r="M53" t="s">
        <v>43</v>
      </c>
      <c r="N53" t="s">
        <v>45</v>
      </c>
    </row>
    <row r="54" spans="1:14" x14ac:dyDescent="0.25">
      <c r="A54">
        <v>3</v>
      </c>
      <c r="B54">
        <v>2</v>
      </c>
      <c r="C54" t="s">
        <v>77</v>
      </c>
      <c r="D54">
        <v>19</v>
      </c>
      <c r="E54">
        <v>17</v>
      </c>
      <c r="F54" t="s">
        <v>80</v>
      </c>
      <c r="G54">
        <v>2.8352873698647883E-2</v>
      </c>
      <c r="H54">
        <v>9.4509578995492949E-2</v>
      </c>
      <c r="I54">
        <v>0.18063128919999999</v>
      </c>
      <c r="J54">
        <v>3.3333333333333335</v>
      </c>
      <c r="K54">
        <v>0.60210429733333337</v>
      </c>
      <c r="L54" t="s">
        <v>129</v>
      </c>
      <c r="M54" t="s">
        <v>43</v>
      </c>
      <c r="N54" t="s">
        <v>45</v>
      </c>
    </row>
    <row r="55" spans="1:14" x14ac:dyDescent="0.25">
      <c r="A55">
        <v>3</v>
      </c>
      <c r="B55">
        <v>1</v>
      </c>
      <c r="C55" t="s">
        <v>77</v>
      </c>
      <c r="D55">
        <v>20</v>
      </c>
      <c r="E55">
        <v>18</v>
      </c>
      <c r="F55" t="s">
        <v>81</v>
      </c>
      <c r="G55">
        <v>3.1415926535897934E-2</v>
      </c>
      <c r="H55">
        <v>0.10471975511965978</v>
      </c>
      <c r="I55">
        <v>0.21103861679999997</v>
      </c>
      <c r="J55">
        <v>3.3333333333333335</v>
      </c>
      <c r="K55">
        <v>0.70346205599999989</v>
      </c>
      <c r="L55" t="s">
        <v>129</v>
      </c>
      <c r="M55" t="s">
        <v>43</v>
      </c>
      <c r="N55" t="s">
        <v>45</v>
      </c>
    </row>
    <row r="56" spans="1:14" x14ac:dyDescent="0.25">
      <c r="A56">
        <v>3</v>
      </c>
      <c r="B56">
        <v>3</v>
      </c>
      <c r="C56" t="s">
        <v>78</v>
      </c>
      <c r="D56">
        <v>20</v>
      </c>
      <c r="E56">
        <v>15</v>
      </c>
      <c r="F56" t="s">
        <v>81</v>
      </c>
      <c r="G56">
        <v>3.1415926535897934E-2</v>
      </c>
      <c r="H56">
        <v>0.10471975511965978</v>
      </c>
      <c r="I56">
        <v>0.38733126600000001</v>
      </c>
      <c r="J56">
        <v>3.3333333333333335</v>
      </c>
      <c r="K56">
        <v>1.29110422</v>
      </c>
      <c r="L56" t="s">
        <v>129</v>
      </c>
      <c r="M56" t="s">
        <v>43</v>
      </c>
      <c r="N56" t="s">
        <v>45</v>
      </c>
    </row>
    <row r="57" spans="1:14" x14ac:dyDescent="0.25">
      <c r="A57">
        <v>3</v>
      </c>
      <c r="B57">
        <v>9</v>
      </c>
      <c r="C57" t="s">
        <v>77</v>
      </c>
      <c r="D57">
        <v>23</v>
      </c>
      <c r="E57">
        <v>18</v>
      </c>
      <c r="F57" t="s">
        <v>81</v>
      </c>
      <c r="G57">
        <v>4.1547562843725017E-2</v>
      </c>
      <c r="H57">
        <v>0.13849187614575006</v>
      </c>
      <c r="I57">
        <v>0.27745989119999998</v>
      </c>
      <c r="J57">
        <v>3.3333333333333335</v>
      </c>
      <c r="K57">
        <v>0.92486630399999992</v>
      </c>
      <c r="L57" t="s">
        <v>129</v>
      </c>
      <c r="M57" t="s">
        <v>43</v>
      </c>
      <c r="N57" t="s">
        <v>45</v>
      </c>
    </row>
    <row r="58" spans="1:14" x14ac:dyDescent="0.25">
      <c r="A58">
        <v>3</v>
      </c>
      <c r="B58">
        <v>17</v>
      </c>
      <c r="C58" t="s">
        <v>77</v>
      </c>
      <c r="D58">
        <v>23</v>
      </c>
      <c r="E58">
        <v>18</v>
      </c>
      <c r="F58" t="s">
        <v>81</v>
      </c>
      <c r="G58">
        <v>4.1547562843725017E-2</v>
      </c>
      <c r="H58">
        <v>0.13849187614575006</v>
      </c>
      <c r="I58">
        <v>0.27745989119999998</v>
      </c>
      <c r="J58">
        <v>3.3333333333333335</v>
      </c>
      <c r="K58">
        <v>0.92486630399999992</v>
      </c>
      <c r="L58" t="s">
        <v>129</v>
      </c>
      <c r="M58" t="s">
        <v>43</v>
      </c>
      <c r="N58" t="s">
        <v>45</v>
      </c>
    </row>
    <row r="59" spans="1:14" x14ac:dyDescent="0.25">
      <c r="A59">
        <v>3</v>
      </c>
      <c r="B59">
        <v>8</v>
      </c>
      <c r="C59" t="s">
        <v>77</v>
      </c>
      <c r="D59">
        <v>29</v>
      </c>
      <c r="E59">
        <v>25</v>
      </c>
      <c r="F59" t="s">
        <v>82</v>
      </c>
      <c r="G59">
        <v>6.6051985541725394E-2</v>
      </c>
      <c r="H59">
        <v>0.22017328513908466</v>
      </c>
      <c r="I59">
        <v>0.60650550679999993</v>
      </c>
      <c r="J59">
        <v>3.3333333333333335</v>
      </c>
      <c r="K59">
        <v>2.0216850226666665</v>
      </c>
      <c r="L59" t="s">
        <v>129</v>
      </c>
      <c r="M59" t="s">
        <v>43</v>
      </c>
      <c r="N59" t="s">
        <v>45</v>
      </c>
    </row>
    <row r="60" spans="1:14" x14ac:dyDescent="0.25">
      <c r="A60">
        <v>3</v>
      </c>
      <c r="B60">
        <v>16</v>
      </c>
      <c r="C60" t="s">
        <v>78</v>
      </c>
      <c r="D60">
        <v>29</v>
      </c>
      <c r="E60">
        <v>25</v>
      </c>
      <c r="F60" t="s">
        <v>82</v>
      </c>
      <c r="G60">
        <v>6.6051985541725394E-2</v>
      </c>
      <c r="H60">
        <v>0.22017328513908466</v>
      </c>
      <c r="I60">
        <v>1.0859787410000001</v>
      </c>
      <c r="J60">
        <v>3.3333333333333335</v>
      </c>
      <c r="K60">
        <v>3.6199291366666673</v>
      </c>
      <c r="L60" t="s">
        <v>129</v>
      </c>
      <c r="M60" t="s">
        <v>43</v>
      </c>
      <c r="N60" t="s">
        <v>45</v>
      </c>
    </row>
    <row r="61" spans="1:14" x14ac:dyDescent="0.25">
      <c r="A61">
        <v>3</v>
      </c>
      <c r="B61">
        <v>10</v>
      </c>
      <c r="C61" t="s">
        <v>77</v>
      </c>
      <c r="D61">
        <v>31</v>
      </c>
      <c r="E61">
        <v>20</v>
      </c>
      <c r="F61" t="s">
        <v>83</v>
      </c>
      <c r="G61">
        <v>7.5476763502494784E-2</v>
      </c>
      <c r="H61">
        <v>0.2515892116749826</v>
      </c>
      <c r="I61">
        <v>0.55487312079999995</v>
      </c>
      <c r="J61">
        <v>3.3333333333333335</v>
      </c>
      <c r="K61">
        <v>1.8495770693333333</v>
      </c>
      <c r="L61" t="s">
        <v>129</v>
      </c>
      <c r="M61" t="s">
        <v>43</v>
      </c>
      <c r="N61" t="s">
        <v>45</v>
      </c>
    </row>
    <row r="62" spans="1:14" x14ac:dyDescent="0.25">
      <c r="A62">
        <v>3</v>
      </c>
      <c r="B62">
        <v>18</v>
      </c>
      <c r="C62" t="s">
        <v>77</v>
      </c>
      <c r="D62">
        <v>31</v>
      </c>
      <c r="E62">
        <v>20</v>
      </c>
      <c r="F62" t="s">
        <v>83</v>
      </c>
      <c r="G62">
        <v>7.5476763502494784E-2</v>
      </c>
      <c r="H62">
        <v>0.2515892116749826</v>
      </c>
      <c r="I62">
        <v>0.55487312079999995</v>
      </c>
      <c r="J62">
        <v>3.3333333333333335</v>
      </c>
      <c r="K62">
        <v>1.8495770693333333</v>
      </c>
      <c r="L62" t="s">
        <v>129</v>
      </c>
      <c r="M62" t="s">
        <v>43</v>
      </c>
      <c r="N62" t="s">
        <v>45</v>
      </c>
    </row>
    <row r="63" spans="1:14" x14ac:dyDescent="0.25">
      <c r="A63">
        <v>4</v>
      </c>
      <c r="B63">
        <v>6</v>
      </c>
      <c r="C63" t="s">
        <v>78</v>
      </c>
      <c r="D63">
        <v>16</v>
      </c>
      <c r="E63">
        <v>9</v>
      </c>
      <c r="F63" t="s">
        <v>80</v>
      </c>
      <c r="G63">
        <v>2.0106192982974676E-2</v>
      </c>
      <c r="H63">
        <v>6.7020643276582262E-2</v>
      </c>
      <c r="I63">
        <v>0.21547096199999999</v>
      </c>
      <c r="J63">
        <v>3.3333333333333335</v>
      </c>
      <c r="K63">
        <v>0.71823654000000003</v>
      </c>
      <c r="L63" t="s">
        <v>129</v>
      </c>
      <c r="M63" t="s">
        <v>43</v>
      </c>
      <c r="N63" t="s">
        <v>45</v>
      </c>
    </row>
    <row r="64" spans="1:14" x14ac:dyDescent="0.25">
      <c r="A64">
        <v>4</v>
      </c>
      <c r="B64">
        <v>9</v>
      </c>
      <c r="C64" t="s">
        <v>78</v>
      </c>
      <c r="D64">
        <v>16</v>
      </c>
      <c r="E64">
        <v>9</v>
      </c>
      <c r="F64" t="s">
        <v>80</v>
      </c>
      <c r="G64">
        <v>2.0106192982974676E-2</v>
      </c>
      <c r="H64">
        <v>6.7020643276582262E-2</v>
      </c>
      <c r="I64">
        <v>0.21547096199999999</v>
      </c>
      <c r="J64">
        <v>3.3333333333333335</v>
      </c>
      <c r="K64">
        <v>0.71823654000000003</v>
      </c>
      <c r="L64" t="s">
        <v>129</v>
      </c>
      <c r="M64" t="s">
        <v>43</v>
      </c>
      <c r="N64" t="s">
        <v>45</v>
      </c>
    </row>
    <row r="65" spans="1:14" x14ac:dyDescent="0.25">
      <c r="A65">
        <v>4</v>
      </c>
      <c r="B65">
        <v>13</v>
      </c>
      <c r="C65" t="s">
        <v>77</v>
      </c>
      <c r="D65">
        <v>20</v>
      </c>
      <c r="E65">
        <v>11</v>
      </c>
      <c r="F65" t="s">
        <v>81</v>
      </c>
      <c r="G65">
        <v>3.1415926535897934E-2</v>
      </c>
      <c r="H65">
        <v>0.10471975511965978</v>
      </c>
      <c r="I65">
        <v>0.13094405679999999</v>
      </c>
      <c r="J65">
        <v>3.3333333333333335</v>
      </c>
      <c r="K65">
        <v>0.43648018933333332</v>
      </c>
      <c r="L65" t="s">
        <v>129</v>
      </c>
      <c r="M65" t="s">
        <v>43</v>
      </c>
      <c r="N65" t="s">
        <v>45</v>
      </c>
    </row>
    <row r="66" spans="1:14" x14ac:dyDescent="0.25">
      <c r="A66">
        <v>4</v>
      </c>
      <c r="B66">
        <v>18</v>
      </c>
      <c r="C66" t="s">
        <v>77</v>
      </c>
      <c r="D66">
        <v>20</v>
      </c>
      <c r="E66">
        <v>12</v>
      </c>
      <c r="F66" t="s">
        <v>81</v>
      </c>
      <c r="G66">
        <v>3.1415926535897934E-2</v>
      </c>
      <c r="H66">
        <v>0.10471975511965978</v>
      </c>
      <c r="I66">
        <v>0.14238613679999998</v>
      </c>
      <c r="J66">
        <v>3.3333333333333335</v>
      </c>
      <c r="K66">
        <v>0.47462045599999997</v>
      </c>
      <c r="L66" t="s">
        <v>129</v>
      </c>
      <c r="M66" t="s">
        <v>43</v>
      </c>
      <c r="N66" t="s">
        <v>45</v>
      </c>
    </row>
    <row r="67" spans="1:14" x14ac:dyDescent="0.25">
      <c r="A67">
        <v>4</v>
      </c>
      <c r="B67">
        <v>7</v>
      </c>
      <c r="C67" t="s">
        <v>77</v>
      </c>
      <c r="D67">
        <v>23</v>
      </c>
      <c r="E67">
        <v>14</v>
      </c>
      <c r="F67" t="s">
        <v>81</v>
      </c>
      <c r="G67">
        <v>4.1547562843725017E-2</v>
      </c>
      <c r="H67">
        <v>0.13849187614575006</v>
      </c>
      <c r="I67">
        <v>0.216931288</v>
      </c>
      <c r="J67">
        <v>3.3333333333333335</v>
      </c>
      <c r="K67">
        <v>0.72310429333333337</v>
      </c>
      <c r="L67" t="s">
        <v>129</v>
      </c>
      <c r="M67" t="s">
        <v>43</v>
      </c>
      <c r="N67" t="s">
        <v>45</v>
      </c>
    </row>
    <row r="68" spans="1:14" x14ac:dyDescent="0.25">
      <c r="A68">
        <v>4</v>
      </c>
      <c r="B68">
        <v>10</v>
      </c>
      <c r="C68" t="s">
        <v>77</v>
      </c>
      <c r="D68">
        <v>24</v>
      </c>
      <c r="E68">
        <v>12</v>
      </c>
      <c r="F68" t="s">
        <v>81</v>
      </c>
      <c r="G68">
        <v>4.5238934211693019E-2</v>
      </c>
      <c r="H68">
        <v>0.15079644737231007</v>
      </c>
      <c r="I68">
        <v>0.2028003192</v>
      </c>
      <c r="J68">
        <v>3.3333333333333335</v>
      </c>
      <c r="K68">
        <v>0.67600106400000004</v>
      </c>
      <c r="L68" t="s">
        <v>129</v>
      </c>
      <c r="M68" t="s">
        <v>43</v>
      </c>
      <c r="N68" t="s">
        <v>45</v>
      </c>
    </row>
    <row r="69" spans="1:14" x14ac:dyDescent="0.25">
      <c r="A69">
        <v>4</v>
      </c>
      <c r="B69">
        <v>15</v>
      </c>
      <c r="C69" t="s">
        <v>78</v>
      </c>
      <c r="D69">
        <v>24</v>
      </c>
      <c r="E69">
        <v>12</v>
      </c>
      <c r="F69" t="s">
        <v>81</v>
      </c>
      <c r="G69">
        <v>4.5238934211693019E-2</v>
      </c>
      <c r="H69">
        <v>0.15079644737231007</v>
      </c>
      <c r="I69">
        <v>0.42973835399999999</v>
      </c>
      <c r="J69">
        <v>3.3333333333333335</v>
      </c>
      <c r="K69">
        <v>1.43246118</v>
      </c>
      <c r="L69" t="s">
        <v>129</v>
      </c>
      <c r="M69" t="s">
        <v>43</v>
      </c>
      <c r="N69" t="s">
        <v>45</v>
      </c>
    </row>
    <row r="70" spans="1:14" x14ac:dyDescent="0.25">
      <c r="A70">
        <v>4</v>
      </c>
      <c r="B70">
        <v>5</v>
      </c>
      <c r="C70" t="s">
        <v>77</v>
      </c>
      <c r="D70">
        <v>26</v>
      </c>
      <c r="E70">
        <v>13</v>
      </c>
      <c r="F70" t="s">
        <v>82</v>
      </c>
      <c r="G70">
        <v>5.3092915845667513E-2</v>
      </c>
      <c r="H70">
        <v>0.17697638615222505</v>
      </c>
      <c r="I70">
        <v>0.25646367439999995</v>
      </c>
      <c r="J70">
        <v>3.3333333333333335</v>
      </c>
      <c r="K70">
        <v>0.85487891466666655</v>
      </c>
      <c r="L70" t="s">
        <v>129</v>
      </c>
      <c r="M70" t="s">
        <v>43</v>
      </c>
      <c r="N70" t="s">
        <v>45</v>
      </c>
    </row>
    <row r="71" spans="1:14" x14ac:dyDescent="0.25">
      <c r="A71">
        <v>4</v>
      </c>
      <c r="B71">
        <v>12</v>
      </c>
      <c r="C71" t="s">
        <v>78</v>
      </c>
      <c r="D71">
        <v>26</v>
      </c>
      <c r="E71">
        <v>14</v>
      </c>
      <c r="F71" t="s">
        <v>82</v>
      </c>
      <c r="G71">
        <v>5.3092915845667513E-2</v>
      </c>
      <c r="H71">
        <v>0.17697638615222505</v>
      </c>
      <c r="I71">
        <v>0.54840380200000005</v>
      </c>
      <c r="J71">
        <v>3.3333333333333335</v>
      </c>
      <c r="K71">
        <v>1.8280126733333335</v>
      </c>
      <c r="L71" t="s">
        <v>129</v>
      </c>
      <c r="M71" t="s">
        <v>43</v>
      </c>
      <c r="N71" t="s">
        <v>45</v>
      </c>
    </row>
    <row r="72" spans="1:14" x14ac:dyDescent="0.25">
      <c r="A72">
        <v>4</v>
      </c>
      <c r="B72">
        <v>17</v>
      </c>
      <c r="C72" t="s">
        <v>78</v>
      </c>
      <c r="D72">
        <v>26</v>
      </c>
      <c r="E72">
        <v>15</v>
      </c>
      <c r="F72" t="s">
        <v>82</v>
      </c>
      <c r="G72">
        <v>5.3092915845667513E-2</v>
      </c>
      <c r="H72">
        <v>0.17697638615222505</v>
      </c>
      <c r="I72">
        <v>0.57983712600000004</v>
      </c>
      <c r="J72">
        <v>3.3333333333333335</v>
      </c>
      <c r="K72">
        <v>1.9327904200000001</v>
      </c>
      <c r="L72" t="s">
        <v>129</v>
      </c>
      <c r="M72" t="s">
        <v>43</v>
      </c>
      <c r="N72" t="s">
        <v>45</v>
      </c>
    </row>
    <row r="73" spans="1:14" x14ac:dyDescent="0.25">
      <c r="A73">
        <v>4</v>
      </c>
      <c r="B73">
        <v>11</v>
      </c>
      <c r="C73" t="s">
        <v>78</v>
      </c>
      <c r="D73">
        <v>30</v>
      </c>
      <c r="E73">
        <v>15</v>
      </c>
      <c r="F73" t="s">
        <v>83</v>
      </c>
      <c r="G73">
        <v>7.0685834705770348E-2</v>
      </c>
      <c r="H73">
        <v>0.23561944901923451</v>
      </c>
      <c r="I73">
        <v>0.73607376600000007</v>
      </c>
      <c r="J73">
        <v>3.3333333333333335</v>
      </c>
      <c r="K73">
        <v>2.4535792200000004</v>
      </c>
      <c r="L73" t="s">
        <v>129</v>
      </c>
      <c r="M73" t="s">
        <v>43</v>
      </c>
      <c r="N73" t="s">
        <v>45</v>
      </c>
    </row>
    <row r="74" spans="1:14" x14ac:dyDescent="0.25">
      <c r="A74">
        <v>4</v>
      </c>
      <c r="B74">
        <v>16</v>
      </c>
      <c r="C74" t="s">
        <v>77</v>
      </c>
      <c r="D74">
        <v>30</v>
      </c>
      <c r="E74">
        <v>15</v>
      </c>
      <c r="F74" t="s">
        <v>83</v>
      </c>
      <c r="G74">
        <v>7.0685834705770348E-2</v>
      </c>
      <c r="H74">
        <v>0.23561944901923451</v>
      </c>
      <c r="I74">
        <v>0.39125137679999994</v>
      </c>
      <c r="J74">
        <v>3.3333333333333335</v>
      </c>
      <c r="K74">
        <v>1.3041712559999998</v>
      </c>
      <c r="L74" t="s">
        <v>129</v>
      </c>
      <c r="M74" t="s">
        <v>43</v>
      </c>
      <c r="N74" t="s">
        <v>45</v>
      </c>
    </row>
    <row r="75" spans="1:14" x14ac:dyDescent="0.25">
      <c r="A75">
        <v>4</v>
      </c>
      <c r="B75">
        <v>19</v>
      </c>
      <c r="C75" t="s">
        <v>77</v>
      </c>
      <c r="D75">
        <v>32</v>
      </c>
      <c r="E75">
        <v>14</v>
      </c>
      <c r="F75" t="s">
        <v>83</v>
      </c>
      <c r="G75">
        <v>8.0424771931898703E-2</v>
      </c>
      <c r="H75">
        <v>0.26808257310632905</v>
      </c>
      <c r="I75">
        <v>0.41516532399999995</v>
      </c>
      <c r="J75">
        <v>3.3333333333333335</v>
      </c>
      <c r="K75">
        <v>1.3838844133333332</v>
      </c>
      <c r="L75" t="s">
        <v>129</v>
      </c>
      <c r="M75" t="s">
        <v>43</v>
      </c>
      <c r="N75" t="s">
        <v>45</v>
      </c>
    </row>
    <row r="76" spans="1:14" x14ac:dyDescent="0.25">
      <c r="A76">
        <v>4</v>
      </c>
      <c r="B76">
        <v>3</v>
      </c>
      <c r="C76" t="s">
        <v>78</v>
      </c>
      <c r="D76">
        <v>35</v>
      </c>
      <c r="E76">
        <v>16</v>
      </c>
      <c r="F76" t="s">
        <v>84</v>
      </c>
      <c r="G76">
        <v>9.6211275016187398E-2</v>
      </c>
      <c r="H76">
        <v>0.32070425005395803</v>
      </c>
      <c r="I76">
        <v>1.019717666</v>
      </c>
      <c r="J76">
        <v>3.3333333333333335</v>
      </c>
      <c r="K76">
        <v>3.3990588866666669</v>
      </c>
      <c r="L76" t="s">
        <v>129</v>
      </c>
      <c r="M76" t="s">
        <v>43</v>
      </c>
      <c r="N76" t="s">
        <v>45</v>
      </c>
    </row>
    <row r="77" spans="1:14" x14ac:dyDescent="0.25">
      <c r="A77">
        <v>4</v>
      </c>
      <c r="B77">
        <v>14</v>
      </c>
      <c r="C77" t="s">
        <v>77</v>
      </c>
      <c r="D77">
        <v>36</v>
      </c>
      <c r="E77">
        <v>16</v>
      </c>
      <c r="F77" t="s">
        <v>84</v>
      </c>
      <c r="G77">
        <v>0.10178760197630929</v>
      </c>
      <c r="H77">
        <v>0.33929200658769765</v>
      </c>
      <c r="I77">
        <v>0.59823860399999995</v>
      </c>
      <c r="J77">
        <v>3.3333333333333335</v>
      </c>
      <c r="K77">
        <v>1.99412868</v>
      </c>
      <c r="L77" t="s">
        <v>129</v>
      </c>
      <c r="M77" t="s">
        <v>43</v>
      </c>
      <c r="N77" t="s">
        <v>45</v>
      </c>
    </row>
    <row r="78" spans="1:14" x14ac:dyDescent="0.25">
      <c r="A78">
        <v>4</v>
      </c>
      <c r="B78">
        <v>4</v>
      </c>
      <c r="C78" t="s">
        <v>77</v>
      </c>
      <c r="D78">
        <v>40</v>
      </c>
      <c r="E78">
        <v>23</v>
      </c>
      <c r="F78" t="s">
        <v>85</v>
      </c>
      <c r="G78">
        <v>0.12566370614359174</v>
      </c>
      <c r="H78">
        <v>0.41887902047863912</v>
      </c>
      <c r="I78">
        <v>1.0577525368</v>
      </c>
      <c r="J78">
        <v>3.3333333333333335</v>
      </c>
      <c r="K78">
        <v>3.5258417893333336</v>
      </c>
      <c r="L78" t="s">
        <v>129</v>
      </c>
      <c r="M78" t="s">
        <v>43</v>
      </c>
      <c r="N78" t="s">
        <v>45</v>
      </c>
    </row>
    <row r="79" spans="1:14" x14ac:dyDescent="0.25">
      <c r="A79">
        <v>4</v>
      </c>
      <c r="B79">
        <v>1</v>
      </c>
      <c r="C79" t="s">
        <v>78</v>
      </c>
      <c r="D79">
        <v>29</v>
      </c>
      <c r="E79">
        <v>16</v>
      </c>
      <c r="F79" t="s">
        <v>81</v>
      </c>
      <c r="G79">
        <v>6.6051985541725394E-2</v>
      </c>
      <c r="H79">
        <v>0.22017328513908466</v>
      </c>
      <c r="I79">
        <v>0.73402781000000006</v>
      </c>
      <c r="J79">
        <v>3.3333333333333335</v>
      </c>
      <c r="K79">
        <v>2.4467593666666669</v>
      </c>
      <c r="L79" t="s">
        <v>129</v>
      </c>
      <c r="M79" t="s">
        <v>43</v>
      </c>
      <c r="N79" t="s">
        <v>45</v>
      </c>
    </row>
    <row r="80" spans="1:14" x14ac:dyDescent="0.25">
      <c r="A80">
        <v>4</v>
      </c>
      <c r="B80">
        <v>8</v>
      </c>
      <c r="C80" t="s">
        <v>77</v>
      </c>
      <c r="D80">
        <v>25</v>
      </c>
      <c r="E80">
        <v>15</v>
      </c>
      <c r="F80" t="s">
        <v>81</v>
      </c>
      <c r="G80">
        <v>4.9087385212340517E-2</v>
      </c>
      <c r="H80">
        <v>0.1636246173744684</v>
      </c>
      <c r="I80">
        <v>0.27325492679999996</v>
      </c>
      <c r="J80">
        <v>3.3333333333333335</v>
      </c>
      <c r="K80">
        <v>0.91084975599999995</v>
      </c>
      <c r="L80" t="s">
        <v>129</v>
      </c>
      <c r="M80" t="s">
        <v>43</v>
      </c>
      <c r="N80" t="s">
        <v>45</v>
      </c>
    </row>
    <row r="81" spans="1:14" x14ac:dyDescent="0.25">
      <c r="A81">
        <v>5</v>
      </c>
      <c r="B81">
        <v>5</v>
      </c>
      <c r="C81" t="s">
        <v>77</v>
      </c>
      <c r="D81">
        <v>12</v>
      </c>
      <c r="E81">
        <v>7</v>
      </c>
      <c r="F81" t="s">
        <v>79</v>
      </c>
      <c r="G81">
        <v>1.1309733552923255E-2</v>
      </c>
      <c r="H81">
        <v>3.7699111843077518E-2</v>
      </c>
      <c r="I81">
        <v>3.3915218400000002E-2</v>
      </c>
      <c r="J81">
        <v>3.3333333333333335</v>
      </c>
      <c r="K81">
        <v>0.11305072800000002</v>
      </c>
      <c r="L81" t="s">
        <v>129</v>
      </c>
      <c r="M81" t="s">
        <v>43</v>
      </c>
      <c r="N81" t="s">
        <v>45</v>
      </c>
    </row>
    <row r="82" spans="1:14" x14ac:dyDescent="0.25">
      <c r="A82">
        <v>5</v>
      </c>
      <c r="B82">
        <v>9</v>
      </c>
      <c r="C82" t="s">
        <v>78</v>
      </c>
      <c r="D82">
        <v>13</v>
      </c>
      <c r="E82">
        <v>9</v>
      </c>
      <c r="F82" t="s">
        <v>79</v>
      </c>
      <c r="G82">
        <v>1.3273228961416878E-2</v>
      </c>
      <c r="H82">
        <v>4.4244096538056263E-2</v>
      </c>
      <c r="I82">
        <v>0.17906224500000001</v>
      </c>
      <c r="J82">
        <v>3.3333333333333335</v>
      </c>
      <c r="K82">
        <v>0.5968741500000001</v>
      </c>
      <c r="L82" t="s">
        <v>129</v>
      </c>
      <c r="M82" t="s">
        <v>43</v>
      </c>
      <c r="N82" t="s">
        <v>45</v>
      </c>
    </row>
    <row r="83" spans="1:14" x14ac:dyDescent="0.25">
      <c r="A83">
        <v>5</v>
      </c>
      <c r="B83">
        <v>15</v>
      </c>
      <c r="C83" t="s">
        <v>77</v>
      </c>
      <c r="D83">
        <v>13</v>
      </c>
      <c r="E83">
        <v>9</v>
      </c>
      <c r="F83" t="s">
        <v>79</v>
      </c>
      <c r="G83">
        <v>1.3273228961416878E-2</v>
      </c>
      <c r="H83">
        <v>4.4244096538056263E-2</v>
      </c>
      <c r="I83">
        <v>4.8589685999999993E-2</v>
      </c>
      <c r="J83">
        <v>3.3333333333333335</v>
      </c>
      <c r="K83">
        <v>0.16196561999999998</v>
      </c>
      <c r="L83" t="s">
        <v>129</v>
      </c>
      <c r="M83" t="s">
        <v>43</v>
      </c>
      <c r="N83" t="s">
        <v>45</v>
      </c>
    </row>
    <row r="84" spans="1:14" x14ac:dyDescent="0.25">
      <c r="A84">
        <v>5</v>
      </c>
      <c r="B84">
        <v>1</v>
      </c>
      <c r="C84" t="s">
        <v>78</v>
      </c>
      <c r="D84">
        <v>14</v>
      </c>
      <c r="E84">
        <v>10</v>
      </c>
      <c r="F84" t="s">
        <v>79</v>
      </c>
      <c r="G84">
        <v>1.5393804002589988E-2</v>
      </c>
      <c r="H84">
        <v>5.1312680008633295E-2</v>
      </c>
      <c r="I84">
        <v>0.19947530600000002</v>
      </c>
      <c r="J84">
        <v>3.3333333333333335</v>
      </c>
      <c r="K84">
        <v>0.66491768666666673</v>
      </c>
      <c r="L84" t="s">
        <v>129</v>
      </c>
      <c r="M84" t="s">
        <v>43</v>
      </c>
      <c r="N84" t="s">
        <v>45</v>
      </c>
    </row>
    <row r="85" spans="1:14" x14ac:dyDescent="0.25">
      <c r="A85">
        <v>5</v>
      </c>
      <c r="B85">
        <v>2</v>
      </c>
      <c r="C85" t="s">
        <v>78</v>
      </c>
      <c r="D85">
        <v>17</v>
      </c>
      <c r="E85">
        <v>9</v>
      </c>
      <c r="F85" t="s">
        <v>80</v>
      </c>
      <c r="G85">
        <v>2.2698006922186261E-2</v>
      </c>
      <c r="H85">
        <v>7.5660023073954211E-2</v>
      </c>
      <c r="I85">
        <v>0.22928116500000001</v>
      </c>
      <c r="J85">
        <v>3.3333333333333335</v>
      </c>
      <c r="K85">
        <v>0.7642705500000001</v>
      </c>
      <c r="L85" t="s">
        <v>129</v>
      </c>
      <c r="M85" t="s">
        <v>43</v>
      </c>
      <c r="N85" t="s">
        <v>45</v>
      </c>
    </row>
    <row r="86" spans="1:14" x14ac:dyDescent="0.25">
      <c r="A86">
        <v>5</v>
      </c>
      <c r="B86">
        <v>20</v>
      </c>
      <c r="C86" t="s">
        <v>77</v>
      </c>
      <c r="D86">
        <v>20</v>
      </c>
      <c r="E86">
        <v>12</v>
      </c>
      <c r="F86" t="s">
        <v>81</v>
      </c>
      <c r="G86">
        <v>3.1415926535897934E-2</v>
      </c>
      <c r="H86">
        <v>0.10471975511965978</v>
      </c>
      <c r="I86">
        <v>0.14238613679999998</v>
      </c>
      <c r="J86">
        <v>3.3333333333333335</v>
      </c>
      <c r="K86">
        <v>0.47462045599999997</v>
      </c>
      <c r="L86" t="s">
        <v>129</v>
      </c>
      <c r="M86" t="s">
        <v>43</v>
      </c>
      <c r="N86" t="s">
        <v>45</v>
      </c>
    </row>
    <row r="87" spans="1:14" x14ac:dyDescent="0.25">
      <c r="A87">
        <v>5</v>
      </c>
      <c r="B87">
        <v>10</v>
      </c>
      <c r="C87" t="s">
        <v>77</v>
      </c>
      <c r="D87">
        <v>24</v>
      </c>
      <c r="E87">
        <v>14</v>
      </c>
      <c r="F87" t="s">
        <v>81</v>
      </c>
      <c r="G87">
        <v>4.5238934211693019E-2</v>
      </c>
      <c r="H87">
        <v>0.15079644737231007</v>
      </c>
      <c r="I87">
        <v>0.23575350959999999</v>
      </c>
      <c r="J87">
        <v>3.3333333333333335</v>
      </c>
      <c r="K87">
        <v>0.785845032</v>
      </c>
      <c r="L87" t="s">
        <v>129</v>
      </c>
      <c r="M87" t="s">
        <v>43</v>
      </c>
      <c r="N87" t="s">
        <v>45</v>
      </c>
    </row>
    <row r="88" spans="1:14" x14ac:dyDescent="0.25">
      <c r="A88">
        <v>5</v>
      </c>
      <c r="B88">
        <v>11</v>
      </c>
      <c r="C88" t="s">
        <v>78</v>
      </c>
      <c r="D88">
        <v>24</v>
      </c>
      <c r="E88">
        <v>15</v>
      </c>
      <c r="F88" t="s">
        <v>81</v>
      </c>
      <c r="G88">
        <v>4.5238934211693019E-2</v>
      </c>
      <c r="H88">
        <v>0.15079644737231007</v>
      </c>
      <c r="I88">
        <v>0.51008862600000004</v>
      </c>
      <c r="J88">
        <v>3.3333333333333335</v>
      </c>
      <c r="K88">
        <v>1.7002954200000002</v>
      </c>
      <c r="L88" t="s">
        <v>129</v>
      </c>
      <c r="M88" t="s">
        <v>43</v>
      </c>
      <c r="N88" t="s">
        <v>45</v>
      </c>
    </row>
    <row r="89" spans="1:14" x14ac:dyDescent="0.25">
      <c r="A89">
        <v>5</v>
      </c>
      <c r="B89">
        <v>12</v>
      </c>
      <c r="C89" t="s">
        <v>77</v>
      </c>
      <c r="D89">
        <v>24</v>
      </c>
      <c r="E89">
        <v>16</v>
      </c>
      <c r="F89" t="s">
        <v>81</v>
      </c>
      <c r="G89">
        <v>4.5238934211693019E-2</v>
      </c>
      <c r="H89">
        <v>0.15079644737231007</v>
      </c>
      <c r="I89">
        <v>0.26870669999999997</v>
      </c>
      <c r="J89">
        <v>3.3333333333333335</v>
      </c>
      <c r="K89">
        <v>0.89568899999999996</v>
      </c>
      <c r="L89" t="s">
        <v>129</v>
      </c>
      <c r="M89" t="s">
        <v>43</v>
      </c>
      <c r="N89" t="s">
        <v>45</v>
      </c>
    </row>
    <row r="90" spans="1:14" x14ac:dyDescent="0.25">
      <c r="A90">
        <v>5</v>
      </c>
      <c r="B90">
        <v>17</v>
      </c>
      <c r="C90" t="s">
        <v>77</v>
      </c>
      <c r="D90">
        <v>24</v>
      </c>
      <c r="E90">
        <v>15</v>
      </c>
      <c r="F90" t="s">
        <v>81</v>
      </c>
      <c r="G90">
        <v>4.5238934211693019E-2</v>
      </c>
      <c r="H90">
        <v>0.15079644737231007</v>
      </c>
      <c r="I90">
        <v>0.25223010479999997</v>
      </c>
      <c r="J90">
        <v>3.3333333333333335</v>
      </c>
      <c r="K90">
        <v>0.84076701599999992</v>
      </c>
      <c r="L90" t="s">
        <v>129</v>
      </c>
      <c r="M90" t="s">
        <v>43</v>
      </c>
      <c r="N90" t="s">
        <v>45</v>
      </c>
    </row>
    <row r="91" spans="1:14" x14ac:dyDescent="0.25">
      <c r="A91">
        <v>5</v>
      </c>
      <c r="B91">
        <v>6</v>
      </c>
      <c r="C91" t="s">
        <v>78</v>
      </c>
      <c r="D91">
        <v>29</v>
      </c>
      <c r="E91">
        <v>15</v>
      </c>
      <c r="F91" t="s">
        <v>82</v>
      </c>
      <c r="G91">
        <v>6.6051985541725394E-2</v>
      </c>
      <c r="H91">
        <v>0.22017328513908466</v>
      </c>
      <c r="I91">
        <v>0.6949221510000001</v>
      </c>
      <c r="J91">
        <v>3.3333333333333335</v>
      </c>
      <c r="K91">
        <v>2.3164071700000006</v>
      </c>
      <c r="L91" t="s">
        <v>129</v>
      </c>
      <c r="M91" t="s">
        <v>43</v>
      </c>
      <c r="N91" t="s">
        <v>45</v>
      </c>
    </row>
    <row r="92" spans="1:14" x14ac:dyDescent="0.25">
      <c r="A92">
        <v>5</v>
      </c>
      <c r="B92">
        <v>19</v>
      </c>
      <c r="C92" t="s">
        <v>77</v>
      </c>
      <c r="D92">
        <v>29</v>
      </c>
      <c r="E92">
        <v>16</v>
      </c>
      <c r="F92" t="s">
        <v>82</v>
      </c>
      <c r="G92">
        <v>6.6051985541725394E-2</v>
      </c>
      <c r="H92">
        <v>0.22017328513908466</v>
      </c>
      <c r="I92">
        <v>0.38999274799999994</v>
      </c>
      <c r="J92">
        <v>3.3333333333333335</v>
      </c>
      <c r="K92">
        <v>1.2999758266666666</v>
      </c>
      <c r="L92" t="s">
        <v>129</v>
      </c>
      <c r="M92" t="s">
        <v>43</v>
      </c>
      <c r="N92" t="s">
        <v>45</v>
      </c>
    </row>
    <row r="93" spans="1:14" x14ac:dyDescent="0.25">
      <c r="A93">
        <v>5</v>
      </c>
      <c r="B93">
        <v>3</v>
      </c>
      <c r="C93" t="s">
        <v>77</v>
      </c>
      <c r="D93">
        <v>32</v>
      </c>
      <c r="E93">
        <v>18</v>
      </c>
      <c r="F93" t="s">
        <v>83</v>
      </c>
      <c r="G93">
        <v>8.0424771931898703E-2</v>
      </c>
      <c r="H93">
        <v>0.26808257310632905</v>
      </c>
      <c r="I93">
        <v>0.53233222319999995</v>
      </c>
      <c r="J93">
        <v>3.3333333333333335</v>
      </c>
      <c r="K93">
        <v>1.7744407439999998</v>
      </c>
      <c r="L93" t="s">
        <v>129</v>
      </c>
      <c r="M93" t="s">
        <v>43</v>
      </c>
      <c r="N93" t="s">
        <v>45</v>
      </c>
    </row>
    <row r="94" spans="1:14" x14ac:dyDescent="0.25">
      <c r="A94">
        <v>5</v>
      </c>
      <c r="B94">
        <v>8</v>
      </c>
      <c r="C94" t="s">
        <v>77</v>
      </c>
      <c r="D94">
        <v>33</v>
      </c>
      <c r="E94">
        <v>16</v>
      </c>
      <c r="F94" t="s">
        <v>83</v>
      </c>
      <c r="G94">
        <v>8.5529859993982132E-2</v>
      </c>
      <c r="H94">
        <v>0.28509953331327381</v>
      </c>
      <c r="I94">
        <v>0.50349818159999993</v>
      </c>
      <c r="J94">
        <v>3.3333333333333335</v>
      </c>
      <c r="K94">
        <v>1.6783272719999998</v>
      </c>
      <c r="L94" t="s">
        <v>129</v>
      </c>
      <c r="M94" t="s">
        <v>43</v>
      </c>
      <c r="N94" t="s">
        <v>45</v>
      </c>
    </row>
    <row r="95" spans="1:14" x14ac:dyDescent="0.25">
      <c r="A95">
        <v>5</v>
      </c>
      <c r="B95">
        <v>14</v>
      </c>
      <c r="C95" t="s">
        <v>77</v>
      </c>
      <c r="D95">
        <v>33</v>
      </c>
      <c r="E95">
        <v>20</v>
      </c>
      <c r="F95" t="s">
        <v>83</v>
      </c>
      <c r="G95">
        <v>8.5529859993982132E-2</v>
      </c>
      <c r="H95">
        <v>0.28509953331327381</v>
      </c>
      <c r="I95">
        <v>0.62810243279999989</v>
      </c>
      <c r="J95">
        <v>3.3333333333333335</v>
      </c>
      <c r="K95">
        <v>2.0936747759999998</v>
      </c>
      <c r="L95" t="s">
        <v>129</v>
      </c>
      <c r="M95" t="s">
        <v>43</v>
      </c>
      <c r="N95" t="s">
        <v>45</v>
      </c>
    </row>
    <row r="96" spans="1:14" x14ac:dyDescent="0.25">
      <c r="A96">
        <v>5</v>
      </c>
      <c r="B96">
        <v>7</v>
      </c>
      <c r="C96" t="s">
        <v>77</v>
      </c>
      <c r="D96">
        <v>32</v>
      </c>
      <c r="E96">
        <v>19</v>
      </c>
      <c r="F96" t="s">
        <v>83</v>
      </c>
      <c r="G96">
        <v>8.0424771931898703E-2</v>
      </c>
      <c r="H96">
        <v>0.26808257310632905</v>
      </c>
      <c r="I96">
        <v>0.56162394799999993</v>
      </c>
      <c r="J96">
        <v>3.3333333333333335</v>
      </c>
      <c r="K96">
        <v>1.8720798266666665</v>
      </c>
      <c r="L96" t="s">
        <v>129</v>
      </c>
      <c r="M96" t="s">
        <v>43</v>
      </c>
      <c r="N96" t="s">
        <v>45</v>
      </c>
    </row>
    <row r="97" spans="1:14" x14ac:dyDescent="0.25">
      <c r="A97">
        <v>5</v>
      </c>
      <c r="B97">
        <v>13</v>
      </c>
      <c r="C97" t="s">
        <v>78</v>
      </c>
      <c r="D97">
        <v>31</v>
      </c>
      <c r="E97">
        <v>14</v>
      </c>
      <c r="F97" t="s">
        <v>83</v>
      </c>
      <c r="G97">
        <v>7.5476763502494784E-2</v>
      </c>
      <c r="H97">
        <v>0.2515892116749826</v>
      </c>
      <c r="I97">
        <v>0.7339348120000001</v>
      </c>
      <c r="J97">
        <v>3.3333333333333335</v>
      </c>
      <c r="K97">
        <v>2.4464493733333339</v>
      </c>
      <c r="L97" t="s">
        <v>129</v>
      </c>
      <c r="M97" t="s">
        <v>43</v>
      </c>
      <c r="N97" t="s">
        <v>45</v>
      </c>
    </row>
    <row r="98" spans="1:14" x14ac:dyDescent="0.25">
      <c r="A98">
        <v>5</v>
      </c>
      <c r="B98">
        <v>16</v>
      </c>
      <c r="C98" t="s">
        <v>78</v>
      </c>
      <c r="D98">
        <v>34</v>
      </c>
      <c r="E98">
        <v>15</v>
      </c>
      <c r="F98" t="s">
        <v>83</v>
      </c>
      <c r="G98">
        <v>9.0792027688745044E-2</v>
      </c>
      <c r="H98">
        <v>0.30264009229581684</v>
      </c>
      <c r="I98">
        <v>0.91462992600000015</v>
      </c>
      <c r="J98">
        <v>3.3333333333333335</v>
      </c>
      <c r="K98">
        <v>3.0487664200000006</v>
      </c>
      <c r="L98" t="s">
        <v>129</v>
      </c>
      <c r="M98" t="s">
        <v>43</v>
      </c>
      <c r="N98" t="s">
        <v>45</v>
      </c>
    </row>
    <row r="99" spans="1:14" x14ac:dyDescent="0.25">
      <c r="A99">
        <v>5</v>
      </c>
      <c r="B99">
        <v>18</v>
      </c>
      <c r="C99" t="s">
        <v>78</v>
      </c>
      <c r="D99">
        <v>34</v>
      </c>
      <c r="E99">
        <v>16</v>
      </c>
      <c r="F99" t="s">
        <v>83</v>
      </c>
      <c r="G99">
        <v>9.0792027688745044E-2</v>
      </c>
      <c r="H99">
        <v>0.30264009229581684</v>
      </c>
      <c r="I99">
        <v>0.96838277000000006</v>
      </c>
      <c r="J99">
        <v>3.3333333333333335</v>
      </c>
      <c r="K99">
        <v>3.227942566666667</v>
      </c>
      <c r="L99" t="s">
        <v>129</v>
      </c>
      <c r="M99" t="s">
        <v>43</v>
      </c>
      <c r="N99" t="s">
        <v>45</v>
      </c>
    </row>
    <row r="100" spans="1:14" x14ac:dyDescent="0.25">
      <c r="A100">
        <v>5</v>
      </c>
      <c r="B100">
        <v>4</v>
      </c>
      <c r="C100" t="s">
        <v>77</v>
      </c>
      <c r="D100">
        <v>25</v>
      </c>
      <c r="E100">
        <v>15</v>
      </c>
      <c r="F100" t="s">
        <v>82</v>
      </c>
      <c r="G100">
        <v>4.9087385212340517E-2</v>
      </c>
      <c r="H100">
        <v>0.1636246173744684</v>
      </c>
      <c r="I100">
        <v>0.27325492679999996</v>
      </c>
      <c r="J100">
        <v>3.3333333333333335</v>
      </c>
      <c r="K100">
        <v>0.91084975599999995</v>
      </c>
      <c r="L100" t="s">
        <v>129</v>
      </c>
      <c r="M100" t="s">
        <v>43</v>
      </c>
      <c r="N100" t="s">
        <v>45</v>
      </c>
    </row>
    <row r="101" spans="1:14" x14ac:dyDescent="0.25">
      <c r="A101">
        <v>6</v>
      </c>
      <c r="B101">
        <v>6</v>
      </c>
      <c r="C101" t="s">
        <v>78</v>
      </c>
      <c r="D101">
        <v>10</v>
      </c>
      <c r="E101">
        <v>11</v>
      </c>
      <c r="F101" t="s">
        <v>79</v>
      </c>
      <c r="G101">
        <v>7.8539816339744835E-3</v>
      </c>
      <c r="H101">
        <v>2.6179938779914945E-2</v>
      </c>
      <c r="I101">
        <v>0.15948616600000001</v>
      </c>
      <c r="J101">
        <v>3.3333333333333335</v>
      </c>
      <c r="K101">
        <v>0.53162055333333336</v>
      </c>
      <c r="L101" t="s">
        <v>129</v>
      </c>
      <c r="M101" t="s">
        <v>43</v>
      </c>
      <c r="N101" t="s">
        <v>45</v>
      </c>
    </row>
    <row r="102" spans="1:14" x14ac:dyDescent="0.25">
      <c r="A102">
        <v>6</v>
      </c>
      <c r="B102">
        <v>7</v>
      </c>
      <c r="C102" t="s">
        <v>78</v>
      </c>
      <c r="D102">
        <v>10</v>
      </c>
      <c r="E102">
        <v>6</v>
      </c>
      <c r="F102" t="s">
        <v>79</v>
      </c>
      <c r="G102">
        <v>7.8539816339744835E-3</v>
      </c>
      <c r="H102">
        <v>2.6179938779914945E-2</v>
      </c>
      <c r="I102">
        <v>0.13623666600000001</v>
      </c>
      <c r="J102">
        <v>3.3333333333333335</v>
      </c>
      <c r="K102">
        <v>0.45412222000000002</v>
      </c>
      <c r="L102" t="s">
        <v>129</v>
      </c>
      <c r="M102" t="s">
        <v>43</v>
      </c>
      <c r="N102" t="s">
        <v>45</v>
      </c>
    </row>
    <row r="103" spans="1:14" x14ac:dyDescent="0.25">
      <c r="A103">
        <v>6</v>
      </c>
      <c r="B103">
        <v>11</v>
      </c>
      <c r="C103" t="s">
        <v>77</v>
      </c>
      <c r="D103">
        <v>10</v>
      </c>
      <c r="E103">
        <v>16</v>
      </c>
      <c r="F103" t="s">
        <v>79</v>
      </c>
      <c r="G103">
        <v>7.8539816339744835E-3</v>
      </c>
      <c r="H103">
        <v>2.6179938779914945E-2</v>
      </c>
      <c r="I103">
        <v>5.0849496799999991E-2</v>
      </c>
      <c r="J103">
        <v>3.3333333333333335</v>
      </c>
      <c r="K103">
        <v>0.16949832266666665</v>
      </c>
      <c r="L103" t="s">
        <v>129</v>
      </c>
      <c r="M103" t="s">
        <v>43</v>
      </c>
      <c r="N103" t="s">
        <v>45</v>
      </c>
    </row>
    <row r="104" spans="1:14" x14ac:dyDescent="0.25">
      <c r="A104">
        <v>6</v>
      </c>
      <c r="B104">
        <v>14</v>
      </c>
      <c r="C104" t="s">
        <v>77</v>
      </c>
      <c r="D104">
        <v>10</v>
      </c>
      <c r="E104">
        <v>11</v>
      </c>
      <c r="F104" t="s">
        <v>79</v>
      </c>
      <c r="G104">
        <v>7.8539816339744835E-3</v>
      </c>
      <c r="H104">
        <v>2.6179938779914945E-2</v>
      </c>
      <c r="I104">
        <v>3.6546896799999992E-2</v>
      </c>
      <c r="J104">
        <v>3.3333333333333335</v>
      </c>
      <c r="K104">
        <v>0.12182298933333331</v>
      </c>
      <c r="L104" t="s">
        <v>129</v>
      </c>
      <c r="M104" t="s">
        <v>43</v>
      </c>
      <c r="N104" t="s">
        <v>45</v>
      </c>
    </row>
    <row r="105" spans="1:14" x14ac:dyDescent="0.25">
      <c r="A105">
        <v>6</v>
      </c>
      <c r="B105">
        <v>15</v>
      </c>
      <c r="C105" t="s">
        <v>78</v>
      </c>
      <c r="D105">
        <v>10</v>
      </c>
      <c r="E105">
        <v>6</v>
      </c>
      <c r="F105" t="s">
        <v>79</v>
      </c>
      <c r="G105">
        <v>7.8539816339744835E-3</v>
      </c>
      <c r="H105">
        <v>2.6179938779914945E-2</v>
      </c>
      <c r="I105">
        <v>0.13623666600000001</v>
      </c>
      <c r="J105">
        <v>3.3333333333333335</v>
      </c>
      <c r="K105">
        <v>0.45412222000000002</v>
      </c>
      <c r="L105" t="s">
        <v>129</v>
      </c>
      <c r="M105" t="s">
        <v>43</v>
      </c>
      <c r="N105" t="s">
        <v>45</v>
      </c>
    </row>
    <row r="106" spans="1:14" x14ac:dyDescent="0.25">
      <c r="A106">
        <v>6</v>
      </c>
      <c r="B106">
        <v>19</v>
      </c>
      <c r="C106" t="s">
        <v>77</v>
      </c>
      <c r="D106">
        <v>10</v>
      </c>
      <c r="E106">
        <v>16</v>
      </c>
      <c r="F106" t="s">
        <v>79</v>
      </c>
      <c r="G106">
        <v>7.8539816339744835E-3</v>
      </c>
      <c r="H106">
        <v>2.6179938779914945E-2</v>
      </c>
      <c r="I106">
        <v>5.0849496799999991E-2</v>
      </c>
      <c r="J106">
        <v>3.3333333333333335</v>
      </c>
      <c r="K106">
        <v>0.16949832266666665</v>
      </c>
      <c r="L106" t="s">
        <v>129</v>
      </c>
      <c r="M106" t="s">
        <v>43</v>
      </c>
      <c r="N106" t="s">
        <v>45</v>
      </c>
    </row>
    <row r="107" spans="1:14" x14ac:dyDescent="0.25">
      <c r="A107">
        <v>6</v>
      </c>
      <c r="B107">
        <v>4</v>
      </c>
      <c r="C107" t="s">
        <v>78</v>
      </c>
      <c r="D107">
        <v>12</v>
      </c>
      <c r="E107">
        <v>8</v>
      </c>
      <c r="F107" t="s">
        <v>79</v>
      </c>
      <c r="G107">
        <v>1.1309733552923255E-2</v>
      </c>
      <c r="H107">
        <v>3.7699111843077518E-2</v>
      </c>
      <c r="I107">
        <v>0.16190411399999999</v>
      </c>
      <c r="J107">
        <v>3.3333333333333335</v>
      </c>
      <c r="K107">
        <v>0.53968037999999996</v>
      </c>
      <c r="L107" t="s">
        <v>129</v>
      </c>
      <c r="M107" t="s">
        <v>43</v>
      </c>
      <c r="N107" t="s">
        <v>45</v>
      </c>
    </row>
    <row r="108" spans="1:14" x14ac:dyDescent="0.25">
      <c r="A108">
        <v>6</v>
      </c>
      <c r="B108">
        <v>12</v>
      </c>
      <c r="C108" t="s">
        <v>78</v>
      </c>
      <c r="D108">
        <v>13</v>
      </c>
      <c r="E108">
        <v>8</v>
      </c>
      <c r="F108" t="s">
        <v>79</v>
      </c>
      <c r="G108">
        <v>1.3273228961416878E-2</v>
      </c>
      <c r="H108">
        <v>4.4244096538056263E-2</v>
      </c>
      <c r="I108">
        <v>0.17120391400000001</v>
      </c>
      <c r="J108">
        <v>3.3333333333333335</v>
      </c>
      <c r="K108">
        <v>0.57067971333333345</v>
      </c>
      <c r="L108" t="s">
        <v>129</v>
      </c>
      <c r="M108" t="s">
        <v>43</v>
      </c>
      <c r="N108" t="s">
        <v>45</v>
      </c>
    </row>
    <row r="109" spans="1:14" x14ac:dyDescent="0.25">
      <c r="A109">
        <v>6</v>
      </c>
      <c r="B109">
        <v>20</v>
      </c>
      <c r="C109" t="s">
        <v>77</v>
      </c>
      <c r="D109">
        <v>13</v>
      </c>
      <c r="E109">
        <v>8</v>
      </c>
      <c r="F109" t="s">
        <v>79</v>
      </c>
      <c r="G109">
        <v>1.3273228961416878E-2</v>
      </c>
      <c r="H109">
        <v>4.4244096538056263E-2</v>
      </c>
      <c r="I109">
        <v>4.3755407199999999E-2</v>
      </c>
      <c r="J109">
        <v>3.3333333333333335</v>
      </c>
      <c r="K109">
        <v>0.14585135733333335</v>
      </c>
      <c r="L109" t="s">
        <v>129</v>
      </c>
      <c r="M109" t="s">
        <v>43</v>
      </c>
      <c r="N109" t="s">
        <v>45</v>
      </c>
    </row>
    <row r="110" spans="1:14" x14ac:dyDescent="0.25">
      <c r="A110">
        <v>6</v>
      </c>
      <c r="B110">
        <v>13</v>
      </c>
      <c r="C110" t="s">
        <v>78</v>
      </c>
      <c r="D110">
        <v>14</v>
      </c>
      <c r="E110">
        <v>12</v>
      </c>
      <c r="F110" t="s">
        <v>79</v>
      </c>
      <c r="G110">
        <v>1.5393804002589988E-2</v>
      </c>
      <c r="H110">
        <v>5.1312680008633295E-2</v>
      </c>
      <c r="I110">
        <v>0.21770291400000003</v>
      </c>
      <c r="J110">
        <v>3.3333333333333335</v>
      </c>
      <c r="K110">
        <v>0.72567638000000012</v>
      </c>
      <c r="L110" t="s">
        <v>129</v>
      </c>
      <c r="M110" t="s">
        <v>43</v>
      </c>
      <c r="N110" t="s">
        <v>45</v>
      </c>
    </row>
    <row r="111" spans="1:14" x14ac:dyDescent="0.25">
      <c r="A111">
        <v>6</v>
      </c>
      <c r="B111">
        <v>21</v>
      </c>
      <c r="C111" t="s">
        <v>78</v>
      </c>
      <c r="D111">
        <v>14</v>
      </c>
      <c r="E111">
        <v>12</v>
      </c>
      <c r="F111" t="s">
        <v>79</v>
      </c>
      <c r="G111">
        <v>1.5393804002589988E-2</v>
      </c>
      <c r="H111">
        <v>5.1312680008633295E-2</v>
      </c>
      <c r="I111">
        <v>0.21770291400000003</v>
      </c>
      <c r="J111">
        <v>3.3333333333333335</v>
      </c>
      <c r="K111">
        <v>0.72567638000000012</v>
      </c>
      <c r="L111" t="s">
        <v>129</v>
      </c>
      <c r="M111" t="s">
        <v>43</v>
      </c>
      <c r="N111" t="s">
        <v>45</v>
      </c>
    </row>
    <row r="112" spans="1:14" x14ac:dyDescent="0.25">
      <c r="A112">
        <v>6</v>
      </c>
      <c r="B112">
        <v>5</v>
      </c>
      <c r="C112" t="s">
        <v>77</v>
      </c>
      <c r="D112">
        <v>16</v>
      </c>
      <c r="E112">
        <v>14</v>
      </c>
      <c r="F112" t="s">
        <v>80</v>
      </c>
      <c r="G112">
        <v>2.0106192982974676E-2</v>
      </c>
      <c r="H112">
        <v>6.7020643276582262E-2</v>
      </c>
      <c r="I112">
        <v>0.1076022136</v>
      </c>
      <c r="J112">
        <v>3.3333333333333335</v>
      </c>
      <c r="K112">
        <v>0.35867404533333336</v>
      </c>
      <c r="L112" t="s">
        <v>129</v>
      </c>
      <c r="M112" t="s">
        <v>43</v>
      </c>
      <c r="N112" t="s">
        <v>45</v>
      </c>
    </row>
    <row r="113" spans="1:14" x14ac:dyDescent="0.25">
      <c r="A113">
        <v>6</v>
      </c>
      <c r="B113">
        <v>2</v>
      </c>
      <c r="C113" t="s">
        <v>77</v>
      </c>
      <c r="D113">
        <v>19</v>
      </c>
      <c r="E113">
        <v>17</v>
      </c>
      <c r="F113" t="s">
        <v>80</v>
      </c>
      <c r="G113">
        <v>2.8352873698647883E-2</v>
      </c>
      <c r="H113">
        <v>9.4509578995492949E-2</v>
      </c>
      <c r="I113">
        <v>0.18063128919999999</v>
      </c>
      <c r="J113">
        <v>3.3333333333333335</v>
      </c>
      <c r="K113">
        <v>0.60210429733333337</v>
      </c>
      <c r="L113" t="s">
        <v>129</v>
      </c>
      <c r="M113" t="s">
        <v>43</v>
      </c>
      <c r="N113" t="s">
        <v>45</v>
      </c>
    </row>
    <row r="114" spans="1:14" x14ac:dyDescent="0.25">
      <c r="A114">
        <v>6</v>
      </c>
      <c r="B114">
        <v>1</v>
      </c>
      <c r="C114" t="s">
        <v>77</v>
      </c>
      <c r="D114">
        <v>20</v>
      </c>
      <c r="E114">
        <v>18</v>
      </c>
      <c r="F114" t="s">
        <v>81</v>
      </c>
      <c r="G114">
        <v>3.1415926535897934E-2</v>
      </c>
      <c r="H114">
        <v>0.10471975511965978</v>
      </c>
      <c r="I114">
        <v>0.21103861679999997</v>
      </c>
      <c r="J114">
        <v>3.3333333333333335</v>
      </c>
      <c r="K114">
        <v>0.70346205599999989</v>
      </c>
      <c r="L114" t="s">
        <v>129</v>
      </c>
      <c r="M114" t="s">
        <v>43</v>
      </c>
      <c r="N114" t="s">
        <v>45</v>
      </c>
    </row>
    <row r="115" spans="1:14" x14ac:dyDescent="0.25">
      <c r="A115">
        <v>6</v>
      </c>
      <c r="B115">
        <v>3</v>
      </c>
      <c r="C115" t="s">
        <v>78</v>
      </c>
      <c r="D115">
        <v>20</v>
      </c>
      <c r="E115">
        <v>15</v>
      </c>
      <c r="F115" t="s">
        <v>81</v>
      </c>
      <c r="G115">
        <v>3.1415926535897934E-2</v>
      </c>
      <c r="H115">
        <v>0.10471975511965978</v>
      </c>
      <c r="I115">
        <v>0.38733126600000001</v>
      </c>
      <c r="J115">
        <v>3.3333333333333335</v>
      </c>
      <c r="K115">
        <v>1.29110422</v>
      </c>
      <c r="L115" t="s">
        <v>129</v>
      </c>
      <c r="M115" t="s">
        <v>43</v>
      </c>
      <c r="N115" t="s">
        <v>45</v>
      </c>
    </row>
    <row r="116" spans="1:14" x14ac:dyDescent="0.25">
      <c r="A116">
        <v>6</v>
      </c>
      <c r="B116">
        <v>9</v>
      </c>
      <c r="C116" t="s">
        <v>77</v>
      </c>
      <c r="D116">
        <v>23</v>
      </c>
      <c r="E116">
        <v>18</v>
      </c>
      <c r="F116" t="s">
        <v>81</v>
      </c>
      <c r="G116">
        <v>4.1547562843725017E-2</v>
      </c>
      <c r="H116">
        <v>0.13849187614575006</v>
      </c>
      <c r="I116">
        <v>0.27745989119999998</v>
      </c>
      <c r="J116">
        <v>3.3333333333333335</v>
      </c>
      <c r="K116">
        <v>0.92486630399999992</v>
      </c>
      <c r="L116" t="s">
        <v>129</v>
      </c>
      <c r="M116" t="s">
        <v>43</v>
      </c>
      <c r="N116" t="s">
        <v>45</v>
      </c>
    </row>
    <row r="117" spans="1:14" x14ac:dyDescent="0.25">
      <c r="A117">
        <v>6</v>
      </c>
      <c r="B117">
        <v>17</v>
      </c>
      <c r="C117" t="s">
        <v>77</v>
      </c>
      <c r="D117">
        <v>23</v>
      </c>
      <c r="E117">
        <v>18</v>
      </c>
      <c r="F117" t="s">
        <v>81</v>
      </c>
      <c r="G117">
        <v>4.1547562843725017E-2</v>
      </c>
      <c r="H117">
        <v>0.13849187614575006</v>
      </c>
      <c r="I117">
        <v>0.27745989119999998</v>
      </c>
      <c r="J117">
        <v>3.3333333333333335</v>
      </c>
      <c r="K117">
        <v>0.92486630399999992</v>
      </c>
      <c r="L117" t="s">
        <v>129</v>
      </c>
      <c r="M117" t="s">
        <v>43</v>
      </c>
      <c r="N117" t="s">
        <v>45</v>
      </c>
    </row>
    <row r="118" spans="1:14" x14ac:dyDescent="0.25">
      <c r="A118">
        <v>6</v>
      </c>
      <c r="B118">
        <v>8</v>
      </c>
      <c r="C118" t="s">
        <v>77</v>
      </c>
      <c r="D118">
        <v>29</v>
      </c>
      <c r="E118">
        <v>25</v>
      </c>
      <c r="F118" t="s">
        <v>82</v>
      </c>
      <c r="G118">
        <v>6.6051985541725394E-2</v>
      </c>
      <c r="H118">
        <v>0.22017328513908466</v>
      </c>
      <c r="I118">
        <v>0.60650550679999993</v>
      </c>
      <c r="J118">
        <v>3.3333333333333335</v>
      </c>
      <c r="K118">
        <v>2.0216850226666665</v>
      </c>
      <c r="L118" t="s">
        <v>129</v>
      </c>
      <c r="M118" t="s">
        <v>43</v>
      </c>
      <c r="N118" t="s">
        <v>45</v>
      </c>
    </row>
    <row r="119" spans="1:14" x14ac:dyDescent="0.25">
      <c r="A119">
        <v>6</v>
      </c>
      <c r="B119">
        <v>16</v>
      </c>
      <c r="C119" t="s">
        <v>78</v>
      </c>
      <c r="D119">
        <v>29</v>
      </c>
      <c r="E119">
        <v>25</v>
      </c>
      <c r="F119" t="s">
        <v>82</v>
      </c>
      <c r="G119">
        <v>6.6051985541725394E-2</v>
      </c>
      <c r="H119">
        <v>0.22017328513908466</v>
      </c>
      <c r="I119">
        <v>1.0859787410000001</v>
      </c>
      <c r="J119">
        <v>3.3333333333333335</v>
      </c>
      <c r="K119">
        <v>3.6199291366666673</v>
      </c>
      <c r="L119" t="s">
        <v>129</v>
      </c>
      <c r="M119" t="s">
        <v>43</v>
      </c>
      <c r="N119" t="s">
        <v>45</v>
      </c>
    </row>
    <row r="120" spans="1:14" x14ac:dyDescent="0.25">
      <c r="A120">
        <v>6</v>
      </c>
      <c r="B120">
        <v>10</v>
      </c>
      <c r="C120" t="s">
        <v>77</v>
      </c>
      <c r="D120">
        <v>31</v>
      </c>
      <c r="E120">
        <v>20</v>
      </c>
      <c r="F120" t="s">
        <v>83</v>
      </c>
      <c r="G120">
        <v>7.5476763502494784E-2</v>
      </c>
      <c r="H120">
        <v>0.2515892116749826</v>
      </c>
      <c r="I120">
        <v>0.55487312079999995</v>
      </c>
      <c r="J120">
        <v>3.3333333333333335</v>
      </c>
      <c r="K120">
        <v>1.8495770693333333</v>
      </c>
      <c r="L120" t="s">
        <v>129</v>
      </c>
      <c r="M120" t="s">
        <v>43</v>
      </c>
      <c r="N120" t="s">
        <v>45</v>
      </c>
    </row>
    <row r="121" spans="1:14" x14ac:dyDescent="0.25">
      <c r="A121">
        <v>6</v>
      </c>
      <c r="B121">
        <v>18</v>
      </c>
      <c r="C121" t="s">
        <v>77</v>
      </c>
      <c r="D121">
        <v>31</v>
      </c>
      <c r="E121">
        <v>20</v>
      </c>
      <c r="F121" t="s">
        <v>83</v>
      </c>
      <c r="G121">
        <v>7.5476763502494784E-2</v>
      </c>
      <c r="H121">
        <v>0.2515892116749826</v>
      </c>
      <c r="I121">
        <v>0.55487312079999995</v>
      </c>
      <c r="J121">
        <v>3.3333333333333335</v>
      </c>
      <c r="K121">
        <v>1.8495770693333333</v>
      </c>
      <c r="L121" t="s">
        <v>129</v>
      </c>
      <c r="M121" t="s">
        <v>43</v>
      </c>
      <c r="N121" t="s">
        <v>45</v>
      </c>
    </row>
    <row r="122" spans="1:14" x14ac:dyDescent="0.25">
      <c r="A122">
        <v>1</v>
      </c>
      <c r="B122">
        <v>3</v>
      </c>
      <c r="C122" t="s">
        <v>78</v>
      </c>
      <c r="D122">
        <v>42</v>
      </c>
      <c r="E122">
        <v>19</v>
      </c>
      <c r="F122" t="s">
        <v>85</v>
      </c>
      <c r="G122">
        <v>0.13854423602330987</v>
      </c>
      <c r="H122">
        <v>0.92362824015539913</v>
      </c>
      <c r="I122">
        <v>1.66679775</v>
      </c>
      <c r="J122">
        <v>6.666666666666667</v>
      </c>
      <c r="K122">
        <v>11.111985000000001</v>
      </c>
      <c r="L122" t="s">
        <v>129</v>
      </c>
      <c r="M122" t="s">
        <v>65</v>
      </c>
      <c r="N122" t="s">
        <v>66</v>
      </c>
    </row>
    <row r="123" spans="1:14" x14ac:dyDescent="0.25">
      <c r="A123">
        <v>1</v>
      </c>
      <c r="B123">
        <v>4</v>
      </c>
      <c r="C123" t="s">
        <v>77</v>
      </c>
      <c r="D123">
        <v>44</v>
      </c>
      <c r="E123">
        <v>22</v>
      </c>
      <c r="F123" t="s">
        <v>85</v>
      </c>
      <c r="G123">
        <v>0.15205308443374599</v>
      </c>
      <c r="H123">
        <v>1.0136872295583066</v>
      </c>
      <c r="I123">
        <v>1.2234338551999999</v>
      </c>
      <c r="J123">
        <v>6.666666666666667</v>
      </c>
      <c r="K123">
        <v>8.1562257013333337</v>
      </c>
      <c r="L123" t="s">
        <v>129</v>
      </c>
      <c r="M123" t="s">
        <v>65</v>
      </c>
      <c r="N123" t="s">
        <v>66</v>
      </c>
    </row>
    <row r="124" spans="1:14" x14ac:dyDescent="0.25">
      <c r="A124">
        <v>1</v>
      </c>
      <c r="B124">
        <v>10</v>
      </c>
      <c r="C124" t="s">
        <v>78</v>
      </c>
      <c r="D124">
        <v>14</v>
      </c>
      <c r="E124">
        <v>7</v>
      </c>
      <c r="F124" t="s">
        <v>79</v>
      </c>
      <c r="G124">
        <v>1.5393804002589988E-2</v>
      </c>
      <c r="H124">
        <v>0.10262536001726659</v>
      </c>
      <c r="I124">
        <v>0.17213389400000001</v>
      </c>
      <c r="J124">
        <v>6.666666666666667</v>
      </c>
      <c r="K124">
        <v>1.1475592933333334</v>
      </c>
      <c r="L124" t="s">
        <v>129</v>
      </c>
      <c r="M124" t="s">
        <v>65</v>
      </c>
      <c r="N124" t="s">
        <v>66</v>
      </c>
    </row>
    <row r="125" spans="1:14" x14ac:dyDescent="0.25">
      <c r="A125">
        <v>1</v>
      </c>
      <c r="B125">
        <v>2</v>
      </c>
      <c r="C125" t="s">
        <v>78</v>
      </c>
      <c r="D125">
        <v>19</v>
      </c>
      <c r="E125">
        <v>8</v>
      </c>
      <c r="F125" t="s">
        <v>80</v>
      </c>
      <c r="G125">
        <v>2.8352873698647883E-2</v>
      </c>
      <c r="H125">
        <v>0.1890191579909859</v>
      </c>
      <c r="I125">
        <v>0.24262637800000003</v>
      </c>
      <c r="J125">
        <v>6.666666666666667</v>
      </c>
      <c r="K125">
        <v>1.6175091866666669</v>
      </c>
      <c r="L125" t="s">
        <v>129</v>
      </c>
      <c r="M125" t="s">
        <v>65</v>
      </c>
      <c r="N125" t="s">
        <v>66</v>
      </c>
    </row>
    <row r="126" spans="1:14" x14ac:dyDescent="0.25">
      <c r="A126">
        <v>1</v>
      </c>
      <c r="B126">
        <v>5</v>
      </c>
      <c r="C126" t="s">
        <v>78</v>
      </c>
      <c r="D126">
        <v>18</v>
      </c>
      <c r="E126">
        <v>8</v>
      </c>
      <c r="F126" t="s">
        <v>80</v>
      </c>
      <c r="G126">
        <v>2.5446900494077322E-2</v>
      </c>
      <c r="H126">
        <v>0.16964600329384882</v>
      </c>
      <c r="I126">
        <v>0.22886267400000002</v>
      </c>
      <c r="J126">
        <v>6.666666666666667</v>
      </c>
      <c r="K126">
        <v>1.5257511600000002</v>
      </c>
      <c r="L126" t="s">
        <v>129</v>
      </c>
      <c r="M126" t="s">
        <v>65</v>
      </c>
      <c r="N126" t="s">
        <v>66</v>
      </c>
    </row>
    <row r="127" spans="1:14" x14ac:dyDescent="0.25">
      <c r="A127">
        <v>1</v>
      </c>
      <c r="B127">
        <v>1</v>
      </c>
      <c r="C127" t="s">
        <v>78</v>
      </c>
      <c r="D127">
        <v>19</v>
      </c>
      <c r="E127">
        <v>10</v>
      </c>
      <c r="F127" t="s">
        <v>80</v>
      </c>
      <c r="G127">
        <v>2.8352873698647883E-2</v>
      </c>
      <c r="H127">
        <v>0.1890191579909859</v>
      </c>
      <c r="I127">
        <v>0.27619865599999999</v>
      </c>
      <c r="J127">
        <v>6.666666666666667</v>
      </c>
      <c r="K127">
        <v>1.8413243733333333</v>
      </c>
      <c r="L127" t="s">
        <v>129</v>
      </c>
      <c r="M127" t="s">
        <v>65</v>
      </c>
      <c r="N127" t="s">
        <v>66</v>
      </c>
    </row>
    <row r="128" spans="1:14" x14ac:dyDescent="0.25">
      <c r="A128">
        <v>1</v>
      </c>
      <c r="B128">
        <v>7</v>
      </c>
      <c r="C128" t="s">
        <v>78</v>
      </c>
      <c r="D128">
        <v>18</v>
      </c>
      <c r="E128">
        <v>11</v>
      </c>
      <c r="F128" t="s">
        <v>80</v>
      </c>
      <c r="G128">
        <v>2.5446900494077322E-2</v>
      </c>
      <c r="H128">
        <v>0.16964600329384882</v>
      </c>
      <c r="I128">
        <v>0.27405970200000002</v>
      </c>
      <c r="J128">
        <v>6.666666666666667</v>
      </c>
      <c r="K128">
        <v>1.8270646800000001</v>
      </c>
      <c r="L128" t="s">
        <v>129</v>
      </c>
      <c r="M128" t="s">
        <v>65</v>
      </c>
      <c r="N128" t="s">
        <v>66</v>
      </c>
    </row>
    <row r="129" spans="1:14" x14ac:dyDescent="0.25">
      <c r="A129">
        <v>1</v>
      </c>
      <c r="B129">
        <v>11</v>
      </c>
      <c r="C129" t="s">
        <v>78</v>
      </c>
      <c r="D129">
        <v>18</v>
      </c>
      <c r="E129">
        <v>9</v>
      </c>
      <c r="F129" t="s">
        <v>80</v>
      </c>
      <c r="G129">
        <v>2.5446900494077322E-2</v>
      </c>
      <c r="H129">
        <v>0.16964600329384882</v>
      </c>
      <c r="I129">
        <v>0.24392835000000002</v>
      </c>
      <c r="J129">
        <v>6.666666666666667</v>
      </c>
      <c r="K129">
        <v>1.6261890000000001</v>
      </c>
      <c r="L129" t="s">
        <v>129</v>
      </c>
      <c r="M129" t="s">
        <v>65</v>
      </c>
      <c r="N129" t="s">
        <v>66</v>
      </c>
    </row>
    <row r="130" spans="1:14" x14ac:dyDescent="0.25">
      <c r="A130">
        <v>1</v>
      </c>
      <c r="B130">
        <v>6</v>
      </c>
      <c r="C130" t="s">
        <v>78</v>
      </c>
      <c r="D130">
        <v>24</v>
      </c>
      <c r="E130">
        <v>11</v>
      </c>
      <c r="F130" t="s">
        <v>81</v>
      </c>
      <c r="G130">
        <v>4.5238934211693019E-2</v>
      </c>
      <c r="H130">
        <v>0.30159289474462014</v>
      </c>
      <c r="I130">
        <v>0.40295492999999999</v>
      </c>
      <c r="J130">
        <v>6.666666666666667</v>
      </c>
      <c r="K130">
        <v>2.6863662000000001</v>
      </c>
      <c r="L130" t="s">
        <v>129</v>
      </c>
      <c r="M130" t="s">
        <v>65</v>
      </c>
      <c r="N130" t="s">
        <v>66</v>
      </c>
    </row>
    <row r="131" spans="1:14" x14ac:dyDescent="0.25">
      <c r="A131">
        <v>1</v>
      </c>
      <c r="B131">
        <v>9</v>
      </c>
      <c r="C131" t="s">
        <v>78</v>
      </c>
      <c r="D131">
        <v>22</v>
      </c>
      <c r="E131">
        <v>10</v>
      </c>
      <c r="F131" t="s">
        <v>81</v>
      </c>
      <c r="G131">
        <v>3.8013271108436497E-2</v>
      </c>
      <c r="H131">
        <v>0.25342180738957665</v>
      </c>
      <c r="I131">
        <v>0.33339242600000002</v>
      </c>
      <c r="J131">
        <v>6.666666666666667</v>
      </c>
      <c r="K131">
        <v>2.2226161733333334</v>
      </c>
      <c r="L131" t="s">
        <v>129</v>
      </c>
      <c r="M131" t="s">
        <v>65</v>
      </c>
      <c r="N131" t="s">
        <v>66</v>
      </c>
    </row>
    <row r="132" spans="1:14" x14ac:dyDescent="0.25">
      <c r="A132">
        <v>1</v>
      </c>
      <c r="B132">
        <v>15</v>
      </c>
      <c r="C132" t="s">
        <v>78</v>
      </c>
      <c r="D132">
        <v>24</v>
      </c>
      <c r="E132">
        <v>12</v>
      </c>
      <c r="F132" t="s">
        <v>81</v>
      </c>
      <c r="G132">
        <v>4.5238934211693019E-2</v>
      </c>
      <c r="H132">
        <v>0.30159289474462014</v>
      </c>
      <c r="I132">
        <v>0.42973835399999999</v>
      </c>
      <c r="J132">
        <v>6.666666666666667</v>
      </c>
      <c r="K132">
        <v>2.86492236</v>
      </c>
      <c r="L132" t="s">
        <v>129</v>
      </c>
      <c r="M132" t="s">
        <v>65</v>
      </c>
      <c r="N132" t="s">
        <v>66</v>
      </c>
    </row>
    <row r="133" spans="1:14" x14ac:dyDescent="0.25">
      <c r="A133">
        <v>1</v>
      </c>
      <c r="B133">
        <v>13</v>
      </c>
      <c r="C133" t="s">
        <v>78</v>
      </c>
      <c r="D133">
        <v>23</v>
      </c>
      <c r="E133">
        <v>11</v>
      </c>
      <c r="F133" t="s">
        <v>81</v>
      </c>
      <c r="G133">
        <v>4.1547562843725017E-2</v>
      </c>
      <c r="H133">
        <v>0.27698375229150013</v>
      </c>
      <c r="I133">
        <v>0.378914947</v>
      </c>
      <c r="J133">
        <v>6.666666666666667</v>
      </c>
      <c r="K133">
        <v>2.5260996466666668</v>
      </c>
      <c r="L133" t="s">
        <v>129</v>
      </c>
      <c r="M133" t="s">
        <v>65</v>
      </c>
      <c r="N133" t="s">
        <v>66</v>
      </c>
    </row>
    <row r="134" spans="1:14" x14ac:dyDescent="0.25">
      <c r="A134">
        <v>1</v>
      </c>
      <c r="B134">
        <v>8</v>
      </c>
      <c r="C134" t="s">
        <v>77</v>
      </c>
      <c r="D134">
        <v>29</v>
      </c>
      <c r="E134">
        <v>16</v>
      </c>
      <c r="F134" t="s">
        <v>82</v>
      </c>
      <c r="G134">
        <v>6.6051985541725394E-2</v>
      </c>
      <c r="H134">
        <v>0.44034657027816931</v>
      </c>
      <c r="I134">
        <v>0.38999274799999994</v>
      </c>
      <c r="J134">
        <v>6.666666666666667</v>
      </c>
      <c r="K134">
        <v>2.5999516533333331</v>
      </c>
      <c r="L134" t="s">
        <v>129</v>
      </c>
      <c r="M134" t="s">
        <v>65</v>
      </c>
      <c r="N134" t="s">
        <v>66</v>
      </c>
    </row>
    <row r="135" spans="1:14" x14ac:dyDescent="0.25">
      <c r="A135">
        <v>1</v>
      </c>
      <c r="B135">
        <v>12</v>
      </c>
      <c r="C135" t="s">
        <v>78</v>
      </c>
      <c r="D135">
        <v>29</v>
      </c>
      <c r="E135">
        <v>12</v>
      </c>
      <c r="F135" t="s">
        <v>82</v>
      </c>
      <c r="G135">
        <v>6.6051985541725394E-2</v>
      </c>
      <c r="H135">
        <v>0.44034657027816931</v>
      </c>
      <c r="I135">
        <v>0.577605174</v>
      </c>
      <c r="J135">
        <v>6.666666666666667</v>
      </c>
      <c r="K135">
        <v>3.8507011600000003</v>
      </c>
      <c r="L135" t="s">
        <v>129</v>
      </c>
      <c r="M135" t="s">
        <v>65</v>
      </c>
      <c r="N135" t="s">
        <v>66</v>
      </c>
    </row>
    <row r="136" spans="1:14" x14ac:dyDescent="0.25">
      <c r="A136">
        <v>1</v>
      </c>
      <c r="B136">
        <v>14</v>
      </c>
      <c r="C136" t="s">
        <v>77</v>
      </c>
      <c r="D136">
        <v>28</v>
      </c>
      <c r="E136">
        <v>18</v>
      </c>
      <c r="F136" t="s">
        <v>82</v>
      </c>
      <c r="G136">
        <v>6.1575216010359951E-2</v>
      </c>
      <c r="H136">
        <v>0.41050144006906636</v>
      </c>
      <c r="I136">
        <v>0.4087577591999999</v>
      </c>
      <c r="J136">
        <v>6.666666666666667</v>
      </c>
      <c r="K136">
        <v>2.7250517279999995</v>
      </c>
      <c r="L136" t="s">
        <v>129</v>
      </c>
      <c r="M136" t="s">
        <v>65</v>
      </c>
      <c r="N136" t="s">
        <v>66</v>
      </c>
    </row>
    <row r="137" spans="1:14" x14ac:dyDescent="0.25">
      <c r="A137">
        <v>1</v>
      </c>
      <c r="B137">
        <v>16</v>
      </c>
      <c r="C137" t="s">
        <v>78</v>
      </c>
      <c r="D137">
        <v>31</v>
      </c>
      <c r="E137">
        <v>16</v>
      </c>
      <c r="F137" t="s">
        <v>83</v>
      </c>
      <c r="G137">
        <v>7.5476763502494784E-2</v>
      </c>
      <c r="H137">
        <v>0.50317842334996521</v>
      </c>
      <c r="I137">
        <v>0.8233058900000001</v>
      </c>
      <c r="J137">
        <v>6.666666666666667</v>
      </c>
      <c r="K137">
        <v>5.4887059333333346</v>
      </c>
      <c r="L137" t="s">
        <v>129</v>
      </c>
      <c r="M137" t="s">
        <v>65</v>
      </c>
      <c r="N137" t="s">
        <v>66</v>
      </c>
    </row>
    <row r="138" spans="1:14" x14ac:dyDescent="0.25">
      <c r="A138">
        <v>2</v>
      </c>
      <c r="B138">
        <v>12</v>
      </c>
      <c r="C138" t="s">
        <v>77</v>
      </c>
      <c r="D138">
        <v>14</v>
      </c>
      <c r="E138">
        <v>10</v>
      </c>
      <c r="F138" t="s">
        <v>79</v>
      </c>
      <c r="G138">
        <v>1.5393804002589988E-2</v>
      </c>
      <c r="H138">
        <v>0.10262536001726659</v>
      </c>
      <c r="I138">
        <v>6.114736879999999E-2</v>
      </c>
      <c r="J138">
        <v>6.666666666666667</v>
      </c>
      <c r="K138">
        <v>0.40764912533333331</v>
      </c>
      <c r="L138" t="s">
        <v>129</v>
      </c>
      <c r="M138" t="s">
        <v>65</v>
      </c>
      <c r="N138" t="s">
        <v>66</v>
      </c>
    </row>
    <row r="139" spans="1:14" x14ac:dyDescent="0.25">
      <c r="A139">
        <v>2</v>
      </c>
      <c r="B139">
        <v>6</v>
      </c>
      <c r="C139" t="s">
        <v>78</v>
      </c>
      <c r="D139">
        <v>17</v>
      </c>
      <c r="E139">
        <v>12</v>
      </c>
      <c r="F139" t="s">
        <v>80</v>
      </c>
      <c r="G139">
        <v>2.2698006922186261E-2</v>
      </c>
      <c r="H139">
        <v>0.15132004614790842</v>
      </c>
      <c r="I139">
        <v>0.269595798</v>
      </c>
      <c r="J139">
        <v>6.666666666666667</v>
      </c>
      <c r="K139">
        <v>1.79730532</v>
      </c>
      <c r="L139" t="s">
        <v>129</v>
      </c>
      <c r="M139" t="s">
        <v>65</v>
      </c>
      <c r="N139" t="s">
        <v>66</v>
      </c>
    </row>
    <row r="140" spans="1:14" x14ac:dyDescent="0.25">
      <c r="A140">
        <v>2</v>
      </c>
      <c r="B140">
        <v>7</v>
      </c>
      <c r="C140" t="s">
        <v>77</v>
      </c>
      <c r="D140">
        <v>19</v>
      </c>
      <c r="E140">
        <v>21</v>
      </c>
      <c r="F140" t="s">
        <v>80</v>
      </c>
      <c r="G140">
        <v>2.8352873698647883E-2</v>
      </c>
      <c r="H140">
        <v>0.1890191579909859</v>
      </c>
      <c r="I140">
        <v>0.221937198</v>
      </c>
      <c r="J140">
        <v>6.666666666666667</v>
      </c>
      <c r="K140">
        <v>1.4795813200000001</v>
      </c>
      <c r="L140" t="s">
        <v>129</v>
      </c>
      <c r="M140" t="s">
        <v>65</v>
      </c>
      <c r="N140" t="s">
        <v>66</v>
      </c>
    </row>
    <row r="141" spans="1:14" x14ac:dyDescent="0.25">
      <c r="A141">
        <v>2</v>
      </c>
      <c r="B141">
        <v>8</v>
      </c>
      <c r="C141" t="s">
        <v>77</v>
      </c>
      <c r="D141">
        <v>20</v>
      </c>
      <c r="E141">
        <v>21</v>
      </c>
      <c r="F141" t="s">
        <v>81</v>
      </c>
      <c r="G141">
        <v>3.1415926535897934E-2</v>
      </c>
      <c r="H141">
        <v>0.20943951023931956</v>
      </c>
      <c r="I141">
        <v>0.24536485679999998</v>
      </c>
      <c r="J141">
        <v>6.666666666666667</v>
      </c>
      <c r="K141">
        <v>1.635765712</v>
      </c>
      <c r="L141" t="s">
        <v>129</v>
      </c>
      <c r="M141" t="s">
        <v>65</v>
      </c>
      <c r="N141" t="s">
        <v>66</v>
      </c>
    </row>
    <row r="142" spans="1:14" x14ac:dyDescent="0.25">
      <c r="A142">
        <v>2</v>
      </c>
      <c r="B142">
        <v>11</v>
      </c>
      <c r="C142" t="s">
        <v>77</v>
      </c>
      <c r="D142">
        <v>21</v>
      </c>
      <c r="E142">
        <v>17</v>
      </c>
      <c r="F142" t="s">
        <v>81</v>
      </c>
      <c r="G142">
        <v>3.4636059005827467E-2</v>
      </c>
      <c r="H142">
        <v>0.23090706003884978</v>
      </c>
      <c r="I142">
        <v>0.2195343612</v>
      </c>
      <c r="J142">
        <v>6.666666666666667</v>
      </c>
      <c r="K142">
        <v>1.463562408</v>
      </c>
      <c r="L142" t="s">
        <v>129</v>
      </c>
      <c r="M142" t="s">
        <v>65</v>
      </c>
      <c r="N142" t="s">
        <v>66</v>
      </c>
    </row>
    <row r="143" spans="1:14" x14ac:dyDescent="0.25">
      <c r="A143">
        <v>2</v>
      </c>
      <c r="B143">
        <v>2</v>
      </c>
      <c r="C143" t="s">
        <v>78</v>
      </c>
      <c r="D143">
        <v>22</v>
      </c>
      <c r="E143">
        <v>19</v>
      </c>
      <c r="F143" t="s">
        <v>81</v>
      </c>
      <c r="G143">
        <v>3.8013271108436497E-2</v>
      </c>
      <c r="H143">
        <v>0.25342180738957665</v>
      </c>
      <c r="I143">
        <v>0.53594207000000005</v>
      </c>
      <c r="J143">
        <v>6.666666666666667</v>
      </c>
      <c r="K143">
        <v>3.5729471333333338</v>
      </c>
      <c r="L143" t="s">
        <v>129</v>
      </c>
      <c r="M143" t="s">
        <v>65</v>
      </c>
      <c r="N143" t="s">
        <v>66</v>
      </c>
    </row>
    <row r="144" spans="1:14" x14ac:dyDescent="0.25">
      <c r="A144">
        <v>2</v>
      </c>
      <c r="B144">
        <v>9</v>
      </c>
      <c r="C144" t="s">
        <v>78</v>
      </c>
      <c r="D144">
        <v>22</v>
      </c>
      <c r="E144">
        <v>18</v>
      </c>
      <c r="F144" t="s">
        <v>81</v>
      </c>
      <c r="G144">
        <v>3.8013271108436497E-2</v>
      </c>
      <c r="H144">
        <v>0.25342180738957665</v>
      </c>
      <c r="I144">
        <v>0.51343655399999999</v>
      </c>
      <c r="J144">
        <v>6.666666666666667</v>
      </c>
      <c r="K144">
        <v>3.4229103599999999</v>
      </c>
      <c r="L144" t="s">
        <v>129</v>
      </c>
      <c r="M144" t="s">
        <v>65</v>
      </c>
      <c r="N144" t="s">
        <v>66</v>
      </c>
    </row>
    <row r="145" spans="1:14" x14ac:dyDescent="0.25">
      <c r="A145">
        <v>2</v>
      </c>
      <c r="B145">
        <v>15</v>
      </c>
      <c r="C145" t="s">
        <v>78</v>
      </c>
      <c r="D145">
        <v>22</v>
      </c>
      <c r="E145">
        <v>12</v>
      </c>
      <c r="F145" t="s">
        <v>81</v>
      </c>
      <c r="G145">
        <v>3.8013271108436497E-2</v>
      </c>
      <c r="H145">
        <v>0.25342180738957665</v>
      </c>
      <c r="I145">
        <v>0.37840345800000003</v>
      </c>
      <c r="J145">
        <v>6.666666666666667</v>
      </c>
      <c r="K145">
        <v>2.5226897200000002</v>
      </c>
      <c r="L145" t="s">
        <v>129</v>
      </c>
      <c r="M145" t="s">
        <v>65</v>
      </c>
      <c r="N145" t="s">
        <v>66</v>
      </c>
    </row>
    <row r="146" spans="1:14" x14ac:dyDescent="0.25">
      <c r="A146">
        <v>2</v>
      </c>
      <c r="B146">
        <v>18</v>
      </c>
      <c r="C146" t="s">
        <v>78</v>
      </c>
      <c r="D146">
        <v>22</v>
      </c>
      <c r="E146">
        <v>18</v>
      </c>
      <c r="F146" t="s">
        <v>81</v>
      </c>
      <c r="G146">
        <v>3.8013271108436497E-2</v>
      </c>
      <c r="H146">
        <v>0.25342180738957665</v>
      </c>
      <c r="I146">
        <v>0.51343655399999999</v>
      </c>
      <c r="J146">
        <v>6.666666666666667</v>
      </c>
      <c r="K146">
        <v>3.4229103599999999</v>
      </c>
      <c r="L146" t="s">
        <v>129</v>
      </c>
      <c r="M146" t="s">
        <v>65</v>
      </c>
      <c r="N146" t="s">
        <v>66</v>
      </c>
    </row>
    <row r="147" spans="1:14" x14ac:dyDescent="0.25">
      <c r="A147">
        <v>2</v>
      </c>
      <c r="B147">
        <v>1</v>
      </c>
      <c r="C147" t="s">
        <v>77</v>
      </c>
      <c r="D147">
        <v>23</v>
      </c>
      <c r="E147">
        <v>20</v>
      </c>
      <c r="F147" t="s">
        <v>81</v>
      </c>
      <c r="G147">
        <v>4.1547562843725017E-2</v>
      </c>
      <c r="H147">
        <v>0.27698375229150013</v>
      </c>
      <c r="I147">
        <v>0.30772419279999996</v>
      </c>
      <c r="J147">
        <v>6.666666666666667</v>
      </c>
      <c r="K147">
        <v>2.0514946186666667</v>
      </c>
      <c r="L147" t="s">
        <v>129</v>
      </c>
      <c r="M147" t="s">
        <v>65</v>
      </c>
      <c r="N147" t="s">
        <v>66</v>
      </c>
    </row>
    <row r="148" spans="1:14" x14ac:dyDescent="0.25">
      <c r="A148">
        <v>2</v>
      </c>
      <c r="B148">
        <v>3</v>
      </c>
      <c r="C148" t="s">
        <v>78</v>
      </c>
      <c r="D148">
        <v>23</v>
      </c>
      <c r="E148">
        <v>18</v>
      </c>
      <c r="F148" t="s">
        <v>81</v>
      </c>
      <c r="G148">
        <v>4.1547562843725017E-2</v>
      </c>
      <c r="H148">
        <v>0.27698375229150013</v>
      </c>
      <c r="I148">
        <v>0.55110074400000009</v>
      </c>
      <c r="J148">
        <v>6.666666666666667</v>
      </c>
      <c r="K148">
        <v>3.6740049600000009</v>
      </c>
      <c r="L148" t="s">
        <v>129</v>
      </c>
      <c r="M148" t="s">
        <v>65</v>
      </c>
      <c r="N148" t="s">
        <v>66</v>
      </c>
    </row>
    <row r="149" spans="1:14" x14ac:dyDescent="0.25">
      <c r="A149">
        <v>2</v>
      </c>
      <c r="B149">
        <v>5</v>
      </c>
      <c r="C149" t="s">
        <v>78</v>
      </c>
      <c r="D149">
        <v>29</v>
      </c>
      <c r="E149">
        <v>23</v>
      </c>
      <c r="F149" t="s">
        <v>82</v>
      </c>
      <c r="G149">
        <v>6.6051985541725394E-2</v>
      </c>
      <c r="H149">
        <v>0.44034657027816931</v>
      </c>
      <c r="I149">
        <v>1.007767423</v>
      </c>
      <c r="J149">
        <v>6.666666666666667</v>
      </c>
      <c r="K149">
        <v>6.7184494866666666</v>
      </c>
      <c r="L149" t="s">
        <v>129</v>
      </c>
      <c r="M149" t="s">
        <v>65</v>
      </c>
      <c r="N149" t="s">
        <v>66</v>
      </c>
    </row>
    <row r="150" spans="1:14" x14ac:dyDescent="0.25">
      <c r="A150">
        <v>2</v>
      </c>
      <c r="B150">
        <v>13</v>
      </c>
      <c r="C150" t="s">
        <v>78</v>
      </c>
      <c r="D150">
        <v>29</v>
      </c>
      <c r="E150">
        <v>14</v>
      </c>
      <c r="F150" t="s">
        <v>82</v>
      </c>
      <c r="G150">
        <v>6.6051985541725394E-2</v>
      </c>
      <c r="H150">
        <v>0.44034657027816931</v>
      </c>
      <c r="I150">
        <v>0.65581649200000003</v>
      </c>
      <c r="J150">
        <v>6.666666666666667</v>
      </c>
      <c r="K150">
        <v>4.3721099466666669</v>
      </c>
      <c r="L150" t="s">
        <v>129</v>
      </c>
      <c r="M150" t="s">
        <v>65</v>
      </c>
      <c r="N150" t="s">
        <v>66</v>
      </c>
    </row>
    <row r="151" spans="1:14" x14ac:dyDescent="0.25">
      <c r="A151">
        <v>2</v>
      </c>
      <c r="B151">
        <v>14</v>
      </c>
      <c r="C151" t="s">
        <v>78</v>
      </c>
      <c r="D151">
        <v>29</v>
      </c>
      <c r="E151">
        <v>15</v>
      </c>
      <c r="F151" t="s">
        <v>82</v>
      </c>
      <c r="G151">
        <v>6.6051985541725394E-2</v>
      </c>
      <c r="H151">
        <v>0.44034657027816931</v>
      </c>
      <c r="I151">
        <v>0.6949221510000001</v>
      </c>
      <c r="J151">
        <v>6.666666666666667</v>
      </c>
      <c r="K151">
        <v>4.6328143400000013</v>
      </c>
      <c r="L151" t="s">
        <v>129</v>
      </c>
      <c r="M151" t="s">
        <v>65</v>
      </c>
      <c r="N151" t="s">
        <v>66</v>
      </c>
    </row>
    <row r="152" spans="1:14" x14ac:dyDescent="0.25">
      <c r="A152">
        <v>2</v>
      </c>
      <c r="B152">
        <v>4</v>
      </c>
      <c r="C152" t="s">
        <v>78</v>
      </c>
      <c r="D152">
        <v>30</v>
      </c>
      <c r="E152">
        <v>22</v>
      </c>
      <c r="F152" t="s">
        <v>83</v>
      </c>
      <c r="G152">
        <v>7.0685834705770348E-2</v>
      </c>
      <c r="H152">
        <v>0.47123889803846902</v>
      </c>
      <c r="I152">
        <v>1.029017466</v>
      </c>
      <c r="J152">
        <v>6.666666666666667</v>
      </c>
      <c r="K152">
        <v>6.8601164400000005</v>
      </c>
      <c r="L152" t="s">
        <v>129</v>
      </c>
      <c r="M152" t="s">
        <v>65</v>
      </c>
      <c r="N152" t="s">
        <v>66</v>
      </c>
    </row>
    <row r="153" spans="1:14" x14ac:dyDescent="0.25">
      <c r="A153">
        <v>2</v>
      </c>
      <c r="B153">
        <v>10</v>
      </c>
      <c r="C153" t="s">
        <v>77</v>
      </c>
      <c r="D153">
        <v>32</v>
      </c>
      <c r="E153">
        <v>24</v>
      </c>
      <c r="F153" t="s">
        <v>83</v>
      </c>
      <c r="G153">
        <v>8.0424771931898703E-2</v>
      </c>
      <c r="H153">
        <v>0.53616514621265809</v>
      </c>
      <c r="I153">
        <v>0.70808257199999991</v>
      </c>
      <c r="J153">
        <v>6.666666666666667</v>
      </c>
      <c r="K153">
        <v>4.72055048</v>
      </c>
      <c r="L153" t="s">
        <v>129</v>
      </c>
      <c r="M153" t="s">
        <v>65</v>
      </c>
      <c r="N153" t="s">
        <v>66</v>
      </c>
    </row>
    <row r="154" spans="1:14" x14ac:dyDescent="0.25">
      <c r="A154">
        <v>2</v>
      </c>
      <c r="B154">
        <v>19</v>
      </c>
      <c r="C154" t="s">
        <v>77</v>
      </c>
      <c r="D154">
        <v>30</v>
      </c>
      <c r="E154">
        <v>16</v>
      </c>
      <c r="F154" t="s">
        <v>83</v>
      </c>
      <c r="G154">
        <v>7.0685834705770348E-2</v>
      </c>
      <c r="H154">
        <v>0.47123889803846902</v>
      </c>
      <c r="I154">
        <v>0.41699605679999996</v>
      </c>
      <c r="J154">
        <v>6.666666666666667</v>
      </c>
      <c r="K154">
        <v>2.7799737119999999</v>
      </c>
      <c r="L154" t="s">
        <v>129</v>
      </c>
      <c r="M154" t="s">
        <v>65</v>
      </c>
      <c r="N154" t="s">
        <v>66</v>
      </c>
    </row>
    <row r="155" spans="1:14" x14ac:dyDescent="0.25">
      <c r="A155">
        <v>2</v>
      </c>
      <c r="B155">
        <v>17</v>
      </c>
      <c r="C155" t="s">
        <v>77</v>
      </c>
      <c r="D155">
        <v>31</v>
      </c>
      <c r="E155">
        <v>17</v>
      </c>
      <c r="F155" t="s">
        <v>83</v>
      </c>
      <c r="G155">
        <v>7.5476763502494784E-2</v>
      </c>
      <c r="H155">
        <v>0.50317842334996521</v>
      </c>
      <c r="I155">
        <v>0.47240432919999997</v>
      </c>
      <c r="J155">
        <v>6.666666666666667</v>
      </c>
      <c r="K155">
        <v>3.1493621946666668</v>
      </c>
      <c r="L155" t="s">
        <v>129</v>
      </c>
      <c r="M155" t="s">
        <v>65</v>
      </c>
      <c r="N155" t="s">
        <v>66</v>
      </c>
    </row>
    <row r="156" spans="1:14" x14ac:dyDescent="0.25">
      <c r="A156">
        <v>2</v>
      </c>
      <c r="B156">
        <v>16</v>
      </c>
      <c r="C156" t="s">
        <v>77</v>
      </c>
      <c r="D156">
        <v>35</v>
      </c>
      <c r="E156">
        <v>19</v>
      </c>
      <c r="F156" t="s">
        <v>84</v>
      </c>
      <c r="G156">
        <v>9.6211275016187398E-2</v>
      </c>
      <c r="H156">
        <v>0.64140850010791606</v>
      </c>
      <c r="I156">
        <v>0.67086720679999989</v>
      </c>
      <c r="J156">
        <v>6.666666666666667</v>
      </c>
      <c r="K156">
        <v>4.4724480453333326</v>
      </c>
      <c r="L156" t="s">
        <v>129</v>
      </c>
      <c r="M156" t="s">
        <v>65</v>
      </c>
      <c r="N156" t="s">
        <v>66</v>
      </c>
    </row>
    <row r="157" spans="1:14" x14ac:dyDescent="0.25">
      <c r="A157">
        <v>3</v>
      </c>
      <c r="B157">
        <v>3</v>
      </c>
      <c r="C157" t="s">
        <v>78</v>
      </c>
      <c r="D157">
        <v>17</v>
      </c>
      <c r="E157">
        <v>14</v>
      </c>
      <c r="F157" t="s">
        <v>80</v>
      </c>
      <c r="G157">
        <v>2.2698006922186261E-2</v>
      </c>
      <c r="H157">
        <v>0.15132004614790842</v>
      </c>
      <c r="I157">
        <v>0.29647222000000001</v>
      </c>
      <c r="J157">
        <v>6.666666666666667</v>
      </c>
      <c r="K157">
        <v>1.9764814666666668</v>
      </c>
      <c r="L157" t="s">
        <v>129</v>
      </c>
      <c r="M157" t="s">
        <v>65</v>
      </c>
      <c r="N157" t="s">
        <v>66</v>
      </c>
    </row>
    <row r="158" spans="1:14" x14ac:dyDescent="0.25">
      <c r="A158">
        <v>3</v>
      </c>
      <c r="B158">
        <v>5</v>
      </c>
      <c r="C158" t="s">
        <v>77</v>
      </c>
      <c r="D158">
        <v>18</v>
      </c>
      <c r="E158">
        <v>14</v>
      </c>
      <c r="F158" t="s">
        <v>80</v>
      </c>
      <c r="G158">
        <v>2.5446900494077322E-2</v>
      </c>
      <c r="H158">
        <v>0.16964600329384882</v>
      </c>
      <c r="I158">
        <v>0.13483436400000001</v>
      </c>
      <c r="J158">
        <v>6.666666666666667</v>
      </c>
      <c r="K158">
        <v>0.89889576000000015</v>
      </c>
      <c r="L158" t="s">
        <v>129</v>
      </c>
      <c r="M158" t="s">
        <v>65</v>
      </c>
      <c r="N158" t="s">
        <v>66</v>
      </c>
    </row>
    <row r="159" spans="1:14" x14ac:dyDescent="0.25">
      <c r="A159">
        <v>3</v>
      </c>
      <c r="B159">
        <v>1</v>
      </c>
      <c r="C159" t="s">
        <v>77</v>
      </c>
      <c r="D159">
        <v>20</v>
      </c>
      <c r="E159">
        <v>8</v>
      </c>
      <c r="F159" t="s">
        <v>81</v>
      </c>
      <c r="G159">
        <v>3.1415926535897934E-2</v>
      </c>
      <c r="H159">
        <v>0.20943951023931956</v>
      </c>
      <c r="I159">
        <v>9.6617816799999992E-2</v>
      </c>
      <c r="J159">
        <v>6.666666666666667</v>
      </c>
      <c r="K159">
        <v>0.64411877866666667</v>
      </c>
      <c r="L159" t="s">
        <v>129</v>
      </c>
      <c r="M159" t="s">
        <v>65</v>
      </c>
      <c r="N159" t="s">
        <v>66</v>
      </c>
    </row>
    <row r="160" spans="1:14" x14ac:dyDescent="0.25">
      <c r="A160">
        <v>3</v>
      </c>
      <c r="B160">
        <v>9</v>
      </c>
      <c r="C160" t="s">
        <v>77</v>
      </c>
      <c r="D160">
        <v>20</v>
      </c>
      <c r="E160">
        <v>16</v>
      </c>
      <c r="F160" t="s">
        <v>81</v>
      </c>
      <c r="G160">
        <v>3.1415926535897934E-2</v>
      </c>
      <c r="H160">
        <v>0.20943951023931956</v>
      </c>
      <c r="I160">
        <v>0.18815445679999998</v>
      </c>
      <c r="J160">
        <v>6.666666666666667</v>
      </c>
      <c r="K160">
        <v>1.2543630453333332</v>
      </c>
      <c r="L160" t="s">
        <v>129</v>
      </c>
      <c r="M160" t="s">
        <v>65</v>
      </c>
      <c r="N160" t="s">
        <v>66</v>
      </c>
    </row>
    <row r="161" spans="1:14" x14ac:dyDescent="0.25">
      <c r="A161">
        <v>3</v>
      </c>
      <c r="B161">
        <v>2</v>
      </c>
      <c r="C161" t="s">
        <v>77</v>
      </c>
      <c r="D161">
        <v>24</v>
      </c>
      <c r="E161">
        <v>17</v>
      </c>
      <c r="F161" t="s">
        <v>81</v>
      </c>
      <c r="G161">
        <v>4.5238934211693019E-2</v>
      </c>
      <c r="H161">
        <v>0.30159289474462014</v>
      </c>
      <c r="I161">
        <v>0.28518329519999996</v>
      </c>
      <c r="J161">
        <v>6.666666666666667</v>
      </c>
      <c r="K161">
        <v>1.9012219679999998</v>
      </c>
      <c r="L161" t="s">
        <v>129</v>
      </c>
      <c r="M161" t="s">
        <v>65</v>
      </c>
      <c r="N161" t="s">
        <v>66</v>
      </c>
    </row>
    <row r="162" spans="1:14" x14ac:dyDescent="0.25">
      <c r="A162">
        <v>3</v>
      </c>
      <c r="B162">
        <v>12</v>
      </c>
      <c r="C162" t="s">
        <v>77</v>
      </c>
      <c r="D162">
        <v>24</v>
      </c>
      <c r="E162">
        <v>17</v>
      </c>
      <c r="F162" t="s">
        <v>81</v>
      </c>
      <c r="G162">
        <v>4.5238934211693019E-2</v>
      </c>
      <c r="H162">
        <v>0.30159289474462014</v>
      </c>
      <c r="I162">
        <v>0.28518329519999996</v>
      </c>
      <c r="J162">
        <v>6.666666666666667</v>
      </c>
      <c r="K162">
        <v>1.9012219679999998</v>
      </c>
      <c r="L162" t="s">
        <v>129</v>
      </c>
      <c r="M162" t="s">
        <v>65</v>
      </c>
      <c r="N162" t="s">
        <v>66</v>
      </c>
    </row>
    <row r="163" spans="1:14" x14ac:dyDescent="0.25">
      <c r="A163">
        <v>3</v>
      </c>
      <c r="B163">
        <v>11</v>
      </c>
      <c r="C163" t="s">
        <v>77</v>
      </c>
      <c r="D163">
        <v>25</v>
      </c>
      <c r="E163">
        <v>9</v>
      </c>
      <c r="F163" t="s">
        <v>82</v>
      </c>
      <c r="G163">
        <v>4.9087385212340517E-2</v>
      </c>
      <c r="H163">
        <v>0.3272492347489368</v>
      </c>
      <c r="I163">
        <v>0.16598542679999997</v>
      </c>
      <c r="J163">
        <v>6.666666666666667</v>
      </c>
      <c r="K163">
        <v>1.1065695119999999</v>
      </c>
      <c r="L163" t="s">
        <v>129</v>
      </c>
      <c r="M163" t="s">
        <v>65</v>
      </c>
      <c r="N163" t="s">
        <v>66</v>
      </c>
    </row>
    <row r="164" spans="1:14" x14ac:dyDescent="0.25">
      <c r="A164">
        <v>3</v>
      </c>
      <c r="B164">
        <v>4</v>
      </c>
      <c r="C164" t="s">
        <v>78</v>
      </c>
      <c r="D164">
        <v>26</v>
      </c>
      <c r="E164">
        <v>18</v>
      </c>
      <c r="F164" t="s">
        <v>82</v>
      </c>
      <c r="G164">
        <v>5.3092915845667513E-2</v>
      </c>
      <c r="H164">
        <v>0.3539527723044501</v>
      </c>
      <c r="I164">
        <v>0.6741370980000001</v>
      </c>
      <c r="J164">
        <v>6.666666666666667</v>
      </c>
      <c r="K164">
        <v>4.4942473200000013</v>
      </c>
      <c r="L164" t="s">
        <v>129</v>
      </c>
      <c r="M164" t="s">
        <v>65</v>
      </c>
      <c r="N164" t="s">
        <v>66</v>
      </c>
    </row>
    <row r="165" spans="1:14" x14ac:dyDescent="0.25">
      <c r="A165">
        <v>3</v>
      </c>
      <c r="B165">
        <v>13</v>
      </c>
      <c r="C165" t="s">
        <v>78</v>
      </c>
      <c r="D165">
        <v>26</v>
      </c>
      <c r="E165">
        <v>14</v>
      </c>
      <c r="F165" t="s">
        <v>82</v>
      </c>
      <c r="G165">
        <v>5.3092915845667513E-2</v>
      </c>
      <c r="H165">
        <v>0.3539527723044501</v>
      </c>
      <c r="I165">
        <v>0.54840380200000005</v>
      </c>
      <c r="J165">
        <v>6.666666666666667</v>
      </c>
      <c r="K165">
        <v>3.656025346666667</v>
      </c>
      <c r="L165" t="s">
        <v>129</v>
      </c>
      <c r="M165" t="s">
        <v>65</v>
      </c>
      <c r="N165" t="s">
        <v>66</v>
      </c>
    </row>
    <row r="166" spans="1:14" x14ac:dyDescent="0.25">
      <c r="A166">
        <v>3</v>
      </c>
      <c r="B166">
        <v>14</v>
      </c>
      <c r="C166" t="s">
        <v>78</v>
      </c>
      <c r="D166">
        <v>26</v>
      </c>
      <c r="E166">
        <v>18</v>
      </c>
      <c r="F166" t="s">
        <v>82</v>
      </c>
      <c r="G166">
        <v>5.3092915845667513E-2</v>
      </c>
      <c r="H166">
        <v>0.3539527723044501</v>
      </c>
      <c r="I166">
        <v>0.6741370980000001</v>
      </c>
      <c r="J166">
        <v>6.666666666666667</v>
      </c>
      <c r="K166">
        <v>4.4942473200000013</v>
      </c>
      <c r="L166" t="s">
        <v>129</v>
      </c>
      <c r="M166" t="s">
        <v>65</v>
      </c>
      <c r="N166" t="s">
        <v>66</v>
      </c>
    </row>
    <row r="167" spans="1:14" x14ac:dyDescent="0.25">
      <c r="A167">
        <v>3</v>
      </c>
      <c r="B167">
        <v>8</v>
      </c>
      <c r="C167" t="s">
        <v>78</v>
      </c>
      <c r="D167">
        <v>29</v>
      </c>
      <c r="E167">
        <v>25</v>
      </c>
      <c r="F167" t="s">
        <v>82</v>
      </c>
      <c r="G167">
        <v>6.6051985541725394E-2</v>
      </c>
      <c r="H167">
        <v>0.44034657027816931</v>
      </c>
      <c r="I167">
        <v>1.0859787410000001</v>
      </c>
      <c r="J167">
        <v>6.666666666666667</v>
      </c>
      <c r="K167">
        <v>7.2398582733333345</v>
      </c>
      <c r="L167" t="s">
        <v>129</v>
      </c>
      <c r="M167" t="s">
        <v>65</v>
      </c>
      <c r="N167" t="s">
        <v>66</v>
      </c>
    </row>
    <row r="168" spans="1:14" x14ac:dyDescent="0.25">
      <c r="A168">
        <v>3</v>
      </c>
      <c r="B168">
        <v>18</v>
      </c>
      <c r="C168" t="s">
        <v>78</v>
      </c>
      <c r="D168">
        <v>29</v>
      </c>
      <c r="E168">
        <v>12</v>
      </c>
      <c r="F168" t="s">
        <v>82</v>
      </c>
      <c r="G168">
        <v>6.6051985541725394E-2</v>
      </c>
      <c r="H168">
        <v>0.44034657027816931</v>
      </c>
      <c r="I168">
        <v>0.577605174</v>
      </c>
      <c r="J168">
        <v>6.666666666666667</v>
      </c>
      <c r="K168">
        <v>3.8507011600000003</v>
      </c>
      <c r="L168" t="s">
        <v>129</v>
      </c>
      <c r="M168" t="s">
        <v>65</v>
      </c>
      <c r="N168" t="s">
        <v>66</v>
      </c>
    </row>
    <row r="169" spans="1:14" x14ac:dyDescent="0.25">
      <c r="A169">
        <v>3</v>
      </c>
      <c r="B169">
        <v>6</v>
      </c>
      <c r="C169" t="s">
        <v>78</v>
      </c>
      <c r="D169">
        <v>30</v>
      </c>
      <c r="E169">
        <v>11</v>
      </c>
      <c r="F169" t="s">
        <v>83</v>
      </c>
      <c r="G169">
        <v>7.0685834705770348E-2</v>
      </c>
      <c r="H169">
        <v>0.47123889803846902</v>
      </c>
      <c r="I169">
        <v>0.56867736600000007</v>
      </c>
      <c r="J169">
        <v>6.666666666666667</v>
      </c>
      <c r="K169">
        <v>3.7911824400000005</v>
      </c>
      <c r="L169" t="s">
        <v>129</v>
      </c>
      <c r="M169" t="s">
        <v>65</v>
      </c>
      <c r="N169" t="s">
        <v>66</v>
      </c>
    </row>
    <row r="170" spans="1:14" x14ac:dyDescent="0.25">
      <c r="A170">
        <v>3</v>
      </c>
      <c r="B170">
        <v>10</v>
      </c>
      <c r="C170" t="s">
        <v>78</v>
      </c>
      <c r="D170">
        <v>30</v>
      </c>
      <c r="E170">
        <v>24</v>
      </c>
      <c r="F170" t="s">
        <v>83</v>
      </c>
      <c r="G170">
        <v>7.0685834705770348E-2</v>
      </c>
      <c r="H170">
        <v>0.47123889803846902</v>
      </c>
      <c r="I170">
        <v>1.1127156659999999</v>
      </c>
      <c r="J170">
        <v>6.666666666666667</v>
      </c>
      <c r="K170">
        <v>7.4181044399999996</v>
      </c>
      <c r="L170" t="s">
        <v>129</v>
      </c>
      <c r="M170" t="s">
        <v>65</v>
      </c>
      <c r="N170" t="s">
        <v>66</v>
      </c>
    </row>
    <row r="171" spans="1:14" x14ac:dyDescent="0.25">
      <c r="A171">
        <v>3</v>
      </c>
      <c r="B171">
        <v>16</v>
      </c>
      <c r="C171" t="s">
        <v>78</v>
      </c>
      <c r="D171">
        <v>30</v>
      </c>
      <c r="E171">
        <v>11</v>
      </c>
      <c r="F171" t="s">
        <v>83</v>
      </c>
      <c r="G171">
        <v>7.0685834705770348E-2</v>
      </c>
      <c r="H171">
        <v>0.47123889803846902</v>
      </c>
      <c r="I171">
        <v>0.56867736600000007</v>
      </c>
      <c r="J171">
        <v>6.666666666666667</v>
      </c>
      <c r="K171">
        <v>3.7911824400000005</v>
      </c>
      <c r="L171" t="s">
        <v>129</v>
      </c>
      <c r="M171" t="s">
        <v>65</v>
      </c>
      <c r="N171" t="s">
        <v>66</v>
      </c>
    </row>
    <row r="172" spans="1:14" x14ac:dyDescent="0.25">
      <c r="A172">
        <v>3</v>
      </c>
      <c r="B172">
        <v>15</v>
      </c>
      <c r="C172" t="s">
        <v>77</v>
      </c>
      <c r="D172">
        <v>36</v>
      </c>
      <c r="E172">
        <v>14</v>
      </c>
      <c r="F172" t="s">
        <v>84</v>
      </c>
      <c r="G172">
        <v>0.10178760197630929</v>
      </c>
      <c r="H172">
        <v>0.6785840131753953</v>
      </c>
      <c r="I172">
        <v>0.52409392560000001</v>
      </c>
      <c r="J172">
        <v>6.666666666666667</v>
      </c>
      <c r="K172">
        <v>3.4939595040000002</v>
      </c>
      <c r="L172" t="s">
        <v>129</v>
      </c>
      <c r="M172" t="s">
        <v>65</v>
      </c>
      <c r="N172" t="s">
        <v>66</v>
      </c>
    </row>
    <row r="173" spans="1:14" x14ac:dyDescent="0.25">
      <c r="A173">
        <v>3</v>
      </c>
      <c r="B173">
        <v>7</v>
      </c>
      <c r="C173" t="s">
        <v>78</v>
      </c>
      <c r="D173">
        <v>40</v>
      </c>
      <c r="E173">
        <v>6</v>
      </c>
      <c r="F173" t="s">
        <v>85</v>
      </c>
      <c r="G173">
        <v>0.12566370614359174</v>
      </c>
      <c r="H173">
        <v>0.83775804095727824</v>
      </c>
      <c r="I173">
        <v>0.55472766600000001</v>
      </c>
      <c r="J173">
        <v>6.666666666666667</v>
      </c>
      <c r="K173">
        <v>3.6981844400000004</v>
      </c>
      <c r="L173" t="s">
        <v>129</v>
      </c>
      <c r="M173" t="s">
        <v>65</v>
      </c>
      <c r="N173" t="s">
        <v>66</v>
      </c>
    </row>
    <row r="174" spans="1:14" x14ac:dyDescent="0.25">
      <c r="A174">
        <v>3</v>
      </c>
      <c r="B174">
        <v>17</v>
      </c>
      <c r="C174" t="s">
        <v>78</v>
      </c>
      <c r="D174">
        <v>40</v>
      </c>
      <c r="E174">
        <v>16</v>
      </c>
      <c r="F174" t="s">
        <v>85</v>
      </c>
      <c r="G174">
        <v>0.12566370614359174</v>
      </c>
      <c r="H174">
        <v>0.83775804095727824</v>
      </c>
      <c r="I174">
        <v>1.298711666</v>
      </c>
      <c r="J174">
        <v>6.666666666666667</v>
      </c>
      <c r="K174">
        <v>8.6580777733333338</v>
      </c>
      <c r="L174" t="s">
        <v>129</v>
      </c>
      <c r="M174" t="s">
        <v>65</v>
      </c>
      <c r="N174" t="s">
        <v>66</v>
      </c>
    </row>
    <row r="175" spans="1:14" x14ac:dyDescent="0.25">
      <c r="A175">
        <v>1</v>
      </c>
      <c r="B175">
        <v>10</v>
      </c>
      <c r="C175" t="s">
        <v>78</v>
      </c>
      <c r="D175">
        <v>14</v>
      </c>
      <c r="E175">
        <v>7</v>
      </c>
      <c r="F175" t="s">
        <v>79</v>
      </c>
      <c r="G175">
        <v>1.5393804002589988E-2</v>
      </c>
      <c r="H175">
        <v>0.10262536001726659</v>
      </c>
      <c r="I175">
        <v>0.17213389400000001</v>
      </c>
      <c r="J175">
        <v>6.666666666666667</v>
      </c>
      <c r="K175">
        <v>1.1475592933333334</v>
      </c>
      <c r="L175" t="s">
        <v>129</v>
      </c>
      <c r="M175" t="s">
        <v>67</v>
      </c>
      <c r="N175" t="s">
        <v>68</v>
      </c>
    </row>
    <row r="176" spans="1:14" x14ac:dyDescent="0.25">
      <c r="A176">
        <v>1</v>
      </c>
      <c r="B176">
        <v>17</v>
      </c>
      <c r="C176" t="s">
        <v>78</v>
      </c>
      <c r="D176">
        <v>14</v>
      </c>
      <c r="E176">
        <v>7</v>
      </c>
      <c r="F176" t="s">
        <v>79</v>
      </c>
      <c r="G176">
        <v>1.5393804002589988E-2</v>
      </c>
      <c r="H176">
        <v>0.10262536001726659</v>
      </c>
      <c r="I176">
        <v>0.17213389400000001</v>
      </c>
      <c r="J176">
        <v>6.666666666666667</v>
      </c>
      <c r="K176">
        <v>1.1475592933333334</v>
      </c>
      <c r="L176" t="s">
        <v>129</v>
      </c>
      <c r="M176" t="s">
        <v>67</v>
      </c>
      <c r="N176" t="s">
        <v>68</v>
      </c>
    </row>
    <row r="177" spans="1:14" x14ac:dyDescent="0.25">
      <c r="A177">
        <v>1</v>
      </c>
      <c r="B177">
        <v>1</v>
      </c>
      <c r="C177" t="s">
        <v>78</v>
      </c>
      <c r="D177">
        <v>17</v>
      </c>
      <c r="E177">
        <v>9</v>
      </c>
      <c r="F177" t="s">
        <v>80</v>
      </c>
      <c r="G177">
        <v>2.2698006922186261E-2</v>
      </c>
      <c r="H177">
        <v>0.15132004614790842</v>
      </c>
      <c r="I177">
        <v>0.22928116500000001</v>
      </c>
      <c r="J177">
        <v>6.666666666666667</v>
      </c>
      <c r="K177">
        <v>1.5285411000000002</v>
      </c>
      <c r="L177" t="s">
        <v>129</v>
      </c>
      <c r="M177" t="s">
        <v>67</v>
      </c>
      <c r="N177" t="s">
        <v>68</v>
      </c>
    </row>
    <row r="178" spans="1:14" x14ac:dyDescent="0.25">
      <c r="A178">
        <v>1</v>
      </c>
      <c r="B178">
        <v>7</v>
      </c>
      <c r="C178" t="s">
        <v>78</v>
      </c>
      <c r="D178">
        <v>18</v>
      </c>
      <c r="E178">
        <v>11</v>
      </c>
      <c r="F178" t="s">
        <v>80</v>
      </c>
      <c r="G178">
        <v>2.5446900494077322E-2</v>
      </c>
      <c r="H178">
        <v>0.16964600329384882</v>
      </c>
      <c r="I178">
        <v>0.27405970200000002</v>
      </c>
      <c r="J178">
        <v>6.666666666666667</v>
      </c>
      <c r="K178">
        <v>1.8270646800000001</v>
      </c>
      <c r="L178" t="s">
        <v>129</v>
      </c>
      <c r="M178" t="s">
        <v>67</v>
      </c>
      <c r="N178" t="s">
        <v>68</v>
      </c>
    </row>
    <row r="179" spans="1:14" x14ac:dyDescent="0.25">
      <c r="A179">
        <v>1</v>
      </c>
      <c r="B179">
        <v>14</v>
      </c>
      <c r="C179" t="s">
        <v>78</v>
      </c>
      <c r="D179">
        <v>18</v>
      </c>
      <c r="E179">
        <v>11</v>
      </c>
      <c r="F179" t="s">
        <v>80</v>
      </c>
      <c r="G179">
        <v>2.5446900494077322E-2</v>
      </c>
      <c r="H179">
        <v>0.16964600329384882</v>
      </c>
      <c r="I179">
        <v>0.27405970200000002</v>
      </c>
      <c r="J179">
        <v>6.666666666666667</v>
      </c>
      <c r="K179">
        <v>1.8270646800000001</v>
      </c>
      <c r="L179" t="s">
        <v>129</v>
      </c>
      <c r="M179" t="s">
        <v>67</v>
      </c>
      <c r="N179" t="s">
        <v>68</v>
      </c>
    </row>
    <row r="180" spans="1:14" x14ac:dyDescent="0.25">
      <c r="A180">
        <v>1</v>
      </c>
      <c r="B180">
        <v>6</v>
      </c>
      <c r="C180" t="s">
        <v>78</v>
      </c>
      <c r="D180">
        <v>23</v>
      </c>
      <c r="E180">
        <v>10</v>
      </c>
      <c r="F180" t="s">
        <v>81</v>
      </c>
      <c r="G180">
        <v>4.1547562843725017E-2</v>
      </c>
      <c r="H180">
        <v>0.27698375229150013</v>
      </c>
      <c r="I180">
        <v>0.35431697600000001</v>
      </c>
      <c r="J180">
        <v>6.666666666666667</v>
      </c>
      <c r="K180">
        <v>2.3621131733333334</v>
      </c>
      <c r="L180" t="s">
        <v>129</v>
      </c>
      <c r="M180" t="s">
        <v>67</v>
      </c>
      <c r="N180" t="s">
        <v>68</v>
      </c>
    </row>
    <row r="181" spans="1:14" x14ac:dyDescent="0.25">
      <c r="A181">
        <v>1</v>
      </c>
      <c r="B181">
        <v>9</v>
      </c>
      <c r="C181" t="s">
        <v>78</v>
      </c>
      <c r="D181">
        <v>24</v>
      </c>
      <c r="E181">
        <v>11</v>
      </c>
      <c r="F181" t="s">
        <v>81</v>
      </c>
      <c r="G181">
        <v>4.5238934211693019E-2</v>
      </c>
      <c r="H181">
        <v>0.30159289474462014</v>
      </c>
      <c r="I181">
        <v>0.40295492999999999</v>
      </c>
      <c r="J181">
        <v>6.666666666666667</v>
      </c>
      <c r="K181">
        <v>2.6863662000000001</v>
      </c>
      <c r="L181" t="s">
        <v>129</v>
      </c>
      <c r="M181" t="s">
        <v>67</v>
      </c>
      <c r="N181" t="s">
        <v>68</v>
      </c>
    </row>
    <row r="182" spans="1:14" x14ac:dyDescent="0.25">
      <c r="A182">
        <v>1</v>
      </c>
      <c r="B182">
        <v>13</v>
      </c>
      <c r="C182" t="s">
        <v>78</v>
      </c>
      <c r="D182">
        <v>24</v>
      </c>
      <c r="E182">
        <v>12</v>
      </c>
      <c r="F182" t="s">
        <v>81</v>
      </c>
      <c r="G182">
        <v>4.5238934211693019E-2</v>
      </c>
      <c r="H182">
        <v>0.30159289474462014</v>
      </c>
      <c r="I182">
        <v>0.42973835399999999</v>
      </c>
      <c r="J182">
        <v>6.666666666666667</v>
      </c>
      <c r="K182">
        <v>2.86492236</v>
      </c>
      <c r="L182" t="s">
        <v>129</v>
      </c>
      <c r="M182" t="s">
        <v>67</v>
      </c>
      <c r="N182" t="s">
        <v>68</v>
      </c>
    </row>
    <row r="183" spans="1:14" x14ac:dyDescent="0.25">
      <c r="A183">
        <v>1</v>
      </c>
      <c r="B183">
        <v>16</v>
      </c>
      <c r="C183" t="s">
        <v>78</v>
      </c>
      <c r="D183">
        <v>22</v>
      </c>
      <c r="E183">
        <v>10</v>
      </c>
      <c r="F183" t="s">
        <v>81</v>
      </c>
      <c r="G183">
        <v>3.8013271108436497E-2</v>
      </c>
      <c r="H183">
        <v>0.25342180738957665</v>
      </c>
      <c r="I183">
        <v>0.33339242600000002</v>
      </c>
      <c r="J183">
        <v>6.666666666666667</v>
      </c>
      <c r="K183">
        <v>2.2226161733333334</v>
      </c>
      <c r="L183" t="s">
        <v>129</v>
      </c>
      <c r="M183" t="s">
        <v>67</v>
      </c>
      <c r="N183" t="s">
        <v>68</v>
      </c>
    </row>
    <row r="184" spans="1:14" x14ac:dyDescent="0.25">
      <c r="A184">
        <v>1</v>
      </c>
      <c r="B184">
        <v>4</v>
      </c>
      <c r="C184" t="s">
        <v>77</v>
      </c>
      <c r="D184">
        <v>24</v>
      </c>
      <c r="E184">
        <v>14</v>
      </c>
      <c r="F184" t="s">
        <v>81</v>
      </c>
      <c r="G184">
        <v>4.5238934211693019E-2</v>
      </c>
      <c r="H184">
        <v>0.30159289474462014</v>
      </c>
      <c r="I184">
        <v>0.23575350959999999</v>
      </c>
      <c r="J184">
        <v>6.666666666666667</v>
      </c>
      <c r="K184">
        <v>1.571690064</v>
      </c>
      <c r="L184" t="s">
        <v>129</v>
      </c>
      <c r="M184" t="s">
        <v>67</v>
      </c>
      <c r="N184" t="s">
        <v>68</v>
      </c>
    </row>
    <row r="185" spans="1:14" x14ac:dyDescent="0.25">
      <c r="A185">
        <v>1</v>
      </c>
      <c r="B185">
        <v>8</v>
      </c>
      <c r="C185" t="s">
        <v>77</v>
      </c>
      <c r="D185">
        <v>44</v>
      </c>
      <c r="E185">
        <v>22</v>
      </c>
      <c r="F185" t="s">
        <v>85</v>
      </c>
      <c r="G185">
        <v>0.15205308443374599</v>
      </c>
      <c r="H185">
        <v>1.0136872295583066</v>
      </c>
      <c r="I185">
        <v>1.2234338551999999</v>
      </c>
      <c r="J185">
        <v>6.666666666666667</v>
      </c>
      <c r="K185">
        <v>8.1562257013333337</v>
      </c>
      <c r="L185" t="s">
        <v>129</v>
      </c>
      <c r="M185" t="s">
        <v>67</v>
      </c>
      <c r="N185" t="s">
        <v>68</v>
      </c>
    </row>
    <row r="186" spans="1:14" x14ac:dyDescent="0.25">
      <c r="A186">
        <v>1</v>
      </c>
      <c r="B186">
        <v>15</v>
      </c>
      <c r="C186" t="s">
        <v>77</v>
      </c>
      <c r="D186">
        <v>43</v>
      </c>
      <c r="E186">
        <v>21</v>
      </c>
      <c r="F186" t="s">
        <v>85</v>
      </c>
      <c r="G186">
        <v>0.14522012041218818</v>
      </c>
      <c r="H186">
        <v>0.96813413608125454</v>
      </c>
      <c r="I186">
        <v>1.1157924876</v>
      </c>
      <c r="J186">
        <v>6.666666666666667</v>
      </c>
      <c r="K186">
        <v>7.4386165840000009</v>
      </c>
      <c r="L186" t="s">
        <v>129</v>
      </c>
      <c r="M186" t="s">
        <v>67</v>
      </c>
      <c r="N186" t="s">
        <v>68</v>
      </c>
    </row>
    <row r="187" spans="1:14" x14ac:dyDescent="0.25">
      <c r="A187">
        <v>1</v>
      </c>
      <c r="B187">
        <v>12</v>
      </c>
      <c r="C187" t="s">
        <v>78</v>
      </c>
      <c r="D187">
        <v>26</v>
      </c>
      <c r="E187">
        <v>10</v>
      </c>
      <c r="F187" t="s">
        <v>82</v>
      </c>
      <c r="G187">
        <v>5.3092915845667513E-2</v>
      </c>
      <c r="H187">
        <v>0.3539527723044501</v>
      </c>
      <c r="I187">
        <v>0.422670506</v>
      </c>
      <c r="J187">
        <v>6.666666666666667</v>
      </c>
      <c r="K187">
        <v>2.8178033733333336</v>
      </c>
      <c r="L187" t="s">
        <v>129</v>
      </c>
      <c r="M187" t="s">
        <v>67</v>
      </c>
      <c r="N187" t="s">
        <v>68</v>
      </c>
    </row>
    <row r="188" spans="1:14" x14ac:dyDescent="0.25">
      <c r="A188">
        <v>1</v>
      </c>
      <c r="B188">
        <v>5</v>
      </c>
      <c r="C188" t="s">
        <v>78</v>
      </c>
      <c r="D188">
        <v>28</v>
      </c>
      <c r="E188">
        <v>8</v>
      </c>
      <c r="F188" t="s">
        <v>82</v>
      </c>
      <c r="G188">
        <v>6.1575216010359951E-2</v>
      </c>
      <c r="H188">
        <v>0.41050144006906636</v>
      </c>
      <c r="I188">
        <v>0.39997899400000003</v>
      </c>
      <c r="J188">
        <v>6.666666666666667</v>
      </c>
      <c r="K188">
        <v>2.6665266266666672</v>
      </c>
      <c r="L188" t="s">
        <v>129</v>
      </c>
      <c r="M188" t="s">
        <v>67</v>
      </c>
      <c r="N188" t="s">
        <v>68</v>
      </c>
    </row>
    <row r="189" spans="1:14" x14ac:dyDescent="0.25">
      <c r="A189">
        <v>1</v>
      </c>
      <c r="B189">
        <v>2</v>
      </c>
      <c r="C189" t="s">
        <v>78</v>
      </c>
      <c r="D189">
        <v>29</v>
      </c>
      <c r="E189">
        <v>8</v>
      </c>
      <c r="F189" t="s">
        <v>82</v>
      </c>
      <c r="G189">
        <v>6.6051985541725394E-2</v>
      </c>
      <c r="H189">
        <v>0.44034657027816931</v>
      </c>
      <c r="I189">
        <v>0.421182538</v>
      </c>
      <c r="J189">
        <v>6.666666666666667</v>
      </c>
      <c r="K189">
        <v>2.8078835866666667</v>
      </c>
      <c r="L189" t="s">
        <v>129</v>
      </c>
      <c r="M189" t="s">
        <v>67</v>
      </c>
      <c r="N189" t="s">
        <v>68</v>
      </c>
    </row>
    <row r="190" spans="1:14" x14ac:dyDescent="0.25">
      <c r="A190">
        <v>1</v>
      </c>
      <c r="B190">
        <v>11</v>
      </c>
      <c r="C190" t="s">
        <v>77</v>
      </c>
      <c r="D190">
        <v>34</v>
      </c>
      <c r="E190">
        <v>19</v>
      </c>
      <c r="F190" t="s">
        <v>83</v>
      </c>
      <c r="G190">
        <v>9.0792027688745044E-2</v>
      </c>
      <c r="H190">
        <v>0.60528018459163369</v>
      </c>
      <c r="I190">
        <v>0.63336578960000001</v>
      </c>
      <c r="J190">
        <v>6.666666666666667</v>
      </c>
      <c r="K190">
        <v>4.2224385973333334</v>
      </c>
      <c r="L190" t="s">
        <v>129</v>
      </c>
      <c r="M190" t="s">
        <v>67</v>
      </c>
      <c r="N190" t="s">
        <v>68</v>
      </c>
    </row>
    <row r="191" spans="1:14" x14ac:dyDescent="0.25">
      <c r="A191">
        <v>1</v>
      </c>
      <c r="B191">
        <v>3</v>
      </c>
      <c r="C191" t="s">
        <v>78</v>
      </c>
      <c r="D191">
        <v>34</v>
      </c>
      <c r="E191">
        <v>12</v>
      </c>
      <c r="F191" t="s">
        <v>83</v>
      </c>
      <c r="G191">
        <v>9.0792027688745044E-2</v>
      </c>
      <c r="H191">
        <v>0.60528018459163369</v>
      </c>
      <c r="I191">
        <v>0.75337139400000008</v>
      </c>
      <c r="J191">
        <v>6.666666666666667</v>
      </c>
      <c r="K191">
        <v>5.0224759600000004</v>
      </c>
      <c r="L191" t="s">
        <v>129</v>
      </c>
      <c r="M191" t="s">
        <v>67</v>
      </c>
      <c r="N191" t="s">
        <v>68</v>
      </c>
    </row>
    <row r="192" spans="1:14" x14ac:dyDescent="0.25">
      <c r="A192">
        <v>2</v>
      </c>
      <c r="B192">
        <v>12</v>
      </c>
      <c r="C192" t="s">
        <v>77</v>
      </c>
      <c r="D192">
        <v>14</v>
      </c>
      <c r="E192">
        <v>10</v>
      </c>
      <c r="F192" t="s">
        <v>79</v>
      </c>
      <c r="G192">
        <v>1.5393804002589988E-2</v>
      </c>
      <c r="H192">
        <v>0.10262536001726659</v>
      </c>
      <c r="I192">
        <v>6.114736879999999E-2</v>
      </c>
      <c r="J192">
        <v>6.666666666666667</v>
      </c>
      <c r="K192">
        <v>0.40764912533333331</v>
      </c>
      <c r="L192" t="s">
        <v>129</v>
      </c>
      <c r="M192" t="s">
        <v>67</v>
      </c>
      <c r="N192" t="s">
        <v>68</v>
      </c>
    </row>
    <row r="193" spans="1:14" x14ac:dyDescent="0.25">
      <c r="A193">
        <v>2</v>
      </c>
      <c r="B193">
        <v>6</v>
      </c>
      <c r="C193" t="s">
        <v>78</v>
      </c>
      <c r="D193">
        <v>17</v>
      </c>
      <c r="E193">
        <v>12</v>
      </c>
      <c r="F193" t="s">
        <v>80</v>
      </c>
      <c r="G193">
        <v>2.2698006922186261E-2</v>
      </c>
      <c r="H193">
        <v>0.15132004614790842</v>
      </c>
      <c r="I193">
        <v>0.269595798</v>
      </c>
      <c r="J193">
        <v>6.666666666666667</v>
      </c>
      <c r="K193">
        <v>1.79730532</v>
      </c>
      <c r="L193" t="s">
        <v>129</v>
      </c>
      <c r="M193" t="s">
        <v>67</v>
      </c>
      <c r="N193" t="s">
        <v>68</v>
      </c>
    </row>
    <row r="194" spans="1:14" x14ac:dyDescent="0.25">
      <c r="A194">
        <v>2</v>
      </c>
      <c r="B194">
        <v>14</v>
      </c>
      <c r="C194" t="s">
        <v>78</v>
      </c>
      <c r="D194">
        <v>17</v>
      </c>
      <c r="E194">
        <v>12</v>
      </c>
      <c r="F194" t="s">
        <v>80</v>
      </c>
      <c r="G194">
        <v>2.2698006922186261E-2</v>
      </c>
      <c r="H194">
        <v>0.15132004614790842</v>
      </c>
      <c r="I194">
        <v>0.269595798</v>
      </c>
      <c r="J194">
        <v>6.666666666666667</v>
      </c>
      <c r="K194">
        <v>1.79730532</v>
      </c>
      <c r="L194" t="s">
        <v>129</v>
      </c>
      <c r="M194" t="s">
        <v>67</v>
      </c>
      <c r="N194" t="s">
        <v>68</v>
      </c>
    </row>
    <row r="195" spans="1:14" x14ac:dyDescent="0.25">
      <c r="A195">
        <v>2</v>
      </c>
      <c r="B195">
        <v>7</v>
      </c>
      <c r="C195" t="s">
        <v>77</v>
      </c>
      <c r="D195">
        <v>19</v>
      </c>
      <c r="E195">
        <v>21</v>
      </c>
      <c r="F195" t="s">
        <v>80</v>
      </c>
      <c r="G195">
        <v>2.8352873698647883E-2</v>
      </c>
      <c r="H195">
        <v>0.1890191579909859</v>
      </c>
      <c r="I195">
        <v>0.221937198</v>
      </c>
      <c r="J195">
        <v>6.666666666666667</v>
      </c>
      <c r="K195">
        <v>1.4795813200000001</v>
      </c>
      <c r="L195" t="s">
        <v>129</v>
      </c>
      <c r="M195" t="s">
        <v>67</v>
      </c>
      <c r="N195" t="s">
        <v>68</v>
      </c>
    </row>
    <row r="196" spans="1:14" x14ac:dyDescent="0.25">
      <c r="A196">
        <v>2</v>
      </c>
      <c r="B196">
        <v>8</v>
      </c>
      <c r="C196" t="s">
        <v>77</v>
      </c>
      <c r="D196">
        <v>20</v>
      </c>
      <c r="E196">
        <v>21</v>
      </c>
      <c r="F196" t="s">
        <v>81</v>
      </c>
      <c r="G196">
        <v>3.1415926535897934E-2</v>
      </c>
      <c r="H196">
        <v>0.20943951023931956</v>
      </c>
      <c r="I196">
        <v>0.24536485679999998</v>
      </c>
      <c r="J196">
        <v>6.666666666666667</v>
      </c>
      <c r="K196">
        <v>1.635765712</v>
      </c>
      <c r="L196" t="s">
        <v>129</v>
      </c>
      <c r="M196" t="s">
        <v>67</v>
      </c>
      <c r="N196" t="s">
        <v>68</v>
      </c>
    </row>
    <row r="197" spans="1:14" x14ac:dyDescent="0.25">
      <c r="A197">
        <v>2</v>
      </c>
      <c r="B197">
        <v>11</v>
      </c>
      <c r="C197" t="s">
        <v>77</v>
      </c>
      <c r="D197">
        <v>21</v>
      </c>
      <c r="E197">
        <v>17</v>
      </c>
      <c r="F197" t="s">
        <v>81</v>
      </c>
      <c r="G197">
        <v>3.4636059005827467E-2</v>
      </c>
      <c r="H197">
        <v>0.23090706003884978</v>
      </c>
      <c r="I197">
        <v>0.2195343612</v>
      </c>
      <c r="J197">
        <v>6.666666666666667</v>
      </c>
      <c r="K197">
        <v>1.463562408</v>
      </c>
      <c r="L197" t="s">
        <v>129</v>
      </c>
      <c r="M197" t="s">
        <v>67</v>
      </c>
      <c r="N197" t="s">
        <v>68</v>
      </c>
    </row>
    <row r="198" spans="1:14" x14ac:dyDescent="0.25">
      <c r="A198">
        <v>2</v>
      </c>
      <c r="B198">
        <v>19</v>
      </c>
      <c r="C198" t="s">
        <v>77</v>
      </c>
      <c r="D198">
        <v>21</v>
      </c>
      <c r="E198">
        <v>17</v>
      </c>
      <c r="F198" t="s">
        <v>81</v>
      </c>
      <c r="G198">
        <v>3.4636059005827467E-2</v>
      </c>
      <c r="H198">
        <v>0.23090706003884978</v>
      </c>
      <c r="I198">
        <v>0.2195343612</v>
      </c>
      <c r="J198">
        <v>6.666666666666667</v>
      </c>
      <c r="K198">
        <v>1.463562408</v>
      </c>
      <c r="L198" t="s">
        <v>129</v>
      </c>
      <c r="M198" t="s">
        <v>67</v>
      </c>
      <c r="N198" t="s">
        <v>68</v>
      </c>
    </row>
    <row r="199" spans="1:14" x14ac:dyDescent="0.25">
      <c r="A199">
        <v>2</v>
      </c>
      <c r="B199">
        <v>2</v>
      </c>
      <c r="C199" t="s">
        <v>78</v>
      </c>
      <c r="D199">
        <v>22</v>
      </c>
      <c r="E199">
        <v>19</v>
      </c>
      <c r="F199" t="s">
        <v>81</v>
      </c>
      <c r="G199">
        <v>3.8013271108436497E-2</v>
      </c>
      <c r="H199">
        <v>0.25342180738957665</v>
      </c>
      <c r="I199">
        <v>0.53594207000000005</v>
      </c>
      <c r="J199">
        <v>6.666666666666667</v>
      </c>
      <c r="K199">
        <v>3.5729471333333338</v>
      </c>
      <c r="L199" t="s">
        <v>129</v>
      </c>
      <c r="M199" t="s">
        <v>67</v>
      </c>
      <c r="N199" t="s">
        <v>68</v>
      </c>
    </row>
    <row r="200" spans="1:14" x14ac:dyDescent="0.25">
      <c r="A200">
        <v>2</v>
      </c>
      <c r="B200">
        <v>9</v>
      </c>
      <c r="C200" t="s">
        <v>78</v>
      </c>
      <c r="D200">
        <v>22</v>
      </c>
      <c r="E200">
        <v>18</v>
      </c>
      <c r="F200" t="s">
        <v>81</v>
      </c>
      <c r="G200">
        <v>3.8013271108436497E-2</v>
      </c>
      <c r="H200">
        <v>0.25342180738957665</v>
      </c>
      <c r="I200">
        <v>0.51343655399999999</v>
      </c>
      <c r="J200">
        <v>6.666666666666667</v>
      </c>
      <c r="K200">
        <v>3.4229103599999999</v>
      </c>
      <c r="L200" t="s">
        <v>129</v>
      </c>
      <c r="M200" t="s">
        <v>67</v>
      </c>
      <c r="N200" t="s">
        <v>68</v>
      </c>
    </row>
    <row r="201" spans="1:14" x14ac:dyDescent="0.25">
      <c r="A201">
        <v>2</v>
      </c>
      <c r="B201">
        <v>17</v>
      </c>
      <c r="C201" t="s">
        <v>78</v>
      </c>
      <c r="D201">
        <v>22</v>
      </c>
      <c r="E201">
        <v>9</v>
      </c>
      <c r="F201" t="s">
        <v>81</v>
      </c>
      <c r="G201">
        <v>3.8013271108436497E-2</v>
      </c>
      <c r="H201">
        <v>0.25342180738957665</v>
      </c>
      <c r="I201">
        <v>0.31088691000000002</v>
      </c>
      <c r="J201">
        <v>6.666666666666667</v>
      </c>
      <c r="K201">
        <v>2.0725794000000004</v>
      </c>
      <c r="L201" t="s">
        <v>129</v>
      </c>
      <c r="M201" t="s">
        <v>67</v>
      </c>
      <c r="N201" t="s">
        <v>68</v>
      </c>
    </row>
    <row r="202" spans="1:14" x14ac:dyDescent="0.25">
      <c r="A202">
        <v>2</v>
      </c>
      <c r="B202">
        <v>1</v>
      </c>
      <c r="C202" t="s">
        <v>77</v>
      </c>
      <c r="D202">
        <v>23</v>
      </c>
      <c r="E202">
        <v>20</v>
      </c>
      <c r="F202" t="s">
        <v>81</v>
      </c>
      <c r="G202">
        <v>4.1547562843725017E-2</v>
      </c>
      <c r="H202">
        <v>0.27698375229150013</v>
      </c>
      <c r="I202">
        <v>0.30772419279999996</v>
      </c>
      <c r="J202">
        <v>6.666666666666667</v>
      </c>
      <c r="K202">
        <v>2.0514946186666667</v>
      </c>
      <c r="L202" t="s">
        <v>129</v>
      </c>
      <c r="M202" t="s">
        <v>67</v>
      </c>
      <c r="N202" t="s">
        <v>68</v>
      </c>
    </row>
    <row r="203" spans="1:14" x14ac:dyDescent="0.25">
      <c r="A203">
        <v>2</v>
      </c>
      <c r="B203">
        <v>3</v>
      </c>
      <c r="C203" t="s">
        <v>78</v>
      </c>
      <c r="D203">
        <v>23</v>
      </c>
      <c r="E203">
        <v>18</v>
      </c>
      <c r="F203" t="s">
        <v>81</v>
      </c>
      <c r="G203">
        <v>4.1547562843725017E-2</v>
      </c>
      <c r="H203">
        <v>0.27698375229150013</v>
      </c>
      <c r="I203">
        <v>0.55110074400000009</v>
      </c>
      <c r="J203">
        <v>6.666666666666667</v>
      </c>
      <c r="K203">
        <v>3.6740049600000009</v>
      </c>
      <c r="L203" t="s">
        <v>129</v>
      </c>
      <c r="M203" t="s">
        <v>67</v>
      </c>
      <c r="N203" t="s">
        <v>68</v>
      </c>
    </row>
    <row r="204" spans="1:14" x14ac:dyDescent="0.25">
      <c r="A204">
        <v>2</v>
      </c>
      <c r="B204">
        <v>5</v>
      </c>
      <c r="C204" t="s">
        <v>78</v>
      </c>
      <c r="D204">
        <v>29</v>
      </c>
      <c r="E204">
        <v>23</v>
      </c>
      <c r="F204" t="s">
        <v>82</v>
      </c>
      <c r="G204">
        <v>6.6051985541725394E-2</v>
      </c>
      <c r="H204">
        <v>0.44034657027816931</v>
      </c>
      <c r="I204">
        <v>1.007767423</v>
      </c>
      <c r="J204">
        <v>6.666666666666667</v>
      </c>
      <c r="K204">
        <v>6.7184494866666666</v>
      </c>
      <c r="L204" t="s">
        <v>129</v>
      </c>
      <c r="M204" t="s">
        <v>67</v>
      </c>
      <c r="N204" t="s">
        <v>68</v>
      </c>
    </row>
    <row r="205" spans="1:14" x14ac:dyDescent="0.25">
      <c r="A205">
        <v>2</v>
      </c>
      <c r="B205">
        <v>13</v>
      </c>
      <c r="C205" t="s">
        <v>78</v>
      </c>
      <c r="D205">
        <v>29</v>
      </c>
      <c r="E205">
        <v>14</v>
      </c>
      <c r="F205" t="s">
        <v>82</v>
      </c>
      <c r="G205">
        <v>6.6051985541725394E-2</v>
      </c>
      <c r="H205">
        <v>0.44034657027816931</v>
      </c>
      <c r="I205">
        <v>0.65581649200000003</v>
      </c>
      <c r="J205">
        <v>6.666666666666667</v>
      </c>
      <c r="K205">
        <v>4.3721099466666669</v>
      </c>
      <c r="L205" t="s">
        <v>129</v>
      </c>
      <c r="M205" t="s">
        <v>67</v>
      </c>
      <c r="N205" t="s">
        <v>68</v>
      </c>
    </row>
    <row r="206" spans="1:14" x14ac:dyDescent="0.25">
      <c r="A206">
        <v>2</v>
      </c>
      <c r="B206">
        <v>4</v>
      </c>
      <c r="C206" t="s">
        <v>78</v>
      </c>
      <c r="D206">
        <v>30</v>
      </c>
      <c r="E206">
        <v>22</v>
      </c>
      <c r="F206" t="s">
        <v>83</v>
      </c>
      <c r="G206">
        <v>7.0685834705770348E-2</v>
      </c>
      <c r="H206">
        <v>0.47123889803846902</v>
      </c>
      <c r="I206">
        <v>1.029017466</v>
      </c>
      <c r="J206">
        <v>6.666666666666667</v>
      </c>
      <c r="K206">
        <v>6.8601164400000005</v>
      </c>
      <c r="L206" t="s">
        <v>129</v>
      </c>
      <c r="M206" t="s">
        <v>67</v>
      </c>
      <c r="N206" t="s">
        <v>68</v>
      </c>
    </row>
    <row r="207" spans="1:14" x14ac:dyDescent="0.25">
      <c r="A207">
        <v>2</v>
      </c>
      <c r="B207">
        <v>10</v>
      </c>
      <c r="C207" t="s">
        <v>77</v>
      </c>
      <c r="D207">
        <v>32</v>
      </c>
      <c r="E207">
        <v>24</v>
      </c>
      <c r="F207" t="s">
        <v>83</v>
      </c>
      <c r="G207">
        <v>8.0424771931898703E-2</v>
      </c>
      <c r="H207">
        <v>0.53616514621265809</v>
      </c>
      <c r="I207">
        <v>0.70808257199999991</v>
      </c>
      <c r="J207">
        <v>6.666666666666667</v>
      </c>
      <c r="K207">
        <v>4.72055048</v>
      </c>
      <c r="L207" t="s">
        <v>129</v>
      </c>
      <c r="M207" t="s">
        <v>67</v>
      </c>
      <c r="N207" t="s">
        <v>68</v>
      </c>
    </row>
    <row r="208" spans="1:14" x14ac:dyDescent="0.25">
      <c r="A208">
        <v>2</v>
      </c>
      <c r="B208">
        <v>18</v>
      </c>
      <c r="C208" t="s">
        <v>77</v>
      </c>
      <c r="D208">
        <v>32</v>
      </c>
      <c r="E208">
        <v>17</v>
      </c>
      <c r="F208" t="s">
        <v>83</v>
      </c>
      <c r="G208">
        <v>8.0424771931898703E-2</v>
      </c>
      <c r="H208">
        <v>0.53616514621265809</v>
      </c>
      <c r="I208">
        <v>0.50304049839999998</v>
      </c>
      <c r="J208">
        <v>6.666666666666667</v>
      </c>
      <c r="K208">
        <v>3.3536033226666668</v>
      </c>
      <c r="L208" t="s">
        <v>129</v>
      </c>
      <c r="M208" t="s">
        <v>67</v>
      </c>
      <c r="N208" t="s">
        <v>68</v>
      </c>
    </row>
    <row r="209" spans="1:14" x14ac:dyDescent="0.25">
      <c r="A209">
        <v>2</v>
      </c>
      <c r="B209">
        <v>15</v>
      </c>
      <c r="C209" t="s">
        <v>77</v>
      </c>
      <c r="D209">
        <v>35</v>
      </c>
      <c r="E209">
        <v>21</v>
      </c>
      <c r="F209" t="s">
        <v>84</v>
      </c>
      <c r="G209">
        <v>9.6211275016187398E-2</v>
      </c>
      <c r="H209">
        <v>0.64140850010791606</v>
      </c>
      <c r="I209">
        <v>0.74094994679999993</v>
      </c>
      <c r="J209">
        <v>6.666666666666667</v>
      </c>
      <c r="K209">
        <v>4.9396663119999999</v>
      </c>
      <c r="L209" t="s">
        <v>129</v>
      </c>
      <c r="M209" t="s">
        <v>67</v>
      </c>
      <c r="N209" t="s">
        <v>68</v>
      </c>
    </row>
    <row r="210" spans="1:14" x14ac:dyDescent="0.25">
      <c r="A210">
        <v>2</v>
      </c>
      <c r="B210">
        <v>16</v>
      </c>
      <c r="C210" t="s">
        <v>77</v>
      </c>
      <c r="D210">
        <v>40</v>
      </c>
      <c r="E210">
        <v>21</v>
      </c>
      <c r="F210" t="s">
        <v>85</v>
      </c>
      <c r="G210">
        <v>0.12566370614359174</v>
      </c>
      <c r="H210">
        <v>0.83775804095727824</v>
      </c>
      <c r="I210">
        <v>0.96621589679999986</v>
      </c>
      <c r="J210">
        <v>6.666666666666667</v>
      </c>
      <c r="K210">
        <v>6.4414393119999991</v>
      </c>
      <c r="L210" t="s">
        <v>129</v>
      </c>
      <c r="M210" t="s">
        <v>67</v>
      </c>
      <c r="N210" t="s">
        <v>68</v>
      </c>
    </row>
    <row r="211" spans="1:14" x14ac:dyDescent="0.25">
      <c r="A211">
        <v>3</v>
      </c>
      <c r="B211">
        <v>6</v>
      </c>
      <c r="C211" t="s">
        <v>78</v>
      </c>
      <c r="D211">
        <v>10</v>
      </c>
      <c r="E211">
        <v>11</v>
      </c>
      <c r="F211" t="s">
        <v>79</v>
      </c>
      <c r="G211">
        <v>7.8539816339744835E-3</v>
      </c>
      <c r="H211">
        <v>5.235987755982989E-2</v>
      </c>
      <c r="I211">
        <v>0.15948616600000001</v>
      </c>
      <c r="J211">
        <v>6.666666666666667</v>
      </c>
      <c r="K211">
        <v>1.0632411066666667</v>
      </c>
      <c r="L211" t="s">
        <v>129</v>
      </c>
      <c r="M211" t="s">
        <v>67</v>
      </c>
      <c r="N211" t="s">
        <v>68</v>
      </c>
    </row>
    <row r="212" spans="1:14" x14ac:dyDescent="0.25">
      <c r="A212">
        <v>3</v>
      </c>
      <c r="B212">
        <v>7</v>
      </c>
      <c r="C212" t="s">
        <v>78</v>
      </c>
      <c r="D212">
        <v>10</v>
      </c>
      <c r="E212">
        <v>6</v>
      </c>
      <c r="F212" t="s">
        <v>79</v>
      </c>
      <c r="G212">
        <v>7.8539816339744835E-3</v>
      </c>
      <c r="H212">
        <v>5.235987755982989E-2</v>
      </c>
      <c r="I212">
        <v>0.13623666600000001</v>
      </c>
      <c r="J212">
        <v>6.666666666666667</v>
      </c>
      <c r="K212">
        <v>0.90824444000000004</v>
      </c>
      <c r="L212" t="s">
        <v>129</v>
      </c>
      <c r="M212" t="s">
        <v>67</v>
      </c>
      <c r="N212" t="s">
        <v>68</v>
      </c>
    </row>
    <row r="213" spans="1:14" x14ac:dyDescent="0.25">
      <c r="A213">
        <v>3</v>
      </c>
      <c r="B213">
        <v>14</v>
      </c>
      <c r="C213" t="s">
        <v>78</v>
      </c>
      <c r="D213">
        <v>10</v>
      </c>
      <c r="E213">
        <v>6</v>
      </c>
      <c r="F213" t="s">
        <v>79</v>
      </c>
      <c r="G213">
        <v>7.8539816339744835E-3</v>
      </c>
      <c r="H213">
        <v>5.235987755982989E-2</v>
      </c>
      <c r="I213">
        <v>0.13623666600000001</v>
      </c>
      <c r="J213">
        <v>6.666666666666667</v>
      </c>
      <c r="K213">
        <v>0.90824444000000004</v>
      </c>
      <c r="L213" t="s">
        <v>129</v>
      </c>
      <c r="M213" t="s">
        <v>67</v>
      </c>
      <c r="N213" t="s">
        <v>68</v>
      </c>
    </row>
    <row r="214" spans="1:14" x14ac:dyDescent="0.25">
      <c r="A214">
        <v>3</v>
      </c>
      <c r="B214">
        <v>1</v>
      </c>
      <c r="C214" t="s">
        <v>77</v>
      </c>
      <c r="D214">
        <v>11</v>
      </c>
      <c r="E214">
        <v>8</v>
      </c>
      <c r="F214" t="s">
        <v>79</v>
      </c>
      <c r="G214">
        <v>9.5033177771091243E-3</v>
      </c>
      <c r="H214">
        <v>6.3355451847394162E-2</v>
      </c>
      <c r="I214">
        <v>3.2771010399999995E-2</v>
      </c>
      <c r="J214">
        <v>6.666666666666667</v>
      </c>
      <c r="K214">
        <v>0.21847340266666665</v>
      </c>
      <c r="L214" t="s">
        <v>129</v>
      </c>
      <c r="M214" t="s">
        <v>67</v>
      </c>
      <c r="N214" t="s">
        <v>68</v>
      </c>
    </row>
    <row r="215" spans="1:14" x14ac:dyDescent="0.25">
      <c r="A215">
        <v>3</v>
      </c>
      <c r="B215">
        <v>12</v>
      </c>
      <c r="C215" t="s">
        <v>78</v>
      </c>
      <c r="D215">
        <v>12</v>
      </c>
      <c r="E215">
        <v>8</v>
      </c>
      <c r="F215" t="s">
        <v>79</v>
      </c>
      <c r="G215">
        <v>1.1309733552923255E-2</v>
      </c>
      <c r="H215">
        <v>7.5398223686155036E-2</v>
      </c>
      <c r="I215">
        <v>0.16190411399999999</v>
      </c>
      <c r="J215">
        <v>6.666666666666667</v>
      </c>
      <c r="K215">
        <v>1.0793607599999999</v>
      </c>
      <c r="L215" t="s">
        <v>129</v>
      </c>
      <c r="M215" t="s">
        <v>67</v>
      </c>
      <c r="N215" t="s">
        <v>68</v>
      </c>
    </row>
    <row r="216" spans="1:14" x14ac:dyDescent="0.25">
      <c r="A216">
        <v>3</v>
      </c>
      <c r="B216">
        <v>19</v>
      </c>
      <c r="C216" t="s">
        <v>78</v>
      </c>
      <c r="D216">
        <v>12</v>
      </c>
      <c r="E216">
        <v>8</v>
      </c>
      <c r="F216" t="s">
        <v>79</v>
      </c>
      <c r="G216">
        <v>1.1309733552923255E-2</v>
      </c>
      <c r="H216">
        <v>7.5398223686155036E-2</v>
      </c>
      <c r="I216">
        <v>0.16190411399999999</v>
      </c>
      <c r="J216">
        <v>6.666666666666667</v>
      </c>
      <c r="K216">
        <v>1.0793607599999999</v>
      </c>
      <c r="L216" t="s">
        <v>129</v>
      </c>
      <c r="M216" t="s">
        <v>67</v>
      </c>
      <c r="N216" t="s">
        <v>68</v>
      </c>
    </row>
    <row r="217" spans="1:14" x14ac:dyDescent="0.25">
      <c r="A217">
        <v>3</v>
      </c>
      <c r="B217">
        <v>5</v>
      </c>
      <c r="C217" t="s">
        <v>77</v>
      </c>
      <c r="D217">
        <v>13</v>
      </c>
      <c r="E217">
        <v>14</v>
      </c>
      <c r="F217" t="s">
        <v>79</v>
      </c>
      <c r="G217">
        <v>1.3273228961416878E-2</v>
      </c>
      <c r="H217">
        <v>8.8488193076112526E-2</v>
      </c>
      <c r="I217">
        <v>7.2761079999999992E-2</v>
      </c>
      <c r="J217">
        <v>6.666666666666667</v>
      </c>
      <c r="K217">
        <v>0.48507386666666663</v>
      </c>
      <c r="L217" t="s">
        <v>129</v>
      </c>
      <c r="M217" t="s">
        <v>67</v>
      </c>
      <c r="N217" t="s">
        <v>68</v>
      </c>
    </row>
    <row r="218" spans="1:14" x14ac:dyDescent="0.25">
      <c r="A218">
        <v>3</v>
      </c>
      <c r="B218">
        <v>13</v>
      </c>
      <c r="C218" t="s">
        <v>78</v>
      </c>
      <c r="D218">
        <v>14</v>
      </c>
      <c r="E218">
        <v>7</v>
      </c>
      <c r="F218" t="s">
        <v>79</v>
      </c>
      <c r="G218">
        <v>1.5393804002589988E-2</v>
      </c>
      <c r="H218">
        <v>0.10262536001726659</v>
      </c>
      <c r="I218">
        <v>0.17213389400000001</v>
      </c>
      <c r="J218">
        <v>6.666666666666667</v>
      </c>
      <c r="K218">
        <v>1.1475592933333334</v>
      </c>
      <c r="L218" t="s">
        <v>129</v>
      </c>
      <c r="M218" t="s">
        <v>67</v>
      </c>
      <c r="N218" t="s">
        <v>68</v>
      </c>
    </row>
    <row r="219" spans="1:14" x14ac:dyDescent="0.25">
      <c r="A219">
        <v>3</v>
      </c>
      <c r="B219">
        <v>20</v>
      </c>
      <c r="C219" t="s">
        <v>78</v>
      </c>
      <c r="D219">
        <v>14</v>
      </c>
      <c r="E219">
        <v>7</v>
      </c>
      <c r="F219" t="s">
        <v>79</v>
      </c>
      <c r="G219">
        <v>1.5393804002589988E-2</v>
      </c>
      <c r="H219">
        <v>0.10262536001726659</v>
      </c>
      <c r="I219">
        <v>0.17213389400000001</v>
      </c>
      <c r="J219">
        <v>6.666666666666667</v>
      </c>
      <c r="K219">
        <v>1.1475592933333334</v>
      </c>
      <c r="L219" t="s">
        <v>129</v>
      </c>
      <c r="M219" t="s">
        <v>67</v>
      </c>
      <c r="N219" t="s">
        <v>68</v>
      </c>
    </row>
    <row r="220" spans="1:14" x14ac:dyDescent="0.25">
      <c r="A220">
        <v>3</v>
      </c>
      <c r="B220">
        <v>3</v>
      </c>
      <c r="C220" t="s">
        <v>78</v>
      </c>
      <c r="D220">
        <v>17</v>
      </c>
      <c r="E220">
        <v>14</v>
      </c>
      <c r="F220" t="s">
        <v>80</v>
      </c>
      <c r="G220">
        <v>2.2698006922186261E-2</v>
      </c>
      <c r="H220">
        <v>0.15132004614790842</v>
      </c>
      <c r="I220">
        <v>0.29647222000000001</v>
      </c>
      <c r="J220">
        <v>6.666666666666667</v>
      </c>
      <c r="K220">
        <v>1.9764814666666668</v>
      </c>
      <c r="L220" t="s">
        <v>129</v>
      </c>
      <c r="M220" t="s">
        <v>67</v>
      </c>
      <c r="N220" t="s">
        <v>68</v>
      </c>
    </row>
    <row r="221" spans="1:14" x14ac:dyDescent="0.25">
      <c r="A221">
        <v>3</v>
      </c>
      <c r="B221">
        <v>9</v>
      </c>
      <c r="C221" t="s">
        <v>78</v>
      </c>
      <c r="D221">
        <v>20</v>
      </c>
      <c r="E221">
        <v>16</v>
      </c>
      <c r="F221" t="s">
        <v>81</v>
      </c>
      <c r="G221">
        <v>3.1415926535897934E-2</v>
      </c>
      <c r="H221">
        <v>0.20943951023931956</v>
      </c>
      <c r="I221">
        <v>0.405930866</v>
      </c>
      <c r="J221">
        <v>6.666666666666667</v>
      </c>
      <c r="K221">
        <v>2.7062057733333336</v>
      </c>
      <c r="L221" t="s">
        <v>129</v>
      </c>
      <c r="M221" t="s">
        <v>67</v>
      </c>
      <c r="N221" t="s">
        <v>68</v>
      </c>
    </row>
    <row r="222" spans="1:14" x14ac:dyDescent="0.25">
      <c r="A222">
        <v>3</v>
      </c>
      <c r="B222">
        <v>11</v>
      </c>
      <c r="C222" t="s">
        <v>77</v>
      </c>
      <c r="D222">
        <v>20</v>
      </c>
      <c r="E222">
        <v>16</v>
      </c>
      <c r="F222" t="s">
        <v>81</v>
      </c>
      <c r="G222">
        <v>3.1415926535897934E-2</v>
      </c>
      <c r="H222">
        <v>0.20943951023931956</v>
      </c>
      <c r="I222">
        <v>0.18815445679999998</v>
      </c>
      <c r="J222">
        <v>6.666666666666667</v>
      </c>
      <c r="K222">
        <v>1.2543630453333332</v>
      </c>
      <c r="L222" t="s">
        <v>129</v>
      </c>
      <c r="M222" t="s">
        <v>67</v>
      </c>
      <c r="N222" t="s">
        <v>68</v>
      </c>
    </row>
    <row r="223" spans="1:14" x14ac:dyDescent="0.25">
      <c r="A223">
        <v>3</v>
      </c>
      <c r="B223">
        <v>16</v>
      </c>
      <c r="C223" t="s">
        <v>78</v>
      </c>
      <c r="D223">
        <v>20</v>
      </c>
      <c r="E223">
        <v>16</v>
      </c>
      <c r="F223" t="s">
        <v>81</v>
      </c>
      <c r="G223">
        <v>3.1415926535897934E-2</v>
      </c>
      <c r="H223">
        <v>0.20943951023931956</v>
      </c>
      <c r="I223">
        <v>0.405930866</v>
      </c>
      <c r="J223">
        <v>6.666666666666667</v>
      </c>
      <c r="K223">
        <v>2.7062057733333336</v>
      </c>
      <c r="L223" t="s">
        <v>129</v>
      </c>
      <c r="M223" t="s">
        <v>67</v>
      </c>
      <c r="N223" t="s">
        <v>68</v>
      </c>
    </row>
    <row r="224" spans="1:14" x14ac:dyDescent="0.25">
      <c r="A224">
        <v>3</v>
      </c>
      <c r="B224">
        <v>18</v>
      </c>
      <c r="C224" t="s">
        <v>77</v>
      </c>
      <c r="D224">
        <v>20</v>
      </c>
      <c r="E224">
        <v>16</v>
      </c>
      <c r="F224" t="s">
        <v>81</v>
      </c>
      <c r="G224">
        <v>3.1415926535897934E-2</v>
      </c>
      <c r="H224">
        <v>0.20943951023931956</v>
      </c>
      <c r="I224">
        <v>0.18815445679999998</v>
      </c>
      <c r="J224">
        <v>6.666666666666667</v>
      </c>
      <c r="K224">
        <v>1.2543630453333332</v>
      </c>
      <c r="L224" t="s">
        <v>129</v>
      </c>
      <c r="M224" t="s">
        <v>67</v>
      </c>
      <c r="N224" t="s">
        <v>68</v>
      </c>
    </row>
    <row r="225" spans="1:14" x14ac:dyDescent="0.25">
      <c r="A225">
        <v>3</v>
      </c>
      <c r="B225">
        <v>2</v>
      </c>
      <c r="C225" t="s">
        <v>77</v>
      </c>
      <c r="D225">
        <v>24</v>
      </c>
      <c r="E225">
        <v>17</v>
      </c>
      <c r="F225" t="s">
        <v>81</v>
      </c>
      <c r="G225">
        <v>4.5238934211693019E-2</v>
      </c>
      <c r="H225">
        <v>0.30159289474462014</v>
      </c>
      <c r="I225">
        <v>0.28518329519999996</v>
      </c>
      <c r="J225">
        <v>6.666666666666667</v>
      </c>
      <c r="K225">
        <v>1.9012219679999998</v>
      </c>
      <c r="L225" t="s">
        <v>129</v>
      </c>
      <c r="M225" t="s">
        <v>67</v>
      </c>
      <c r="N225" t="s">
        <v>68</v>
      </c>
    </row>
    <row r="226" spans="1:14" x14ac:dyDescent="0.25">
      <c r="A226">
        <v>3</v>
      </c>
      <c r="B226">
        <v>4</v>
      </c>
      <c r="C226" t="s">
        <v>78</v>
      </c>
      <c r="D226">
        <v>26</v>
      </c>
      <c r="E226">
        <v>18</v>
      </c>
      <c r="F226" t="s">
        <v>82</v>
      </c>
      <c r="G226">
        <v>5.3092915845667513E-2</v>
      </c>
      <c r="H226">
        <v>0.3539527723044501</v>
      </c>
      <c r="I226">
        <v>0.6741370980000001</v>
      </c>
      <c r="J226">
        <v>6.666666666666667</v>
      </c>
      <c r="K226">
        <v>4.4942473200000013</v>
      </c>
      <c r="L226" t="s">
        <v>129</v>
      </c>
      <c r="M226" t="s">
        <v>67</v>
      </c>
      <c r="N226" t="s">
        <v>68</v>
      </c>
    </row>
    <row r="227" spans="1:14" x14ac:dyDescent="0.25">
      <c r="A227">
        <v>3</v>
      </c>
      <c r="B227">
        <v>8</v>
      </c>
      <c r="C227" t="s">
        <v>78</v>
      </c>
      <c r="D227">
        <v>29</v>
      </c>
      <c r="E227">
        <v>25</v>
      </c>
      <c r="F227" t="s">
        <v>82</v>
      </c>
      <c r="G227">
        <v>6.6051985541725394E-2</v>
      </c>
      <c r="H227">
        <v>0.44034657027816931</v>
      </c>
      <c r="I227">
        <v>1.0859787410000001</v>
      </c>
      <c r="J227">
        <v>6.666666666666667</v>
      </c>
      <c r="K227">
        <v>7.2398582733333345</v>
      </c>
      <c r="L227" t="s">
        <v>129</v>
      </c>
      <c r="M227" t="s">
        <v>67</v>
      </c>
      <c r="N227" t="s">
        <v>68</v>
      </c>
    </row>
    <row r="228" spans="1:14" x14ac:dyDescent="0.25">
      <c r="A228">
        <v>3</v>
      </c>
      <c r="B228">
        <v>15</v>
      </c>
      <c r="C228" t="s">
        <v>78</v>
      </c>
      <c r="D228">
        <v>29</v>
      </c>
      <c r="E228">
        <v>25</v>
      </c>
      <c r="F228" t="s">
        <v>82</v>
      </c>
      <c r="G228">
        <v>6.6051985541725394E-2</v>
      </c>
      <c r="H228">
        <v>0.44034657027816931</v>
      </c>
      <c r="I228">
        <v>1.0859787410000001</v>
      </c>
      <c r="J228">
        <v>6.666666666666667</v>
      </c>
      <c r="K228">
        <v>7.2398582733333345</v>
      </c>
      <c r="L228" t="s">
        <v>129</v>
      </c>
      <c r="M228" t="s">
        <v>67</v>
      </c>
      <c r="N228" t="s">
        <v>68</v>
      </c>
    </row>
    <row r="229" spans="1:14" x14ac:dyDescent="0.25">
      <c r="A229">
        <v>3</v>
      </c>
      <c r="B229">
        <v>10</v>
      </c>
      <c r="C229" t="s">
        <v>78</v>
      </c>
      <c r="D229">
        <v>30</v>
      </c>
      <c r="E229">
        <v>24</v>
      </c>
      <c r="F229" t="s">
        <v>83</v>
      </c>
      <c r="G229">
        <v>7.0685834705770348E-2</v>
      </c>
      <c r="H229">
        <v>0.47123889803846902</v>
      </c>
      <c r="I229">
        <v>1.1127156659999999</v>
      </c>
      <c r="J229">
        <v>6.666666666666667</v>
      </c>
      <c r="K229">
        <v>7.4181044399999996</v>
      </c>
      <c r="L229" t="s">
        <v>129</v>
      </c>
      <c r="M229" t="s">
        <v>67</v>
      </c>
      <c r="N229" t="s">
        <v>68</v>
      </c>
    </row>
    <row r="230" spans="1:14" x14ac:dyDescent="0.25">
      <c r="A230">
        <v>3</v>
      </c>
      <c r="B230">
        <v>17</v>
      </c>
      <c r="C230" t="s">
        <v>78</v>
      </c>
      <c r="D230">
        <v>30</v>
      </c>
      <c r="E230">
        <v>24</v>
      </c>
      <c r="F230" t="s">
        <v>83</v>
      </c>
      <c r="G230">
        <v>7.0685834705770348E-2</v>
      </c>
      <c r="H230">
        <v>0.47123889803846902</v>
      </c>
      <c r="I230">
        <v>1.1127156659999999</v>
      </c>
      <c r="J230">
        <v>6.666666666666667</v>
      </c>
      <c r="K230">
        <v>7.4181044399999996</v>
      </c>
      <c r="L230" t="s">
        <v>129</v>
      </c>
      <c r="M230" t="s">
        <v>67</v>
      </c>
      <c r="N230" t="s">
        <v>68</v>
      </c>
    </row>
    <row r="231" spans="1:14" x14ac:dyDescent="0.25">
      <c r="A231">
        <v>1</v>
      </c>
      <c r="B231">
        <v>5</v>
      </c>
      <c r="C231" t="s">
        <v>78</v>
      </c>
      <c r="D231">
        <v>14</v>
      </c>
      <c r="E231">
        <v>8</v>
      </c>
      <c r="F231" t="s">
        <v>79</v>
      </c>
      <c r="G231">
        <v>1.5393804002589988E-2</v>
      </c>
      <c r="H231">
        <v>0.10262536001726659</v>
      </c>
      <c r="I231">
        <v>0.18124769800000001</v>
      </c>
      <c r="J231">
        <v>6.666666666666667</v>
      </c>
      <c r="K231">
        <v>1.2083179866666669</v>
      </c>
      <c r="L231" t="s">
        <v>129</v>
      </c>
      <c r="M231" t="s">
        <v>64</v>
      </c>
      <c r="N231" t="s">
        <v>47</v>
      </c>
    </row>
    <row r="232" spans="1:14" x14ac:dyDescent="0.25">
      <c r="A232">
        <v>1</v>
      </c>
      <c r="B232">
        <v>14</v>
      </c>
      <c r="C232" t="s">
        <v>77</v>
      </c>
      <c r="D232">
        <v>14</v>
      </c>
      <c r="E232">
        <v>9</v>
      </c>
      <c r="F232" t="s">
        <v>79</v>
      </c>
      <c r="G232">
        <v>1.5393804002589988E-2</v>
      </c>
      <c r="H232">
        <v>0.10262536001726659</v>
      </c>
      <c r="I232">
        <v>5.5540749599999995E-2</v>
      </c>
      <c r="J232">
        <v>6.666666666666667</v>
      </c>
      <c r="K232">
        <v>0.370271664</v>
      </c>
      <c r="L232" t="s">
        <v>129</v>
      </c>
      <c r="M232" t="s">
        <v>64</v>
      </c>
      <c r="N232" t="s">
        <v>47</v>
      </c>
    </row>
    <row r="233" spans="1:14" x14ac:dyDescent="0.25">
      <c r="A233">
        <v>1</v>
      </c>
      <c r="B233">
        <v>1</v>
      </c>
      <c r="C233" t="s">
        <v>77</v>
      </c>
      <c r="D233">
        <v>19</v>
      </c>
      <c r="E233">
        <v>12</v>
      </c>
      <c r="F233" t="s">
        <v>80</v>
      </c>
      <c r="G233">
        <v>2.8352873698647883E-2</v>
      </c>
      <c r="H233">
        <v>0.1890191579909859</v>
      </c>
      <c r="I233">
        <v>0.12899890319999999</v>
      </c>
      <c r="J233">
        <v>6.666666666666667</v>
      </c>
      <c r="K233">
        <v>0.85999268799999995</v>
      </c>
      <c r="L233" t="s">
        <v>129</v>
      </c>
      <c r="M233" t="s">
        <v>64</v>
      </c>
      <c r="N233" t="s">
        <v>47</v>
      </c>
    </row>
    <row r="234" spans="1:14" x14ac:dyDescent="0.25">
      <c r="A234">
        <v>1</v>
      </c>
      <c r="B234">
        <v>4</v>
      </c>
      <c r="C234" t="s">
        <v>78</v>
      </c>
      <c r="D234">
        <v>19</v>
      </c>
      <c r="E234">
        <v>12</v>
      </c>
      <c r="F234" t="s">
        <v>80</v>
      </c>
      <c r="G234">
        <v>2.8352873698647883E-2</v>
      </c>
      <c r="H234">
        <v>0.1890191579909859</v>
      </c>
      <c r="I234">
        <v>0.309770934</v>
      </c>
      <c r="J234">
        <v>6.666666666666667</v>
      </c>
      <c r="K234">
        <v>2.06513956</v>
      </c>
      <c r="L234" t="s">
        <v>129</v>
      </c>
      <c r="M234" t="s">
        <v>64</v>
      </c>
      <c r="N234" t="s">
        <v>47</v>
      </c>
    </row>
    <row r="235" spans="1:14" x14ac:dyDescent="0.25">
      <c r="A235">
        <v>1</v>
      </c>
      <c r="B235">
        <v>13</v>
      </c>
      <c r="C235" t="s">
        <v>78</v>
      </c>
      <c r="D235">
        <v>19</v>
      </c>
      <c r="E235">
        <v>11</v>
      </c>
      <c r="F235" t="s">
        <v>80</v>
      </c>
      <c r="G235">
        <v>2.8352873698647883E-2</v>
      </c>
      <c r="H235">
        <v>0.1890191579909859</v>
      </c>
      <c r="I235">
        <v>0.29298479500000002</v>
      </c>
      <c r="J235">
        <v>6.666666666666667</v>
      </c>
      <c r="K235">
        <v>1.9532319666666669</v>
      </c>
      <c r="L235" t="s">
        <v>129</v>
      </c>
      <c r="M235" t="s">
        <v>64</v>
      </c>
      <c r="N235" t="s">
        <v>47</v>
      </c>
    </row>
    <row r="236" spans="1:14" x14ac:dyDescent="0.25">
      <c r="A236">
        <v>1</v>
      </c>
      <c r="B236">
        <v>11</v>
      </c>
      <c r="C236" t="s">
        <v>78</v>
      </c>
      <c r="D236">
        <v>24</v>
      </c>
      <c r="E236">
        <v>12</v>
      </c>
      <c r="F236" t="s">
        <v>81</v>
      </c>
      <c r="G236">
        <v>4.5238934211693019E-2</v>
      </c>
      <c r="H236">
        <v>0.30159289474462014</v>
      </c>
      <c r="I236">
        <v>0.42973835399999999</v>
      </c>
      <c r="J236">
        <v>6.666666666666667</v>
      </c>
      <c r="K236">
        <v>2.86492236</v>
      </c>
      <c r="L236" t="s">
        <v>129</v>
      </c>
      <c r="M236" t="s">
        <v>64</v>
      </c>
      <c r="N236" t="s">
        <v>47</v>
      </c>
    </row>
    <row r="237" spans="1:14" x14ac:dyDescent="0.25">
      <c r="A237">
        <v>1</v>
      </c>
      <c r="B237">
        <v>12</v>
      </c>
      <c r="C237" t="s">
        <v>78</v>
      </c>
      <c r="D237">
        <v>24</v>
      </c>
      <c r="E237">
        <v>11</v>
      </c>
      <c r="F237" t="s">
        <v>81</v>
      </c>
      <c r="G237">
        <v>4.5238934211693019E-2</v>
      </c>
      <c r="H237">
        <v>0.30159289474462014</v>
      </c>
      <c r="I237">
        <v>0.40295492999999999</v>
      </c>
      <c r="J237">
        <v>6.666666666666667</v>
      </c>
      <c r="K237">
        <v>2.6863662000000001</v>
      </c>
      <c r="L237" t="s">
        <v>129</v>
      </c>
      <c r="M237" t="s">
        <v>64</v>
      </c>
      <c r="N237" t="s">
        <v>47</v>
      </c>
    </row>
    <row r="238" spans="1:14" x14ac:dyDescent="0.25">
      <c r="A238">
        <v>1</v>
      </c>
      <c r="B238">
        <v>6</v>
      </c>
      <c r="C238" t="s">
        <v>78</v>
      </c>
      <c r="D238">
        <v>24</v>
      </c>
      <c r="E238">
        <v>10</v>
      </c>
      <c r="F238" t="s">
        <v>81</v>
      </c>
      <c r="G238">
        <v>4.5238934211693019E-2</v>
      </c>
      <c r="H238">
        <v>0.30159289474462014</v>
      </c>
      <c r="I238">
        <v>0.37617150599999999</v>
      </c>
      <c r="J238">
        <v>6.666666666666667</v>
      </c>
      <c r="K238">
        <v>2.5078100399999999</v>
      </c>
      <c r="L238" t="s">
        <v>129</v>
      </c>
      <c r="M238" t="s">
        <v>64</v>
      </c>
      <c r="N238" t="s">
        <v>47</v>
      </c>
    </row>
    <row r="239" spans="1:14" x14ac:dyDescent="0.25">
      <c r="A239">
        <v>1</v>
      </c>
      <c r="B239">
        <v>8</v>
      </c>
      <c r="C239" t="s">
        <v>77</v>
      </c>
      <c r="D239">
        <v>24</v>
      </c>
      <c r="E239">
        <v>18</v>
      </c>
      <c r="F239" t="s">
        <v>81</v>
      </c>
      <c r="G239">
        <v>4.5238934211693019E-2</v>
      </c>
      <c r="H239">
        <v>0.30159289474462014</v>
      </c>
      <c r="I239">
        <v>0.30165989039999996</v>
      </c>
      <c r="J239">
        <v>6.666666666666667</v>
      </c>
      <c r="K239">
        <v>2.0110659360000001</v>
      </c>
      <c r="L239" t="s">
        <v>129</v>
      </c>
      <c r="M239" t="s">
        <v>64</v>
      </c>
      <c r="N239" t="s">
        <v>47</v>
      </c>
    </row>
    <row r="240" spans="1:14" x14ac:dyDescent="0.25">
      <c r="A240">
        <v>1</v>
      </c>
      <c r="B240">
        <v>7</v>
      </c>
      <c r="C240" t="s">
        <v>77</v>
      </c>
      <c r="D240">
        <v>29</v>
      </c>
      <c r="E240">
        <v>18</v>
      </c>
      <c r="F240" t="s">
        <v>82</v>
      </c>
      <c r="G240">
        <v>6.6051985541725394E-2</v>
      </c>
      <c r="H240">
        <v>0.44034657027816931</v>
      </c>
      <c r="I240">
        <v>0.43810669439999994</v>
      </c>
      <c r="J240">
        <v>6.666666666666667</v>
      </c>
      <c r="K240">
        <v>2.9207112959999999</v>
      </c>
      <c r="L240" t="s">
        <v>129</v>
      </c>
      <c r="M240" t="s">
        <v>64</v>
      </c>
      <c r="N240" t="s">
        <v>47</v>
      </c>
    </row>
    <row r="241" spans="1:14" x14ac:dyDescent="0.25">
      <c r="A241">
        <v>1</v>
      </c>
      <c r="B241">
        <v>9</v>
      </c>
      <c r="C241" t="s">
        <v>77</v>
      </c>
      <c r="D241">
        <v>29</v>
      </c>
      <c r="E241">
        <v>15</v>
      </c>
      <c r="F241" t="s">
        <v>82</v>
      </c>
      <c r="G241">
        <v>6.6051985541725394E-2</v>
      </c>
      <c r="H241">
        <v>0.44034657027816931</v>
      </c>
      <c r="I241">
        <v>0.36593577479999995</v>
      </c>
      <c r="J241">
        <v>6.666666666666667</v>
      </c>
      <c r="K241">
        <v>2.4395718319999999</v>
      </c>
      <c r="L241" t="s">
        <v>129</v>
      </c>
      <c r="M241" t="s">
        <v>64</v>
      </c>
      <c r="N241" t="s">
        <v>47</v>
      </c>
    </row>
    <row r="242" spans="1:14" x14ac:dyDescent="0.25">
      <c r="A242">
        <v>1</v>
      </c>
      <c r="B242">
        <v>2</v>
      </c>
      <c r="C242" t="s">
        <v>78</v>
      </c>
      <c r="D242">
        <v>29</v>
      </c>
      <c r="E242">
        <v>14</v>
      </c>
      <c r="F242" t="s">
        <v>82</v>
      </c>
      <c r="G242">
        <v>6.6051985541725394E-2</v>
      </c>
      <c r="H242">
        <v>0.44034657027816931</v>
      </c>
      <c r="I242">
        <v>0.65581649200000003</v>
      </c>
      <c r="J242">
        <v>6.666666666666667</v>
      </c>
      <c r="K242">
        <v>4.3721099466666669</v>
      </c>
      <c r="L242" t="s">
        <v>129</v>
      </c>
      <c r="M242" t="s">
        <v>64</v>
      </c>
      <c r="N242" t="s">
        <v>47</v>
      </c>
    </row>
    <row r="243" spans="1:14" x14ac:dyDescent="0.25">
      <c r="A243">
        <v>1</v>
      </c>
      <c r="B243">
        <v>17</v>
      </c>
      <c r="C243" t="s">
        <v>77</v>
      </c>
      <c r="D243">
        <v>29</v>
      </c>
      <c r="E243">
        <v>16</v>
      </c>
      <c r="F243" t="s">
        <v>82</v>
      </c>
      <c r="G243">
        <v>6.6051985541725394E-2</v>
      </c>
      <c r="H243">
        <v>0.44034657027816931</v>
      </c>
      <c r="I243">
        <v>0.38999274799999994</v>
      </c>
      <c r="J243">
        <v>6.666666666666667</v>
      </c>
      <c r="K243">
        <v>2.5999516533333331</v>
      </c>
      <c r="L243" t="s">
        <v>129</v>
      </c>
      <c r="M243" t="s">
        <v>64</v>
      </c>
      <c r="N243" t="s">
        <v>47</v>
      </c>
    </row>
    <row r="244" spans="1:14" x14ac:dyDescent="0.25">
      <c r="A244">
        <v>1</v>
      </c>
      <c r="B244">
        <v>15</v>
      </c>
      <c r="C244" t="s">
        <v>77</v>
      </c>
      <c r="D244">
        <v>34</v>
      </c>
      <c r="E244">
        <v>18</v>
      </c>
      <c r="F244" t="s">
        <v>83</v>
      </c>
      <c r="G244">
        <v>9.0792027688745044E-2</v>
      </c>
      <c r="H244">
        <v>0.60528018459163369</v>
      </c>
      <c r="I244">
        <v>0.60029817839999999</v>
      </c>
      <c r="J244">
        <v>6.666666666666667</v>
      </c>
      <c r="K244">
        <v>4.0019878560000004</v>
      </c>
      <c r="L244" t="s">
        <v>129</v>
      </c>
      <c r="M244" t="s">
        <v>64</v>
      </c>
      <c r="N244" t="s">
        <v>47</v>
      </c>
    </row>
    <row r="245" spans="1:14" x14ac:dyDescent="0.25">
      <c r="A245">
        <v>1</v>
      </c>
      <c r="B245">
        <v>3</v>
      </c>
      <c r="C245" t="s">
        <v>78</v>
      </c>
      <c r="D245">
        <v>37</v>
      </c>
      <c r="E245">
        <v>14</v>
      </c>
      <c r="F245" t="s">
        <v>84</v>
      </c>
      <c r="G245">
        <v>0.10752100856911066</v>
      </c>
      <c r="H245">
        <v>0.71680672379407107</v>
      </c>
      <c r="I245">
        <v>0.99953710000000007</v>
      </c>
      <c r="J245">
        <v>6.666666666666667</v>
      </c>
      <c r="K245">
        <v>6.6635806666666673</v>
      </c>
      <c r="L245" t="s">
        <v>129</v>
      </c>
      <c r="M245" t="s">
        <v>64</v>
      </c>
      <c r="N245" t="s">
        <v>47</v>
      </c>
    </row>
    <row r="246" spans="1:14" x14ac:dyDescent="0.25">
      <c r="A246">
        <v>1</v>
      </c>
      <c r="B246">
        <v>16</v>
      </c>
      <c r="C246" t="s">
        <v>77</v>
      </c>
      <c r="D246">
        <v>44</v>
      </c>
      <c r="E246">
        <v>22</v>
      </c>
      <c r="F246" t="s">
        <v>86</v>
      </c>
      <c r="G246">
        <v>0.15205308443374599</v>
      </c>
      <c r="H246">
        <v>1.0136872295583066</v>
      </c>
      <c r="I246">
        <v>1.2234338551999999</v>
      </c>
      <c r="J246">
        <v>6.666666666666667</v>
      </c>
      <c r="K246">
        <v>8.1562257013333337</v>
      </c>
      <c r="L246" t="s">
        <v>129</v>
      </c>
      <c r="M246" t="s">
        <v>64</v>
      </c>
      <c r="N246" t="s">
        <v>47</v>
      </c>
    </row>
    <row r="247" spans="1:14" x14ac:dyDescent="0.25">
      <c r="A247">
        <v>1</v>
      </c>
      <c r="B247">
        <v>10</v>
      </c>
      <c r="C247" t="s">
        <v>77</v>
      </c>
      <c r="D247">
        <v>41</v>
      </c>
      <c r="E247">
        <v>20</v>
      </c>
      <c r="F247" t="s">
        <v>86</v>
      </c>
      <c r="G247">
        <v>0.13202543126711103</v>
      </c>
      <c r="H247">
        <v>0.88016954178074025</v>
      </c>
      <c r="I247">
        <v>0.96678800079999994</v>
      </c>
      <c r="J247">
        <v>6.666666666666667</v>
      </c>
      <c r="K247">
        <v>6.4452533386666664</v>
      </c>
      <c r="L247" t="s">
        <v>129</v>
      </c>
      <c r="M247" t="s">
        <v>64</v>
      </c>
      <c r="N247" t="s">
        <v>47</v>
      </c>
    </row>
    <row r="248" spans="1:14" x14ac:dyDescent="0.25">
      <c r="A248">
        <v>2</v>
      </c>
      <c r="B248">
        <v>6</v>
      </c>
      <c r="C248" t="s">
        <v>77</v>
      </c>
      <c r="D248">
        <v>18</v>
      </c>
      <c r="E248">
        <v>9</v>
      </c>
      <c r="F248" t="s">
        <v>80</v>
      </c>
      <c r="G248">
        <v>2.5446900494077322E-2</v>
      </c>
      <c r="H248">
        <v>0.16964600329384882</v>
      </c>
      <c r="I248">
        <v>8.8493939999999993E-2</v>
      </c>
      <c r="J248">
        <v>6.666666666666667</v>
      </c>
      <c r="K248">
        <v>0.58995960000000003</v>
      </c>
      <c r="L248" t="s">
        <v>129</v>
      </c>
      <c r="M248" t="s">
        <v>64</v>
      </c>
      <c r="N248" t="s">
        <v>47</v>
      </c>
    </row>
    <row r="249" spans="1:14" x14ac:dyDescent="0.25">
      <c r="A249">
        <v>2</v>
      </c>
      <c r="B249">
        <v>14</v>
      </c>
      <c r="C249" t="s">
        <v>77</v>
      </c>
      <c r="D249">
        <v>18</v>
      </c>
      <c r="E249">
        <v>9</v>
      </c>
      <c r="F249" t="s">
        <v>80</v>
      </c>
      <c r="G249">
        <v>2.5446900494077322E-2</v>
      </c>
      <c r="H249">
        <v>0.16964600329384882</v>
      </c>
      <c r="I249">
        <v>8.8493939999999993E-2</v>
      </c>
      <c r="J249">
        <v>6.666666666666667</v>
      </c>
      <c r="K249">
        <v>0.58995960000000003</v>
      </c>
      <c r="L249" t="s">
        <v>129</v>
      </c>
      <c r="M249" t="s">
        <v>64</v>
      </c>
      <c r="N249" t="s">
        <v>47</v>
      </c>
    </row>
    <row r="250" spans="1:14" x14ac:dyDescent="0.25">
      <c r="A250">
        <v>2</v>
      </c>
      <c r="B250">
        <v>8</v>
      </c>
      <c r="C250" t="s">
        <v>78</v>
      </c>
      <c r="D250">
        <v>23</v>
      </c>
      <c r="E250">
        <v>12</v>
      </c>
      <c r="F250" t="s">
        <v>81</v>
      </c>
      <c r="G250">
        <v>4.1547562843725017E-2</v>
      </c>
      <c r="H250">
        <v>0.27698375229150013</v>
      </c>
      <c r="I250">
        <v>0.403512918</v>
      </c>
      <c r="J250">
        <v>6.666666666666667</v>
      </c>
      <c r="K250">
        <v>2.6900861200000001</v>
      </c>
      <c r="L250" t="s">
        <v>129</v>
      </c>
      <c r="M250" t="s">
        <v>64</v>
      </c>
      <c r="N250" t="s">
        <v>47</v>
      </c>
    </row>
    <row r="251" spans="1:14" x14ac:dyDescent="0.25">
      <c r="A251">
        <v>2</v>
      </c>
      <c r="B251">
        <v>16</v>
      </c>
      <c r="C251" t="s">
        <v>78</v>
      </c>
      <c r="D251">
        <v>23</v>
      </c>
      <c r="E251">
        <v>12</v>
      </c>
      <c r="F251" t="s">
        <v>81</v>
      </c>
      <c r="G251">
        <v>4.1547562843725017E-2</v>
      </c>
      <c r="H251">
        <v>0.27698375229150013</v>
      </c>
      <c r="I251">
        <v>0.403512918</v>
      </c>
      <c r="J251">
        <v>6.666666666666667</v>
      </c>
      <c r="K251">
        <v>2.6900861200000001</v>
      </c>
      <c r="L251" t="s">
        <v>129</v>
      </c>
      <c r="M251" t="s">
        <v>64</v>
      </c>
      <c r="N251" t="s">
        <v>47</v>
      </c>
    </row>
    <row r="252" spans="1:14" x14ac:dyDescent="0.25">
      <c r="A252">
        <v>2</v>
      </c>
      <c r="B252">
        <v>7</v>
      </c>
      <c r="C252" t="s">
        <v>78</v>
      </c>
      <c r="D252">
        <v>24</v>
      </c>
      <c r="E252">
        <v>11</v>
      </c>
      <c r="F252" t="s">
        <v>81</v>
      </c>
      <c r="G252">
        <v>4.5238934211693019E-2</v>
      </c>
      <c r="H252">
        <v>0.30159289474462014</v>
      </c>
      <c r="I252">
        <v>0.40295492999999999</v>
      </c>
      <c r="J252">
        <v>6.666666666666667</v>
      </c>
      <c r="K252">
        <v>2.6863662000000001</v>
      </c>
      <c r="L252" t="s">
        <v>129</v>
      </c>
      <c r="M252" t="s">
        <v>64</v>
      </c>
      <c r="N252" t="s">
        <v>47</v>
      </c>
    </row>
    <row r="253" spans="1:14" x14ac:dyDescent="0.25">
      <c r="A253">
        <v>2</v>
      </c>
      <c r="B253">
        <v>15</v>
      </c>
      <c r="C253" t="s">
        <v>78</v>
      </c>
      <c r="D253">
        <v>24</v>
      </c>
      <c r="E253">
        <v>11</v>
      </c>
      <c r="F253" t="s">
        <v>81</v>
      </c>
      <c r="G253">
        <v>4.5238934211693019E-2</v>
      </c>
      <c r="H253">
        <v>0.30159289474462014</v>
      </c>
      <c r="I253">
        <v>0.40295492999999999</v>
      </c>
      <c r="J253">
        <v>6.666666666666667</v>
      </c>
      <c r="K253">
        <v>2.6863662000000001</v>
      </c>
      <c r="L253" t="s">
        <v>129</v>
      </c>
      <c r="M253" t="s">
        <v>64</v>
      </c>
      <c r="N253" t="s">
        <v>47</v>
      </c>
    </row>
    <row r="254" spans="1:14" x14ac:dyDescent="0.25">
      <c r="A254">
        <v>2</v>
      </c>
      <c r="B254">
        <v>3</v>
      </c>
      <c r="C254" t="s">
        <v>77</v>
      </c>
      <c r="D254">
        <v>25</v>
      </c>
      <c r="E254">
        <v>15</v>
      </c>
      <c r="F254" t="s">
        <v>82</v>
      </c>
      <c r="G254">
        <v>4.9087385212340517E-2</v>
      </c>
      <c r="H254">
        <v>0.3272492347489368</v>
      </c>
      <c r="I254">
        <v>0.27325492679999996</v>
      </c>
      <c r="J254">
        <v>6.666666666666667</v>
      </c>
      <c r="K254">
        <v>1.8216995119999999</v>
      </c>
      <c r="L254" t="s">
        <v>129</v>
      </c>
      <c r="M254" t="s">
        <v>64</v>
      </c>
      <c r="N254" t="s">
        <v>47</v>
      </c>
    </row>
    <row r="255" spans="1:14" x14ac:dyDescent="0.25">
      <c r="A255">
        <v>2</v>
      </c>
      <c r="B255">
        <v>1</v>
      </c>
      <c r="C255" t="s">
        <v>77</v>
      </c>
      <c r="D255">
        <v>30</v>
      </c>
      <c r="E255">
        <v>14</v>
      </c>
      <c r="F255" t="s">
        <v>83</v>
      </c>
      <c r="G255">
        <v>7.0685834705770348E-2</v>
      </c>
      <c r="H255">
        <v>0.47123889803846902</v>
      </c>
      <c r="I255">
        <v>0.36550669679999997</v>
      </c>
      <c r="J255">
        <v>6.666666666666667</v>
      </c>
      <c r="K255">
        <v>2.4367113119999999</v>
      </c>
      <c r="L255" t="s">
        <v>129</v>
      </c>
      <c r="M255" t="s">
        <v>64</v>
      </c>
      <c r="N255" t="s">
        <v>47</v>
      </c>
    </row>
    <row r="256" spans="1:14" x14ac:dyDescent="0.25">
      <c r="A256">
        <v>2</v>
      </c>
      <c r="B256">
        <v>4</v>
      </c>
      <c r="C256" t="s">
        <v>78</v>
      </c>
      <c r="D256">
        <v>30</v>
      </c>
      <c r="E256">
        <v>12</v>
      </c>
      <c r="F256" t="s">
        <v>83</v>
      </c>
      <c r="G256">
        <v>7.0685834705770348E-2</v>
      </c>
      <c r="H256">
        <v>0.47123889803846902</v>
      </c>
      <c r="I256">
        <v>0.61052646600000005</v>
      </c>
      <c r="J256">
        <v>6.666666666666667</v>
      </c>
      <c r="K256">
        <v>4.0701764400000009</v>
      </c>
      <c r="L256" t="s">
        <v>129</v>
      </c>
      <c r="M256" t="s">
        <v>64</v>
      </c>
      <c r="N256" t="s">
        <v>47</v>
      </c>
    </row>
    <row r="257" spans="1:14" x14ac:dyDescent="0.25">
      <c r="A257">
        <v>2</v>
      </c>
      <c r="B257">
        <v>2</v>
      </c>
      <c r="C257" t="s">
        <v>77</v>
      </c>
      <c r="D257">
        <v>31</v>
      </c>
      <c r="E257">
        <v>16</v>
      </c>
      <c r="F257" t="s">
        <v>83</v>
      </c>
      <c r="G257">
        <v>7.5476763502494784E-2</v>
      </c>
      <c r="H257">
        <v>0.50317842334996521</v>
      </c>
      <c r="I257">
        <v>0.44491473199999998</v>
      </c>
      <c r="J257">
        <v>6.666666666666667</v>
      </c>
      <c r="K257">
        <v>2.9660982133333333</v>
      </c>
      <c r="L257" t="s">
        <v>129</v>
      </c>
      <c r="M257" t="s">
        <v>64</v>
      </c>
      <c r="N257" t="s">
        <v>47</v>
      </c>
    </row>
    <row r="258" spans="1:14" x14ac:dyDescent="0.25">
      <c r="A258">
        <v>2</v>
      </c>
      <c r="B258">
        <v>10</v>
      </c>
      <c r="C258" t="s">
        <v>77</v>
      </c>
      <c r="D258">
        <v>31</v>
      </c>
      <c r="E258">
        <v>17</v>
      </c>
      <c r="F258" t="s">
        <v>83</v>
      </c>
      <c r="G258">
        <v>7.5476763502494784E-2</v>
      </c>
      <c r="H258">
        <v>0.50317842334996521</v>
      </c>
      <c r="I258">
        <v>0.47240432919999997</v>
      </c>
      <c r="J258">
        <v>6.666666666666667</v>
      </c>
      <c r="K258">
        <v>3.1493621946666668</v>
      </c>
      <c r="L258" t="s">
        <v>129</v>
      </c>
      <c r="M258" t="s">
        <v>64</v>
      </c>
      <c r="N258" t="s">
        <v>47</v>
      </c>
    </row>
    <row r="259" spans="1:14" x14ac:dyDescent="0.25">
      <c r="A259">
        <v>2</v>
      </c>
      <c r="B259">
        <v>18</v>
      </c>
      <c r="C259" t="s">
        <v>77</v>
      </c>
      <c r="D259">
        <v>31</v>
      </c>
      <c r="E259">
        <v>17</v>
      </c>
      <c r="F259" t="s">
        <v>83</v>
      </c>
      <c r="G259">
        <v>7.5476763502494784E-2</v>
      </c>
      <c r="H259">
        <v>0.50317842334996521</v>
      </c>
      <c r="I259">
        <v>0.47240432919999997</v>
      </c>
      <c r="J259">
        <v>6.666666666666667</v>
      </c>
      <c r="K259">
        <v>3.1493621946666668</v>
      </c>
      <c r="L259" t="s">
        <v>129</v>
      </c>
      <c r="M259" t="s">
        <v>64</v>
      </c>
      <c r="N259" t="s">
        <v>47</v>
      </c>
    </row>
    <row r="260" spans="1:14" x14ac:dyDescent="0.25">
      <c r="A260">
        <v>2</v>
      </c>
      <c r="B260">
        <v>11</v>
      </c>
      <c r="C260" t="s">
        <v>77</v>
      </c>
      <c r="D260">
        <v>14</v>
      </c>
      <c r="E260">
        <v>9</v>
      </c>
      <c r="F260" t="s">
        <v>79</v>
      </c>
      <c r="G260">
        <v>1.5393804002589988E-2</v>
      </c>
      <c r="H260">
        <v>0.10262536001726659</v>
      </c>
      <c r="I260">
        <v>5.5540749599999995E-2</v>
      </c>
      <c r="J260">
        <v>6.666666666666667</v>
      </c>
      <c r="K260">
        <v>0.370271664</v>
      </c>
      <c r="L260" t="s">
        <v>129</v>
      </c>
      <c r="M260" t="s">
        <v>64</v>
      </c>
      <c r="N260" t="s">
        <v>47</v>
      </c>
    </row>
    <row r="261" spans="1:14" x14ac:dyDescent="0.25">
      <c r="A261">
        <v>2</v>
      </c>
      <c r="B261">
        <v>12</v>
      </c>
      <c r="C261" t="s">
        <v>77</v>
      </c>
      <c r="D261">
        <v>13</v>
      </c>
      <c r="E261">
        <v>9</v>
      </c>
      <c r="F261" t="s">
        <v>79</v>
      </c>
      <c r="G261">
        <v>1.3273228961416878E-2</v>
      </c>
      <c r="H261">
        <v>8.8488193076112526E-2</v>
      </c>
      <c r="I261">
        <v>4.8589685999999993E-2</v>
      </c>
      <c r="J261">
        <v>6.666666666666667</v>
      </c>
      <c r="K261">
        <v>0.32393123999999995</v>
      </c>
      <c r="L261" t="s">
        <v>129</v>
      </c>
      <c r="M261" t="s">
        <v>64</v>
      </c>
      <c r="N261" t="s">
        <v>47</v>
      </c>
    </row>
    <row r="262" spans="1:14" x14ac:dyDescent="0.25">
      <c r="A262">
        <v>2</v>
      </c>
      <c r="B262">
        <v>19</v>
      </c>
      <c r="C262" t="s">
        <v>77</v>
      </c>
      <c r="D262">
        <v>14</v>
      </c>
      <c r="E262">
        <v>10</v>
      </c>
      <c r="F262" t="s">
        <v>79</v>
      </c>
      <c r="G262">
        <v>1.5393804002589988E-2</v>
      </c>
      <c r="H262">
        <v>0.10262536001726659</v>
      </c>
      <c r="I262">
        <v>6.114736879999999E-2</v>
      </c>
      <c r="J262">
        <v>6.666666666666667</v>
      </c>
      <c r="K262">
        <v>0.40764912533333331</v>
      </c>
      <c r="L262" t="s">
        <v>129</v>
      </c>
      <c r="M262" t="s">
        <v>64</v>
      </c>
      <c r="N262" t="s">
        <v>47</v>
      </c>
    </row>
    <row r="263" spans="1:14" x14ac:dyDescent="0.25">
      <c r="A263">
        <v>2</v>
      </c>
      <c r="B263">
        <v>20</v>
      </c>
      <c r="C263" t="s">
        <v>77</v>
      </c>
      <c r="D263">
        <v>35</v>
      </c>
      <c r="E263">
        <v>17</v>
      </c>
      <c r="F263" t="s">
        <v>84</v>
      </c>
      <c r="G263">
        <v>9.6211275016187398E-2</v>
      </c>
      <c r="H263">
        <v>0.64140850010791606</v>
      </c>
      <c r="I263">
        <v>0.60078446679999986</v>
      </c>
      <c r="J263">
        <v>6.666666666666667</v>
      </c>
      <c r="K263">
        <v>4.0052297786666662</v>
      </c>
      <c r="L263" t="s">
        <v>129</v>
      </c>
      <c r="M263" t="s">
        <v>64</v>
      </c>
      <c r="N263" t="s">
        <v>47</v>
      </c>
    </row>
    <row r="264" spans="1:14" x14ac:dyDescent="0.25">
      <c r="A264">
        <v>2</v>
      </c>
      <c r="B264">
        <v>9</v>
      </c>
      <c r="C264" t="s">
        <v>78</v>
      </c>
      <c r="D264">
        <v>40</v>
      </c>
      <c r="E264">
        <v>16</v>
      </c>
      <c r="F264" t="s">
        <v>85</v>
      </c>
      <c r="G264">
        <v>0.12566370614359174</v>
      </c>
      <c r="H264">
        <v>0.83775804095727824</v>
      </c>
      <c r="I264">
        <v>1.298711666</v>
      </c>
      <c r="J264">
        <v>6.666666666666667</v>
      </c>
      <c r="K264">
        <v>8.6580777733333338</v>
      </c>
      <c r="L264" t="s">
        <v>129</v>
      </c>
      <c r="M264" t="s">
        <v>64</v>
      </c>
      <c r="N264" t="s">
        <v>47</v>
      </c>
    </row>
    <row r="265" spans="1:14" x14ac:dyDescent="0.25">
      <c r="A265">
        <v>2</v>
      </c>
      <c r="B265">
        <v>17</v>
      </c>
      <c r="C265" t="s">
        <v>78</v>
      </c>
      <c r="D265">
        <v>33</v>
      </c>
      <c r="E265">
        <v>14</v>
      </c>
      <c r="F265" t="s">
        <v>83</v>
      </c>
      <c r="G265">
        <v>8.5529859993982132E-2</v>
      </c>
      <c r="H265">
        <v>0.57019906662654762</v>
      </c>
      <c r="I265">
        <v>0.81726102000000012</v>
      </c>
      <c r="J265">
        <v>6.666666666666667</v>
      </c>
      <c r="K265">
        <v>5.4484068000000008</v>
      </c>
      <c r="L265" t="s">
        <v>129</v>
      </c>
      <c r="M265" t="s">
        <v>64</v>
      </c>
      <c r="N265" t="s">
        <v>47</v>
      </c>
    </row>
    <row r="266" spans="1:14" x14ac:dyDescent="0.25">
      <c r="A266">
        <v>2</v>
      </c>
      <c r="B266">
        <v>13</v>
      </c>
      <c r="C266" t="s">
        <v>77</v>
      </c>
      <c r="D266">
        <v>43</v>
      </c>
      <c r="E266">
        <v>20</v>
      </c>
      <c r="F266" t="s">
        <v>85</v>
      </c>
      <c r="G266">
        <v>0.14522012041218818</v>
      </c>
      <c r="H266">
        <v>0.96813413608125454</v>
      </c>
      <c r="I266">
        <v>1.0629014728000001</v>
      </c>
      <c r="J266">
        <v>6.666666666666667</v>
      </c>
      <c r="K266">
        <v>7.0860098186666676</v>
      </c>
      <c r="L266" t="s">
        <v>129</v>
      </c>
      <c r="M266" t="s">
        <v>64</v>
      </c>
      <c r="N266" t="s">
        <v>47</v>
      </c>
    </row>
    <row r="267" spans="1:14" x14ac:dyDescent="0.25">
      <c r="A267">
        <v>2</v>
      </c>
      <c r="B267">
        <v>5</v>
      </c>
      <c r="C267" t="s">
        <v>77</v>
      </c>
      <c r="D267">
        <v>45</v>
      </c>
      <c r="E267">
        <v>20</v>
      </c>
      <c r="F267" t="s">
        <v>86</v>
      </c>
      <c r="G267">
        <v>0.15904312808798329</v>
      </c>
      <c r="H267">
        <v>1.0602875205865554</v>
      </c>
      <c r="I267">
        <v>1.1635917767999999</v>
      </c>
      <c r="J267">
        <v>6.666666666666667</v>
      </c>
      <c r="K267">
        <v>7.7572785120000001</v>
      </c>
      <c r="L267" t="s">
        <v>129</v>
      </c>
      <c r="M267" t="s">
        <v>64</v>
      </c>
      <c r="N267" t="s">
        <v>47</v>
      </c>
    </row>
    <row r="268" spans="1:14" x14ac:dyDescent="0.25">
      <c r="A268">
        <v>3</v>
      </c>
      <c r="B268">
        <v>9</v>
      </c>
      <c r="C268" t="s">
        <v>78</v>
      </c>
      <c r="D268">
        <v>10</v>
      </c>
      <c r="E268">
        <v>5</v>
      </c>
      <c r="F268" t="s">
        <v>79</v>
      </c>
      <c r="G268">
        <v>7.8539816339744835E-3</v>
      </c>
      <c r="H268">
        <v>5.235987755982989E-2</v>
      </c>
      <c r="I268">
        <v>0.13158676599999999</v>
      </c>
      <c r="J268">
        <v>6.666666666666667</v>
      </c>
      <c r="K268">
        <v>0.87724510666666666</v>
      </c>
      <c r="L268" t="s">
        <v>129</v>
      </c>
      <c r="M268" t="s">
        <v>64</v>
      </c>
      <c r="N268" t="s">
        <v>47</v>
      </c>
    </row>
    <row r="269" spans="1:14" x14ac:dyDescent="0.25">
      <c r="A269">
        <v>3</v>
      </c>
      <c r="B269">
        <v>18</v>
      </c>
      <c r="C269" t="s">
        <v>78</v>
      </c>
      <c r="D269">
        <v>10</v>
      </c>
      <c r="E269">
        <v>5</v>
      </c>
      <c r="F269" t="s">
        <v>79</v>
      </c>
      <c r="G269">
        <v>7.8539816339744835E-3</v>
      </c>
      <c r="H269">
        <v>5.235987755982989E-2</v>
      </c>
      <c r="I269">
        <v>0.13158676599999999</v>
      </c>
      <c r="J269">
        <v>6.666666666666667</v>
      </c>
      <c r="K269">
        <v>0.87724510666666666</v>
      </c>
      <c r="L269" t="s">
        <v>129</v>
      </c>
      <c r="M269" t="s">
        <v>64</v>
      </c>
      <c r="N269" t="s">
        <v>47</v>
      </c>
    </row>
    <row r="270" spans="1:14" x14ac:dyDescent="0.25">
      <c r="A270">
        <v>3</v>
      </c>
      <c r="B270">
        <v>1</v>
      </c>
      <c r="C270" t="s">
        <v>78</v>
      </c>
      <c r="D270">
        <v>12</v>
      </c>
      <c r="E270">
        <v>6</v>
      </c>
      <c r="F270" t="s">
        <v>79</v>
      </c>
      <c r="G270">
        <v>1.1309733552923255E-2</v>
      </c>
      <c r="H270">
        <v>7.5398223686155036E-2</v>
      </c>
      <c r="I270">
        <v>0.14851240199999999</v>
      </c>
      <c r="J270">
        <v>6.666666666666667</v>
      </c>
      <c r="K270">
        <v>0.99008267999999999</v>
      </c>
      <c r="L270" t="s">
        <v>129</v>
      </c>
      <c r="M270" t="s">
        <v>64</v>
      </c>
      <c r="N270" t="s">
        <v>47</v>
      </c>
    </row>
    <row r="271" spans="1:14" x14ac:dyDescent="0.25">
      <c r="A271">
        <v>3</v>
      </c>
      <c r="B271">
        <v>3</v>
      </c>
      <c r="C271" t="s">
        <v>77</v>
      </c>
      <c r="D271">
        <v>16</v>
      </c>
      <c r="E271">
        <v>9</v>
      </c>
      <c r="F271" t="s">
        <v>80</v>
      </c>
      <c r="G271">
        <v>2.0106192982974676E-2</v>
      </c>
      <c r="H271">
        <v>0.13404128655316452</v>
      </c>
      <c r="I271">
        <v>7.0987557600000001E-2</v>
      </c>
      <c r="J271">
        <v>6.666666666666667</v>
      </c>
      <c r="K271">
        <v>0.47325038400000002</v>
      </c>
      <c r="L271" t="s">
        <v>129</v>
      </c>
      <c r="M271" t="s">
        <v>64</v>
      </c>
      <c r="N271" t="s">
        <v>47</v>
      </c>
    </row>
    <row r="272" spans="1:14" x14ac:dyDescent="0.25">
      <c r="A272">
        <v>3</v>
      </c>
      <c r="B272">
        <v>4</v>
      </c>
      <c r="C272" t="s">
        <v>77</v>
      </c>
      <c r="D272">
        <v>18</v>
      </c>
      <c r="E272">
        <v>10</v>
      </c>
      <c r="F272" t="s">
        <v>80</v>
      </c>
      <c r="G272">
        <v>2.5446900494077322E-2</v>
      </c>
      <c r="H272">
        <v>0.16964600329384882</v>
      </c>
      <c r="I272">
        <v>9.77620248E-2</v>
      </c>
      <c r="J272">
        <v>6.666666666666667</v>
      </c>
      <c r="K272">
        <v>0.65174683200000005</v>
      </c>
      <c r="L272" t="s">
        <v>129</v>
      </c>
      <c r="M272" t="s">
        <v>64</v>
      </c>
      <c r="N272" t="s">
        <v>47</v>
      </c>
    </row>
    <row r="273" spans="1:14" x14ac:dyDescent="0.25">
      <c r="A273">
        <v>3</v>
      </c>
      <c r="B273">
        <v>10</v>
      </c>
      <c r="C273" t="s">
        <v>78</v>
      </c>
      <c r="D273">
        <v>18</v>
      </c>
      <c r="E273">
        <v>7</v>
      </c>
      <c r="F273" t="s">
        <v>80</v>
      </c>
      <c r="G273">
        <v>2.5446900494077322E-2</v>
      </c>
      <c r="H273">
        <v>0.16964600329384882</v>
      </c>
      <c r="I273">
        <v>0.21379699800000002</v>
      </c>
      <c r="J273">
        <v>6.666666666666667</v>
      </c>
      <c r="K273">
        <v>1.4253133200000001</v>
      </c>
      <c r="L273" t="s">
        <v>129</v>
      </c>
      <c r="M273" t="s">
        <v>64</v>
      </c>
      <c r="N273" t="s">
        <v>47</v>
      </c>
    </row>
    <row r="274" spans="1:14" x14ac:dyDescent="0.25">
      <c r="A274">
        <v>3</v>
      </c>
      <c r="B274">
        <v>13</v>
      </c>
      <c r="C274" t="s">
        <v>77</v>
      </c>
      <c r="D274">
        <v>18</v>
      </c>
      <c r="E274">
        <v>10</v>
      </c>
      <c r="F274" t="s">
        <v>80</v>
      </c>
      <c r="G274">
        <v>2.5446900494077322E-2</v>
      </c>
      <c r="H274">
        <v>0.16964600329384882</v>
      </c>
      <c r="I274">
        <v>9.77620248E-2</v>
      </c>
      <c r="J274">
        <v>6.666666666666667</v>
      </c>
      <c r="K274">
        <v>0.65174683200000005</v>
      </c>
      <c r="L274" t="s">
        <v>129</v>
      </c>
      <c r="M274" t="s">
        <v>64</v>
      </c>
      <c r="N274" t="s">
        <v>47</v>
      </c>
    </row>
    <row r="275" spans="1:14" x14ac:dyDescent="0.25">
      <c r="A275">
        <v>3</v>
      </c>
      <c r="B275">
        <v>19</v>
      </c>
      <c r="C275" t="s">
        <v>78</v>
      </c>
      <c r="D275">
        <v>18</v>
      </c>
      <c r="E275">
        <v>7</v>
      </c>
      <c r="F275" t="s">
        <v>80</v>
      </c>
      <c r="G275">
        <v>2.5446900494077322E-2</v>
      </c>
      <c r="H275">
        <v>0.16964600329384882</v>
      </c>
      <c r="I275">
        <v>0.21379699800000002</v>
      </c>
      <c r="J275">
        <v>6.666666666666667</v>
      </c>
      <c r="K275">
        <v>1.4253133200000001</v>
      </c>
      <c r="L275" t="s">
        <v>129</v>
      </c>
      <c r="M275" t="s">
        <v>64</v>
      </c>
      <c r="N275" t="s">
        <v>47</v>
      </c>
    </row>
    <row r="276" spans="1:14" x14ac:dyDescent="0.25">
      <c r="A276">
        <v>3</v>
      </c>
      <c r="B276">
        <v>2</v>
      </c>
      <c r="C276" t="s">
        <v>78</v>
      </c>
      <c r="D276">
        <v>20</v>
      </c>
      <c r="E276">
        <v>8</v>
      </c>
      <c r="F276" t="s">
        <v>81</v>
      </c>
      <c r="G276">
        <v>3.1415926535897934E-2</v>
      </c>
      <c r="H276">
        <v>0.20943951023931956</v>
      </c>
      <c r="I276">
        <v>0.25713406599999999</v>
      </c>
      <c r="J276">
        <v>6.666666666666667</v>
      </c>
      <c r="K276">
        <v>1.7142271066666668</v>
      </c>
      <c r="L276" t="s">
        <v>129</v>
      </c>
      <c r="M276" t="s">
        <v>64</v>
      </c>
      <c r="N276" t="s">
        <v>47</v>
      </c>
    </row>
    <row r="277" spans="1:14" x14ac:dyDescent="0.25">
      <c r="A277">
        <v>3</v>
      </c>
      <c r="B277">
        <v>5</v>
      </c>
      <c r="C277" t="s">
        <v>77</v>
      </c>
      <c r="D277">
        <v>20</v>
      </c>
      <c r="E277">
        <v>10</v>
      </c>
      <c r="F277" t="s">
        <v>81</v>
      </c>
      <c r="G277">
        <v>3.1415926535897934E-2</v>
      </c>
      <c r="H277">
        <v>0.20943951023931956</v>
      </c>
      <c r="I277">
        <v>0.11950197679999999</v>
      </c>
      <c r="J277">
        <v>6.666666666666667</v>
      </c>
      <c r="K277">
        <v>0.79667984533333336</v>
      </c>
      <c r="L277" t="s">
        <v>129</v>
      </c>
      <c r="M277" t="s">
        <v>64</v>
      </c>
      <c r="N277" t="s">
        <v>47</v>
      </c>
    </row>
    <row r="278" spans="1:14" x14ac:dyDescent="0.25">
      <c r="A278">
        <v>3</v>
      </c>
      <c r="B278">
        <v>7</v>
      </c>
      <c r="C278" t="s">
        <v>78</v>
      </c>
      <c r="D278">
        <v>20</v>
      </c>
      <c r="E278">
        <v>11</v>
      </c>
      <c r="F278" t="s">
        <v>81</v>
      </c>
      <c r="G278">
        <v>3.1415926535897934E-2</v>
      </c>
      <c r="H278">
        <v>0.20943951023931956</v>
      </c>
      <c r="I278">
        <v>0.31293286600000003</v>
      </c>
      <c r="J278">
        <v>6.666666666666667</v>
      </c>
      <c r="K278">
        <v>2.0862191066666669</v>
      </c>
      <c r="L278" t="s">
        <v>129</v>
      </c>
      <c r="M278" t="s">
        <v>64</v>
      </c>
      <c r="N278" t="s">
        <v>47</v>
      </c>
    </row>
    <row r="279" spans="1:14" x14ac:dyDescent="0.25">
      <c r="A279">
        <v>3</v>
      </c>
      <c r="B279">
        <v>12</v>
      </c>
      <c r="C279" t="s">
        <v>78</v>
      </c>
      <c r="D279">
        <v>20</v>
      </c>
      <c r="E279">
        <v>14</v>
      </c>
      <c r="F279" t="s">
        <v>81</v>
      </c>
      <c r="G279">
        <v>3.1415926535897934E-2</v>
      </c>
      <c r="H279">
        <v>0.20943951023931956</v>
      </c>
      <c r="I279">
        <v>0.36873166600000001</v>
      </c>
      <c r="J279">
        <v>6.666666666666667</v>
      </c>
      <c r="K279">
        <v>2.458211106666667</v>
      </c>
      <c r="L279" t="s">
        <v>129</v>
      </c>
      <c r="M279" t="s">
        <v>64</v>
      </c>
      <c r="N279" t="s">
        <v>47</v>
      </c>
    </row>
    <row r="280" spans="1:14" x14ac:dyDescent="0.25">
      <c r="A280">
        <v>3</v>
      </c>
      <c r="B280">
        <v>21</v>
      </c>
      <c r="C280" t="s">
        <v>78</v>
      </c>
      <c r="D280">
        <v>20</v>
      </c>
      <c r="E280">
        <v>14</v>
      </c>
      <c r="F280" t="s">
        <v>81</v>
      </c>
      <c r="G280">
        <v>3.1415926535897934E-2</v>
      </c>
      <c r="H280">
        <v>0.20943951023931956</v>
      </c>
      <c r="I280">
        <v>0.36873166600000001</v>
      </c>
      <c r="J280">
        <v>6.666666666666667</v>
      </c>
      <c r="K280">
        <v>2.458211106666667</v>
      </c>
      <c r="L280" t="s">
        <v>129</v>
      </c>
      <c r="M280" t="s">
        <v>64</v>
      </c>
      <c r="N280" t="s">
        <v>47</v>
      </c>
    </row>
    <row r="281" spans="1:14" x14ac:dyDescent="0.25">
      <c r="A281">
        <v>3</v>
      </c>
      <c r="B281">
        <v>14</v>
      </c>
      <c r="C281" t="s">
        <v>77</v>
      </c>
      <c r="D281">
        <v>21</v>
      </c>
      <c r="E281">
        <v>10</v>
      </c>
      <c r="F281" t="s">
        <v>81</v>
      </c>
      <c r="G281">
        <v>3.4636059005827467E-2</v>
      </c>
      <c r="H281">
        <v>0.23090706003884978</v>
      </c>
      <c r="I281">
        <v>0.13123010879999999</v>
      </c>
      <c r="J281">
        <v>6.666666666666667</v>
      </c>
      <c r="K281">
        <v>0.87486739199999997</v>
      </c>
      <c r="L281" t="s">
        <v>129</v>
      </c>
      <c r="M281" t="s">
        <v>64</v>
      </c>
      <c r="N281" t="s">
        <v>47</v>
      </c>
    </row>
    <row r="282" spans="1:14" x14ac:dyDescent="0.25">
      <c r="A282">
        <v>3</v>
      </c>
      <c r="B282">
        <v>16</v>
      </c>
      <c r="C282" t="s">
        <v>78</v>
      </c>
      <c r="D282">
        <v>23</v>
      </c>
      <c r="E282">
        <v>11</v>
      </c>
      <c r="F282" t="s">
        <v>81</v>
      </c>
      <c r="G282">
        <v>4.1547562843725017E-2</v>
      </c>
      <c r="H282">
        <v>0.27698375229150013</v>
      </c>
      <c r="I282">
        <v>0.378914947</v>
      </c>
      <c r="J282">
        <v>6.666666666666667</v>
      </c>
      <c r="K282">
        <v>2.5260996466666668</v>
      </c>
      <c r="L282" t="s">
        <v>129</v>
      </c>
      <c r="M282" t="s">
        <v>64</v>
      </c>
      <c r="N282" t="s">
        <v>47</v>
      </c>
    </row>
    <row r="283" spans="1:14" x14ac:dyDescent="0.25">
      <c r="A283">
        <v>3</v>
      </c>
      <c r="B283">
        <v>11</v>
      </c>
      <c r="C283" t="s">
        <v>78</v>
      </c>
      <c r="D283">
        <v>30</v>
      </c>
      <c r="E283">
        <v>18</v>
      </c>
      <c r="F283" t="s">
        <v>83</v>
      </c>
      <c r="G283">
        <v>7.0685834705770348E-2</v>
      </c>
      <c r="H283">
        <v>0.47123889803846902</v>
      </c>
      <c r="I283">
        <v>0.8616210660000001</v>
      </c>
      <c r="J283">
        <v>6.666666666666667</v>
      </c>
      <c r="K283">
        <v>5.7441404400000007</v>
      </c>
      <c r="L283" t="s">
        <v>129</v>
      </c>
      <c r="M283" t="s">
        <v>64</v>
      </c>
      <c r="N283" t="s">
        <v>47</v>
      </c>
    </row>
    <row r="284" spans="1:14" x14ac:dyDescent="0.25">
      <c r="A284">
        <v>3</v>
      </c>
      <c r="B284">
        <v>20</v>
      </c>
      <c r="C284" t="s">
        <v>78</v>
      </c>
      <c r="D284">
        <v>30</v>
      </c>
      <c r="E284">
        <v>18</v>
      </c>
      <c r="F284" t="s">
        <v>83</v>
      </c>
      <c r="G284">
        <v>7.0685834705770348E-2</v>
      </c>
      <c r="H284">
        <v>0.47123889803846902</v>
      </c>
      <c r="I284">
        <v>0.8616210660000001</v>
      </c>
      <c r="J284">
        <v>6.666666666666667</v>
      </c>
      <c r="K284">
        <v>5.7441404400000007</v>
      </c>
      <c r="L284" t="s">
        <v>129</v>
      </c>
      <c r="M284" t="s">
        <v>64</v>
      </c>
      <c r="N284" t="s">
        <v>47</v>
      </c>
    </row>
    <row r="285" spans="1:14" x14ac:dyDescent="0.25">
      <c r="A285">
        <v>3</v>
      </c>
      <c r="B285">
        <v>15</v>
      </c>
      <c r="C285" t="s">
        <v>78</v>
      </c>
      <c r="D285">
        <v>38</v>
      </c>
      <c r="E285">
        <v>14</v>
      </c>
      <c r="F285" t="s">
        <v>84</v>
      </c>
      <c r="G285">
        <v>0.11341149479459153</v>
      </c>
      <c r="H285">
        <v>0.75607663196394359</v>
      </c>
      <c r="I285">
        <v>1.04836105</v>
      </c>
      <c r="J285">
        <v>6.666666666666667</v>
      </c>
      <c r="K285">
        <v>6.9890736666666671</v>
      </c>
      <c r="L285" t="s">
        <v>129</v>
      </c>
      <c r="M285" t="s">
        <v>64</v>
      </c>
      <c r="N285" t="s">
        <v>47</v>
      </c>
    </row>
    <row r="286" spans="1:14" x14ac:dyDescent="0.25">
      <c r="A286">
        <v>3</v>
      </c>
      <c r="B286">
        <v>6</v>
      </c>
      <c r="C286" t="s">
        <v>78</v>
      </c>
      <c r="D286">
        <v>40</v>
      </c>
      <c r="E286">
        <v>14</v>
      </c>
      <c r="F286" t="s">
        <v>85</v>
      </c>
      <c r="G286">
        <v>0.12566370614359174</v>
      </c>
      <c r="H286">
        <v>0.83775804095727824</v>
      </c>
      <c r="I286">
        <v>1.149914866</v>
      </c>
      <c r="J286">
        <v>6.666666666666667</v>
      </c>
      <c r="K286">
        <v>7.6660991066666675</v>
      </c>
      <c r="L286" t="s">
        <v>129</v>
      </c>
      <c r="M286" t="s">
        <v>64</v>
      </c>
      <c r="N286" t="s">
        <v>47</v>
      </c>
    </row>
    <row r="287" spans="1:14" x14ac:dyDescent="0.25">
      <c r="A287">
        <v>3</v>
      </c>
      <c r="B287">
        <v>8</v>
      </c>
      <c r="C287" t="s">
        <v>77</v>
      </c>
      <c r="D287">
        <v>44</v>
      </c>
      <c r="E287">
        <v>20</v>
      </c>
      <c r="F287" t="s">
        <v>85</v>
      </c>
      <c r="G287">
        <v>0.15205308443374599</v>
      </c>
      <c r="H287">
        <v>1.0136872295583066</v>
      </c>
      <c r="I287">
        <v>1.1126745208</v>
      </c>
      <c r="J287">
        <v>6.666666666666667</v>
      </c>
      <c r="K287">
        <v>7.417830138666667</v>
      </c>
      <c r="L287" t="s">
        <v>129</v>
      </c>
      <c r="M287" t="s">
        <v>64</v>
      </c>
      <c r="N287" t="s">
        <v>47</v>
      </c>
    </row>
    <row r="288" spans="1:14" x14ac:dyDescent="0.25">
      <c r="A288">
        <v>3</v>
      </c>
      <c r="B288">
        <v>17</v>
      </c>
      <c r="C288" t="s">
        <v>77</v>
      </c>
      <c r="D288">
        <v>45</v>
      </c>
      <c r="E288">
        <v>20</v>
      </c>
      <c r="F288" t="s">
        <v>86</v>
      </c>
      <c r="G288">
        <v>0.15904312808798329</v>
      </c>
      <c r="H288">
        <v>1.0602875205865554</v>
      </c>
      <c r="I288">
        <v>1.1635917767999999</v>
      </c>
      <c r="J288">
        <v>6.666666666666667</v>
      </c>
      <c r="K288">
        <v>7.7572785120000001</v>
      </c>
      <c r="L288" t="s">
        <v>129</v>
      </c>
      <c r="M288" t="s">
        <v>64</v>
      </c>
      <c r="N288" t="s">
        <v>47</v>
      </c>
    </row>
    <row r="289" spans="1:14" x14ac:dyDescent="0.25">
      <c r="A289">
        <v>1</v>
      </c>
      <c r="B289">
        <v>5</v>
      </c>
      <c r="C289" t="s">
        <v>78</v>
      </c>
      <c r="D289">
        <v>13</v>
      </c>
      <c r="E289">
        <v>6</v>
      </c>
      <c r="F289" t="s">
        <v>79</v>
      </c>
      <c r="G289">
        <v>1.3273228961416878E-2</v>
      </c>
      <c r="H289">
        <v>8.8488193076112526E-2</v>
      </c>
      <c r="I289">
        <v>0.15548725200000002</v>
      </c>
      <c r="J289">
        <v>6.666666666666667</v>
      </c>
      <c r="K289">
        <v>1.0365816800000003</v>
      </c>
      <c r="L289" t="s">
        <v>129</v>
      </c>
      <c r="M289" t="s">
        <v>46</v>
      </c>
      <c r="N289" t="s">
        <v>47</v>
      </c>
    </row>
    <row r="290" spans="1:14" x14ac:dyDescent="0.25">
      <c r="A290">
        <v>1</v>
      </c>
      <c r="B290">
        <v>1</v>
      </c>
      <c r="C290" t="s">
        <v>77</v>
      </c>
      <c r="D290">
        <v>17</v>
      </c>
      <c r="E290">
        <v>8</v>
      </c>
      <c r="F290" t="s">
        <v>80</v>
      </c>
      <c r="G290">
        <v>2.2698006922186261E-2</v>
      </c>
      <c r="H290">
        <v>0.15132004614790842</v>
      </c>
      <c r="I290">
        <v>7.1216399200000002E-2</v>
      </c>
      <c r="J290">
        <v>6.666666666666667</v>
      </c>
      <c r="K290">
        <v>0.4747759946666667</v>
      </c>
      <c r="L290" t="s">
        <v>129</v>
      </c>
      <c r="M290" t="s">
        <v>46</v>
      </c>
      <c r="N290" t="s">
        <v>47</v>
      </c>
    </row>
    <row r="291" spans="1:14" x14ac:dyDescent="0.25">
      <c r="A291">
        <v>1</v>
      </c>
      <c r="B291">
        <v>4</v>
      </c>
      <c r="C291" t="s">
        <v>78</v>
      </c>
      <c r="D291">
        <v>18</v>
      </c>
      <c r="E291">
        <v>12</v>
      </c>
      <c r="F291" t="s">
        <v>80</v>
      </c>
      <c r="G291">
        <v>2.5446900494077322E-2</v>
      </c>
      <c r="H291">
        <v>0.16964600329384882</v>
      </c>
      <c r="I291">
        <v>0.28912537799999999</v>
      </c>
      <c r="J291">
        <v>6.666666666666667</v>
      </c>
      <c r="K291">
        <v>1.92750252</v>
      </c>
      <c r="L291" t="s">
        <v>129</v>
      </c>
      <c r="M291" t="s">
        <v>46</v>
      </c>
      <c r="N291" t="s">
        <v>47</v>
      </c>
    </row>
    <row r="292" spans="1:14" x14ac:dyDescent="0.25">
      <c r="A292">
        <v>1</v>
      </c>
      <c r="B292">
        <v>6</v>
      </c>
      <c r="C292" t="s">
        <v>78</v>
      </c>
      <c r="D292">
        <v>24</v>
      </c>
      <c r="E292">
        <v>10</v>
      </c>
      <c r="F292" t="s">
        <v>81</v>
      </c>
      <c r="G292">
        <v>4.5238934211693019E-2</v>
      </c>
      <c r="H292">
        <v>0.30159289474462014</v>
      </c>
      <c r="I292">
        <v>0.37617150599999999</v>
      </c>
      <c r="J292">
        <v>6.666666666666667</v>
      </c>
      <c r="K292">
        <v>2.5078100399999999</v>
      </c>
      <c r="L292" t="s">
        <v>129</v>
      </c>
      <c r="M292" t="s">
        <v>46</v>
      </c>
      <c r="N292" t="s">
        <v>47</v>
      </c>
    </row>
    <row r="293" spans="1:14" x14ac:dyDescent="0.25">
      <c r="A293">
        <v>1</v>
      </c>
      <c r="B293">
        <v>8</v>
      </c>
      <c r="C293" t="s">
        <v>77</v>
      </c>
      <c r="D293">
        <v>24</v>
      </c>
      <c r="E293">
        <v>12</v>
      </c>
      <c r="F293" t="s">
        <v>81</v>
      </c>
      <c r="G293">
        <v>4.5238934211693019E-2</v>
      </c>
      <c r="H293">
        <v>0.30159289474462014</v>
      </c>
      <c r="I293">
        <v>0.2028003192</v>
      </c>
      <c r="J293">
        <v>6.666666666666667</v>
      </c>
      <c r="K293">
        <v>1.3520021280000001</v>
      </c>
      <c r="L293" t="s">
        <v>129</v>
      </c>
      <c r="M293" t="s">
        <v>46</v>
      </c>
      <c r="N293" t="s">
        <v>47</v>
      </c>
    </row>
    <row r="294" spans="1:14" x14ac:dyDescent="0.25">
      <c r="A294">
        <v>1</v>
      </c>
      <c r="B294">
        <v>11</v>
      </c>
      <c r="C294" t="s">
        <v>78</v>
      </c>
      <c r="D294">
        <v>24</v>
      </c>
      <c r="E294">
        <v>14</v>
      </c>
      <c r="F294" t="s">
        <v>81</v>
      </c>
      <c r="G294">
        <v>4.5238934211693019E-2</v>
      </c>
      <c r="H294">
        <v>0.30159289474462014</v>
      </c>
      <c r="I294">
        <v>0.48330520199999999</v>
      </c>
      <c r="J294">
        <v>6.666666666666667</v>
      </c>
      <c r="K294">
        <v>3.2220346800000002</v>
      </c>
      <c r="L294" t="s">
        <v>129</v>
      </c>
      <c r="M294" t="s">
        <v>46</v>
      </c>
      <c r="N294" t="s">
        <v>47</v>
      </c>
    </row>
    <row r="295" spans="1:14" x14ac:dyDescent="0.25">
      <c r="A295">
        <v>1</v>
      </c>
      <c r="B295">
        <v>13</v>
      </c>
      <c r="C295" t="s">
        <v>78</v>
      </c>
      <c r="D295">
        <v>24</v>
      </c>
      <c r="E295">
        <v>11</v>
      </c>
      <c r="F295" t="s">
        <v>81</v>
      </c>
      <c r="G295">
        <v>4.5238934211693019E-2</v>
      </c>
      <c r="H295">
        <v>0.30159289474462014</v>
      </c>
      <c r="I295">
        <v>0.40295492999999999</v>
      </c>
      <c r="J295">
        <v>6.666666666666667</v>
      </c>
      <c r="K295">
        <v>2.6863662000000001</v>
      </c>
      <c r="L295" t="s">
        <v>129</v>
      </c>
      <c r="M295" t="s">
        <v>46</v>
      </c>
      <c r="N295" t="s">
        <v>47</v>
      </c>
    </row>
    <row r="296" spans="1:14" x14ac:dyDescent="0.25">
      <c r="A296">
        <v>1</v>
      </c>
      <c r="B296">
        <v>16</v>
      </c>
      <c r="C296" t="s">
        <v>77</v>
      </c>
      <c r="D296">
        <v>24</v>
      </c>
      <c r="E296">
        <v>12</v>
      </c>
      <c r="F296" t="s">
        <v>81</v>
      </c>
      <c r="G296">
        <v>4.5238934211693019E-2</v>
      </c>
      <c r="H296">
        <v>0.30159289474462014</v>
      </c>
      <c r="I296">
        <v>0.2028003192</v>
      </c>
      <c r="J296">
        <v>6.666666666666667</v>
      </c>
      <c r="K296">
        <v>1.3520021280000001</v>
      </c>
      <c r="L296" t="s">
        <v>129</v>
      </c>
      <c r="M296" t="s">
        <v>46</v>
      </c>
      <c r="N296" t="s">
        <v>47</v>
      </c>
    </row>
    <row r="297" spans="1:14" x14ac:dyDescent="0.25">
      <c r="A297">
        <v>1</v>
      </c>
      <c r="B297">
        <v>7</v>
      </c>
      <c r="C297" t="s">
        <v>77</v>
      </c>
      <c r="D297">
        <v>29</v>
      </c>
      <c r="E297">
        <v>16</v>
      </c>
      <c r="F297" t="s">
        <v>82</v>
      </c>
      <c r="G297">
        <v>6.6051985541725394E-2</v>
      </c>
      <c r="H297">
        <v>0.44034657027816931</v>
      </c>
      <c r="I297">
        <v>0.38999274799999994</v>
      </c>
      <c r="J297">
        <v>6.666666666666667</v>
      </c>
      <c r="K297">
        <v>2.5999516533333331</v>
      </c>
      <c r="L297" t="s">
        <v>129</v>
      </c>
      <c r="M297" t="s">
        <v>46</v>
      </c>
      <c r="N297" t="s">
        <v>47</v>
      </c>
    </row>
    <row r="298" spans="1:14" x14ac:dyDescent="0.25">
      <c r="A298">
        <v>1</v>
      </c>
      <c r="B298">
        <v>9</v>
      </c>
      <c r="C298" t="s">
        <v>77</v>
      </c>
      <c r="D298">
        <v>25</v>
      </c>
      <c r="E298">
        <v>11</v>
      </c>
      <c r="F298" t="s">
        <v>82</v>
      </c>
      <c r="G298">
        <v>4.9087385212340517E-2</v>
      </c>
      <c r="H298">
        <v>0.3272492347489368</v>
      </c>
      <c r="I298">
        <v>0.2017419268</v>
      </c>
      <c r="J298">
        <v>6.666666666666667</v>
      </c>
      <c r="K298">
        <v>1.3449461786666668</v>
      </c>
      <c r="L298" t="s">
        <v>129</v>
      </c>
      <c r="M298" t="s">
        <v>46</v>
      </c>
      <c r="N298" t="s">
        <v>47</v>
      </c>
    </row>
    <row r="299" spans="1:14" x14ac:dyDescent="0.25">
      <c r="A299">
        <v>1</v>
      </c>
      <c r="B299">
        <v>12</v>
      </c>
      <c r="C299" t="s">
        <v>78</v>
      </c>
      <c r="D299">
        <v>25</v>
      </c>
      <c r="E299">
        <v>12</v>
      </c>
      <c r="F299" t="s">
        <v>82</v>
      </c>
      <c r="G299">
        <v>4.9087385212340517E-2</v>
      </c>
      <c r="H299">
        <v>0.3272492347489368</v>
      </c>
      <c r="I299">
        <v>0.457079766</v>
      </c>
      <c r="J299">
        <v>6.666666666666667</v>
      </c>
      <c r="K299">
        <v>3.0471984400000003</v>
      </c>
      <c r="L299" t="s">
        <v>129</v>
      </c>
      <c r="M299" t="s">
        <v>46</v>
      </c>
      <c r="N299" t="s">
        <v>47</v>
      </c>
    </row>
    <row r="300" spans="1:14" x14ac:dyDescent="0.25">
      <c r="A300">
        <v>1</v>
      </c>
      <c r="B300">
        <v>14</v>
      </c>
      <c r="C300" t="s">
        <v>77</v>
      </c>
      <c r="D300">
        <v>28</v>
      </c>
      <c r="E300">
        <v>11</v>
      </c>
      <c r="F300" t="s">
        <v>82</v>
      </c>
      <c r="G300">
        <v>6.1575216010359951E-2</v>
      </c>
      <c r="H300">
        <v>0.41050144006906636</v>
      </c>
      <c r="I300">
        <v>0.25177242159999996</v>
      </c>
      <c r="J300">
        <v>6.666666666666667</v>
      </c>
      <c r="K300">
        <v>1.6784828106666665</v>
      </c>
      <c r="L300" t="s">
        <v>129</v>
      </c>
      <c r="M300" t="s">
        <v>46</v>
      </c>
      <c r="N300" t="s">
        <v>47</v>
      </c>
    </row>
    <row r="301" spans="1:14" x14ac:dyDescent="0.25">
      <c r="A301">
        <v>1</v>
      </c>
      <c r="B301">
        <v>15</v>
      </c>
      <c r="C301" t="s">
        <v>77</v>
      </c>
      <c r="D301">
        <v>29</v>
      </c>
      <c r="E301">
        <v>14</v>
      </c>
      <c r="F301" t="s">
        <v>82</v>
      </c>
      <c r="G301">
        <v>6.6051985541725394E-2</v>
      </c>
      <c r="H301">
        <v>0.44034657027816931</v>
      </c>
      <c r="I301">
        <v>0.34187880159999995</v>
      </c>
      <c r="J301">
        <v>6.666666666666667</v>
      </c>
      <c r="K301">
        <v>2.2791920106666663</v>
      </c>
      <c r="L301" t="s">
        <v>129</v>
      </c>
      <c r="M301" t="s">
        <v>46</v>
      </c>
      <c r="N301" t="s">
        <v>47</v>
      </c>
    </row>
    <row r="302" spans="1:14" x14ac:dyDescent="0.25">
      <c r="A302">
        <v>1</v>
      </c>
      <c r="B302">
        <v>17</v>
      </c>
      <c r="C302" t="s">
        <v>77</v>
      </c>
      <c r="D302">
        <v>28</v>
      </c>
      <c r="E302">
        <v>16</v>
      </c>
      <c r="F302" t="s">
        <v>82</v>
      </c>
      <c r="G302">
        <v>6.1575216010359951E-2</v>
      </c>
      <c r="H302">
        <v>0.41050144006906636</v>
      </c>
      <c r="I302">
        <v>0.36390480559999994</v>
      </c>
      <c r="J302">
        <v>6.666666666666667</v>
      </c>
      <c r="K302">
        <v>2.4260320373333331</v>
      </c>
      <c r="L302" t="s">
        <v>129</v>
      </c>
      <c r="M302" t="s">
        <v>46</v>
      </c>
      <c r="N302" t="s">
        <v>47</v>
      </c>
    </row>
    <row r="303" spans="1:14" x14ac:dyDescent="0.25">
      <c r="A303">
        <v>1</v>
      </c>
      <c r="B303">
        <v>2</v>
      </c>
      <c r="C303" t="s">
        <v>78</v>
      </c>
      <c r="D303">
        <v>26</v>
      </c>
      <c r="E303">
        <v>10</v>
      </c>
      <c r="F303" t="s">
        <v>82</v>
      </c>
      <c r="G303">
        <v>5.3092915845667513E-2</v>
      </c>
      <c r="H303">
        <v>0.3539527723044501</v>
      </c>
      <c r="I303">
        <v>0.422670506</v>
      </c>
      <c r="J303">
        <v>6.666666666666667</v>
      </c>
      <c r="K303">
        <v>2.8178033733333336</v>
      </c>
      <c r="L303" t="s">
        <v>129</v>
      </c>
      <c r="M303" t="s">
        <v>46</v>
      </c>
      <c r="N303" t="s">
        <v>47</v>
      </c>
    </row>
    <row r="304" spans="1:14" x14ac:dyDescent="0.25">
      <c r="A304">
        <v>1</v>
      </c>
      <c r="B304">
        <v>19</v>
      </c>
      <c r="C304" t="s">
        <v>77</v>
      </c>
      <c r="D304">
        <v>26</v>
      </c>
      <c r="E304">
        <v>12</v>
      </c>
      <c r="F304" t="s">
        <v>82</v>
      </c>
      <c r="G304">
        <v>5.3092915845667513E-2</v>
      </c>
      <c r="H304">
        <v>0.3539527723044501</v>
      </c>
      <c r="I304">
        <v>0.23712655919999998</v>
      </c>
      <c r="J304">
        <v>6.666666666666667</v>
      </c>
      <c r="K304">
        <v>1.5808437279999998</v>
      </c>
      <c r="L304" t="s">
        <v>129</v>
      </c>
      <c r="M304" t="s">
        <v>46</v>
      </c>
      <c r="N304" t="s">
        <v>47</v>
      </c>
    </row>
    <row r="305" spans="1:14" x14ac:dyDescent="0.25">
      <c r="A305">
        <v>1</v>
      </c>
      <c r="B305">
        <v>18</v>
      </c>
      <c r="C305" t="s">
        <v>77</v>
      </c>
      <c r="D305">
        <v>33</v>
      </c>
      <c r="E305">
        <v>15</v>
      </c>
      <c r="F305" t="s">
        <v>83</v>
      </c>
      <c r="G305">
        <v>8.5529859993982132E-2</v>
      </c>
      <c r="H305">
        <v>0.57019906662654762</v>
      </c>
      <c r="I305">
        <v>0.47234711879999991</v>
      </c>
      <c r="J305">
        <v>6.666666666666667</v>
      </c>
      <c r="K305">
        <v>3.1489807919999997</v>
      </c>
      <c r="L305" t="s">
        <v>129</v>
      </c>
      <c r="M305" t="s">
        <v>46</v>
      </c>
      <c r="N305" t="s">
        <v>47</v>
      </c>
    </row>
    <row r="306" spans="1:14" x14ac:dyDescent="0.25">
      <c r="A306">
        <v>1</v>
      </c>
      <c r="B306">
        <v>3</v>
      </c>
      <c r="C306" t="s">
        <v>78</v>
      </c>
      <c r="D306">
        <v>20</v>
      </c>
      <c r="E306">
        <v>9</v>
      </c>
      <c r="F306" t="s">
        <v>84</v>
      </c>
      <c r="G306">
        <v>3.1415926535897934E-2</v>
      </c>
      <c r="H306">
        <v>0.20943951023931956</v>
      </c>
      <c r="I306">
        <v>0.27573366599999999</v>
      </c>
      <c r="J306">
        <v>6.666666666666667</v>
      </c>
      <c r="K306">
        <v>1.8382244400000001</v>
      </c>
      <c r="L306" t="s">
        <v>129</v>
      </c>
      <c r="M306" t="s">
        <v>46</v>
      </c>
      <c r="N306" t="s">
        <v>47</v>
      </c>
    </row>
    <row r="307" spans="1:14" x14ac:dyDescent="0.25">
      <c r="A307">
        <v>1</v>
      </c>
      <c r="B307">
        <v>10</v>
      </c>
      <c r="C307" t="s">
        <v>77</v>
      </c>
      <c r="D307">
        <v>31</v>
      </c>
      <c r="E307">
        <v>17</v>
      </c>
      <c r="F307" t="s">
        <v>84</v>
      </c>
      <c r="G307">
        <v>7.5476763502494784E-2</v>
      </c>
      <c r="H307">
        <v>0.50317842334996521</v>
      </c>
      <c r="I307">
        <v>0.47240432919999997</v>
      </c>
      <c r="J307">
        <v>6.666666666666667</v>
      </c>
      <c r="K307">
        <v>3.1493621946666668</v>
      </c>
      <c r="L307" t="s">
        <v>129</v>
      </c>
      <c r="M307" t="s">
        <v>46</v>
      </c>
      <c r="N307" t="s">
        <v>47</v>
      </c>
    </row>
    <row r="308" spans="1:14" x14ac:dyDescent="0.25">
      <c r="A308">
        <v>1</v>
      </c>
      <c r="B308">
        <v>20</v>
      </c>
      <c r="C308" t="s">
        <v>77</v>
      </c>
      <c r="D308">
        <v>30</v>
      </c>
      <c r="E308">
        <v>15</v>
      </c>
      <c r="F308" t="s">
        <v>85</v>
      </c>
      <c r="G308">
        <v>7.0685834705770348E-2</v>
      </c>
      <c r="H308">
        <v>0.47123889803846902</v>
      </c>
      <c r="I308">
        <v>0.39125137679999994</v>
      </c>
      <c r="J308">
        <v>6.666666666666667</v>
      </c>
      <c r="K308">
        <v>2.6083425119999997</v>
      </c>
      <c r="L308" t="s">
        <v>129</v>
      </c>
      <c r="M308" t="s">
        <v>46</v>
      </c>
      <c r="N308" t="s">
        <v>47</v>
      </c>
    </row>
    <row r="309" spans="1:14" x14ac:dyDescent="0.25">
      <c r="A309">
        <v>2</v>
      </c>
      <c r="B309">
        <v>6</v>
      </c>
      <c r="C309" t="s">
        <v>77</v>
      </c>
      <c r="D309">
        <v>18</v>
      </c>
      <c r="E309">
        <v>9</v>
      </c>
      <c r="F309" t="s">
        <v>80</v>
      </c>
      <c r="G309">
        <v>2.5446900494077322E-2</v>
      </c>
      <c r="H309">
        <v>0.16964600329384882</v>
      </c>
      <c r="I309">
        <v>8.8493939999999993E-2</v>
      </c>
      <c r="J309">
        <v>6.666666666666667</v>
      </c>
      <c r="K309">
        <v>0.58995960000000003</v>
      </c>
      <c r="L309" t="s">
        <v>129</v>
      </c>
      <c r="M309" t="s">
        <v>46</v>
      </c>
      <c r="N309" t="s">
        <v>47</v>
      </c>
    </row>
    <row r="310" spans="1:14" x14ac:dyDescent="0.25">
      <c r="A310">
        <v>2</v>
      </c>
      <c r="B310">
        <v>8</v>
      </c>
      <c r="C310" t="s">
        <v>78</v>
      </c>
      <c r="D310">
        <v>23</v>
      </c>
      <c r="E310">
        <v>12</v>
      </c>
      <c r="F310" t="s">
        <v>81</v>
      </c>
      <c r="G310">
        <v>4.1547562843725017E-2</v>
      </c>
      <c r="H310">
        <v>0.27698375229150013</v>
      </c>
      <c r="I310">
        <v>0.403512918</v>
      </c>
      <c r="J310">
        <v>6.666666666666667</v>
      </c>
      <c r="K310">
        <v>2.6900861200000001</v>
      </c>
      <c r="L310" t="s">
        <v>129</v>
      </c>
      <c r="M310" t="s">
        <v>46</v>
      </c>
      <c r="N310" t="s">
        <v>47</v>
      </c>
    </row>
    <row r="311" spans="1:14" x14ac:dyDescent="0.25">
      <c r="A311">
        <v>2</v>
      </c>
      <c r="B311">
        <v>13</v>
      </c>
      <c r="C311" t="s">
        <v>77</v>
      </c>
      <c r="D311">
        <v>23</v>
      </c>
      <c r="E311">
        <v>12</v>
      </c>
      <c r="F311" t="s">
        <v>81</v>
      </c>
      <c r="G311">
        <v>4.1547562843725017E-2</v>
      </c>
      <c r="H311">
        <v>0.27698375229150013</v>
      </c>
      <c r="I311">
        <v>0.18666698639999998</v>
      </c>
      <c r="J311">
        <v>6.666666666666667</v>
      </c>
      <c r="K311">
        <v>1.2444465759999999</v>
      </c>
      <c r="L311" t="s">
        <v>129</v>
      </c>
      <c r="M311" t="s">
        <v>46</v>
      </c>
      <c r="N311" t="s">
        <v>47</v>
      </c>
    </row>
    <row r="312" spans="1:14" x14ac:dyDescent="0.25">
      <c r="A312">
        <v>2</v>
      </c>
      <c r="B312">
        <v>7</v>
      </c>
      <c r="C312" t="s">
        <v>78</v>
      </c>
      <c r="D312">
        <v>24</v>
      </c>
      <c r="E312">
        <v>11</v>
      </c>
      <c r="F312" t="s">
        <v>81</v>
      </c>
      <c r="G312">
        <v>4.5238934211693019E-2</v>
      </c>
      <c r="H312">
        <v>0.30159289474462014</v>
      </c>
      <c r="I312">
        <v>0.40295492999999999</v>
      </c>
      <c r="J312">
        <v>6.666666666666667</v>
      </c>
      <c r="K312">
        <v>2.6863662000000001</v>
      </c>
      <c r="L312" t="s">
        <v>129</v>
      </c>
      <c r="M312" t="s">
        <v>46</v>
      </c>
      <c r="N312" t="s">
        <v>47</v>
      </c>
    </row>
    <row r="313" spans="1:14" x14ac:dyDescent="0.25">
      <c r="A313">
        <v>2</v>
      </c>
      <c r="B313">
        <v>20</v>
      </c>
      <c r="C313" t="s">
        <v>78</v>
      </c>
      <c r="D313">
        <v>24</v>
      </c>
      <c r="E313">
        <v>12</v>
      </c>
      <c r="F313" t="s">
        <v>81</v>
      </c>
      <c r="G313">
        <v>4.5238934211693019E-2</v>
      </c>
      <c r="H313">
        <v>0.30159289474462014</v>
      </c>
      <c r="I313">
        <v>0.42973835399999999</v>
      </c>
      <c r="J313">
        <v>6.666666666666667</v>
      </c>
      <c r="K313">
        <v>2.86492236</v>
      </c>
      <c r="L313" t="s">
        <v>129</v>
      </c>
      <c r="M313" t="s">
        <v>46</v>
      </c>
      <c r="N313" t="s">
        <v>47</v>
      </c>
    </row>
    <row r="314" spans="1:14" x14ac:dyDescent="0.25">
      <c r="A314">
        <v>2</v>
      </c>
      <c r="B314">
        <v>3</v>
      </c>
      <c r="C314" t="s">
        <v>77</v>
      </c>
      <c r="D314">
        <v>25</v>
      </c>
      <c r="E314">
        <v>15</v>
      </c>
      <c r="F314" t="s">
        <v>82</v>
      </c>
      <c r="G314">
        <v>4.9087385212340517E-2</v>
      </c>
      <c r="H314">
        <v>0.3272492347489368</v>
      </c>
      <c r="I314">
        <v>0.27325492679999996</v>
      </c>
      <c r="J314">
        <v>6.666666666666667</v>
      </c>
      <c r="K314">
        <v>1.8216995119999999</v>
      </c>
      <c r="L314" t="s">
        <v>129</v>
      </c>
      <c r="M314" t="s">
        <v>46</v>
      </c>
      <c r="N314" t="s">
        <v>47</v>
      </c>
    </row>
    <row r="315" spans="1:14" x14ac:dyDescent="0.25">
      <c r="A315">
        <v>2</v>
      </c>
      <c r="B315">
        <v>18</v>
      </c>
      <c r="C315" t="s">
        <v>77</v>
      </c>
      <c r="D315">
        <v>26</v>
      </c>
      <c r="E315">
        <v>14</v>
      </c>
      <c r="F315" t="s">
        <v>82</v>
      </c>
      <c r="G315">
        <v>5.3092915845667513E-2</v>
      </c>
      <c r="H315">
        <v>0.3539527723044501</v>
      </c>
      <c r="I315">
        <v>0.27580078959999993</v>
      </c>
      <c r="J315">
        <v>6.666666666666667</v>
      </c>
      <c r="K315">
        <v>1.8386719306666663</v>
      </c>
      <c r="L315" t="s">
        <v>129</v>
      </c>
      <c r="M315" t="s">
        <v>46</v>
      </c>
      <c r="N315" t="s">
        <v>47</v>
      </c>
    </row>
    <row r="316" spans="1:14" x14ac:dyDescent="0.25">
      <c r="A316">
        <v>2</v>
      </c>
      <c r="B316">
        <v>1</v>
      </c>
      <c r="C316" t="s">
        <v>77</v>
      </c>
      <c r="D316">
        <v>30</v>
      </c>
      <c r="E316">
        <v>14</v>
      </c>
      <c r="F316" t="s">
        <v>83</v>
      </c>
      <c r="G316">
        <v>7.0685834705770348E-2</v>
      </c>
      <c r="H316">
        <v>0.47123889803846902</v>
      </c>
      <c r="I316">
        <v>0.36550669679999997</v>
      </c>
      <c r="J316">
        <v>6.666666666666667</v>
      </c>
      <c r="K316">
        <v>2.4367113119999999</v>
      </c>
      <c r="L316" t="s">
        <v>129</v>
      </c>
      <c r="M316" t="s">
        <v>46</v>
      </c>
      <c r="N316" t="s">
        <v>47</v>
      </c>
    </row>
    <row r="317" spans="1:14" x14ac:dyDescent="0.25">
      <c r="A317">
        <v>2</v>
      </c>
      <c r="B317">
        <v>4</v>
      </c>
      <c r="C317" t="s">
        <v>78</v>
      </c>
      <c r="D317">
        <v>23</v>
      </c>
      <c r="E317">
        <v>12</v>
      </c>
      <c r="F317" t="s">
        <v>81</v>
      </c>
      <c r="G317">
        <v>4.1547562843725017E-2</v>
      </c>
      <c r="H317">
        <v>0.27698375229150013</v>
      </c>
      <c r="I317">
        <v>0.403512918</v>
      </c>
      <c r="J317">
        <v>6.666666666666667</v>
      </c>
      <c r="K317">
        <v>2.6900861200000001</v>
      </c>
      <c r="L317" t="s">
        <v>129</v>
      </c>
      <c r="M317" t="s">
        <v>46</v>
      </c>
      <c r="N317" t="s">
        <v>47</v>
      </c>
    </row>
    <row r="318" spans="1:14" x14ac:dyDescent="0.25">
      <c r="A318">
        <v>2</v>
      </c>
      <c r="B318">
        <v>2</v>
      </c>
      <c r="C318" t="s">
        <v>77</v>
      </c>
      <c r="D318">
        <v>31</v>
      </c>
      <c r="E318">
        <v>16</v>
      </c>
      <c r="F318" t="s">
        <v>83</v>
      </c>
      <c r="G318">
        <v>7.5476763502494784E-2</v>
      </c>
      <c r="H318">
        <v>0.50317842334996521</v>
      </c>
      <c r="I318">
        <v>0.44491473199999998</v>
      </c>
      <c r="J318">
        <v>6.666666666666667</v>
      </c>
      <c r="K318">
        <v>2.9660982133333333</v>
      </c>
      <c r="L318" t="s">
        <v>129</v>
      </c>
      <c r="M318" t="s">
        <v>46</v>
      </c>
      <c r="N318" t="s">
        <v>47</v>
      </c>
    </row>
    <row r="319" spans="1:14" x14ac:dyDescent="0.25">
      <c r="A319">
        <v>2</v>
      </c>
      <c r="B319">
        <v>10</v>
      </c>
      <c r="C319" t="s">
        <v>77</v>
      </c>
      <c r="D319">
        <v>31</v>
      </c>
      <c r="E319">
        <v>17</v>
      </c>
      <c r="F319" t="s">
        <v>83</v>
      </c>
      <c r="G319">
        <v>7.5476763502494784E-2</v>
      </c>
      <c r="H319">
        <v>0.50317842334996521</v>
      </c>
      <c r="I319">
        <v>0.47240432919999997</v>
      </c>
      <c r="J319">
        <v>6.666666666666667</v>
      </c>
      <c r="K319">
        <v>3.1493621946666668</v>
      </c>
      <c r="L319" t="s">
        <v>129</v>
      </c>
      <c r="M319" t="s">
        <v>46</v>
      </c>
      <c r="N319" t="s">
        <v>47</v>
      </c>
    </row>
    <row r="320" spans="1:14" x14ac:dyDescent="0.25">
      <c r="A320">
        <v>2</v>
      </c>
      <c r="B320">
        <v>15</v>
      </c>
      <c r="C320" t="s">
        <v>77</v>
      </c>
      <c r="D320">
        <v>31</v>
      </c>
      <c r="E320">
        <v>17</v>
      </c>
      <c r="F320" t="s">
        <v>83</v>
      </c>
      <c r="G320">
        <v>7.5476763502494784E-2</v>
      </c>
      <c r="H320">
        <v>0.50317842334996521</v>
      </c>
      <c r="I320">
        <v>0.47240432919999997</v>
      </c>
      <c r="J320">
        <v>6.666666666666667</v>
      </c>
      <c r="K320">
        <v>3.1493621946666668</v>
      </c>
      <c r="L320" t="s">
        <v>129</v>
      </c>
      <c r="M320" t="s">
        <v>46</v>
      </c>
      <c r="N320" t="s">
        <v>47</v>
      </c>
    </row>
    <row r="321" spans="1:14" x14ac:dyDescent="0.25">
      <c r="A321">
        <v>2</v>
      </c>
      <c r="B321">
        <v>19</v>
      </c>
      <c r="C321" t="s">
        <v>78</v>
      </c>
      <c r="D321">
        <v>22</v>
      </c>
      <c r="E321">
        <v>10</v>
      </c>
      <c r="F321" t="s">
        <v>81</v>
      </c>
      <c r="G321">
        <v>3.8013271108436497E-2</v>
      </c>
      <c r="H321">
        <v>0.25342180738957665</v>
      </c>
      <c r="I321">
        <v>0.33339242600000002</v>
      </c>
      <c r="J321">
        <v>6.666666666666667</v>
      </c>
      <c r="K321">
        <v>2.2226161733333334</v>
      </c>
      <c r="L321" t="s">
        <v>129</v>
      </c>
      <c r="M321" t="s">
        <v>46</v>
      </c>
      <c r="N321" t="s">
        <v>47</v>
      </c>
    </row>
    <row r="322" spans="1:14" x14ac:dyDescent="0.25">
      <c r="A322">
        <v>2</v>
      </c>
      <c r="B322">
        <v>23</v>
      </c>
      <c r="C322" t="s">
        <v>77</v>
      </c>
      <c r="D322">
        <v>22</v>
      </c>
      <c r="E322">
        <v>12</v>
      </c>
      <c r="F322" t="s">
        <v>81</v>
      </c>
      <c r="G322">
        <v>3.8013271108436497E-2</v>
      </c>
      <c r="H322">
        <v>0.25342180738957665</v>
      </c>
      <c r="I322">
        <v>0.17122017840000001</v>
      </c>
      <c r="J322">
        <v>6.666666666666667</v>
      </c>
      <c r="K322">
        <v>1.141467856</v>
      </c>
      <c r="L322" t="s">
        <v>129</v>
      </c>
      <c r="M322" t="s">
        <v>46</v>
      </c>
      <c r="N322" t="s">
        <v>47</v>
      </c>
    </row>
    <row r="323" spans="1:14" x14ac:dyDescent="0.25">
      <c r="A323">
        <v>2</v>
      </c>
      <c r="B323">
        <v>22</v>
      </c>
      <c r="C323" t="s">
        <v>77</v>
      </c>
      <c r="D323">
        <v>30</v>
      </c>
      <c r="E323">
        <v>17</v>
      </c>
      <c r="F323" t="s">
        <v>83</v>
      </c>
      <c r="G323">
        <v>7.0685834705770348E-2</v>
      </c>
      <c r="H323">
        <v>0.47123889803846902</v>
      </c>
      <c r="I323">
        <v>0.44274073679999998</v>
      </c>
      <c r="J323">
        <v>6.666666666666667</v>
      </c>
      <c r="K323">
        <v>2.9516049120000001</v>
      </c>
      <c r="L323" t="s">
        <v>129</v>
      </c>
      <c r="M323" t="s">
        <v>46</v>
      </c>
      <c r="N323" t="s">
        <v>47</v>
      </c>
    </row>
    <row r="324" spans="1:14" x14ac:dyDescent="0.25">
      <c r="A324">
        <v>2</v>
      </c>
      <c r="B324">
        <v>11</v>
      </c>
      <c r="C324" t="s">
        <v>77</v>
      </c>
      <c r="D324">
        <v>37</v>
      </c>
      <c r="E324">
        <v>11</v>
      </c>
      <c r="F324" t="s">
        <v>84</v>
      </c>
      <c r="G324">
        <v>0.10752100856911066</v>
      </c>
      <c r="H324">
        <v>0.71680672379407107</v>
      </c>
      <c r="I324">
        <v>0.4358468835999999</v>
      </c>
      <c r="J324">
        <v>6.666666666666667</v>
      </c>
      <c r="K324">
        <v>2.905645890666666</v>
      </c>
      <c r="L324" t="s">
        <v>129</v>
      </c>
      <c r="M324" t="s">
        <v>46</v>
      </c>
      <c r="N324" t="s">
        <v>47</v>
      </c>
    </row>
    <row r="325" spans="1:14" x14ac:dyDescent="0.25">
      <c r="A325">
        <v>2</v>
      </c>
      <c r="B325">
        <v>12</v>
      </c>
      <c r="C325" t="s">
        <v>77</v>
      </c>
      <c r="D325">
        <v>31</v>
      </c>
      <c r="E325">
        <v>16</v>
      </c>
      <c r="F325" t="s">
        <v>83</v>
      </c>
      <c r="G325">
        <v>7.5476763502494784E-2</v>
      </c>
      <c r="H325">
        <v>0.50317842334996521</v>
      </c>
      <c r="I325">
        <v>0.44491473199999998</v>
      </c>
      <c r="J325">
        <v>6.666666666666667</v>
      </c>
      <c r="K325">
        <v>2.9660982133333333</v>
      </c>
      <c r="L325" t="s">
        <v>129</v>
      </c>
      <c r="M325" t="s">
        <v>46</v>
      </c>
      <c r="N325" t="s">
        <v>47</v>
      </c>
    </row>
    <row r="326" spans="1:14" x14ac:dyDescent="0.25">
      <c r="A326">
        <v>2</v>
      </c>
      <c r="B326">
        <v>16</v>
      </c>
      <c r="C326" t="s">
        <v>78</v>
      </c>
      <c r="D326">
        <v>22</v>
      </c>
      <c r="E326">
        <v>11</v>
      </c>
      <c r="F326" t="s">
        <v>81</v>
      </c>
      <c r="G326">
        <v>3.8013271108436497E-2</v>
      </c>
      <c r="H326">
        <v>0.25342180738957665</v>
      </c>
      <c r="I326">
        <v>0.35589794200000002</v>
      </c>
      <c r="J326">
        <v>6.666666666666667</v>
      </c>
      <c r="K326">
        <v>2.3726529466666668</v>
      </c>
      <c r="L326" t="s">
        <v>129</v>
      </c>
      <c r="M326" t="s">
        <v>46</v>
      </c>
      <c r="N326" t="s">
        <v>47</v>
      </c>
    </row>
    <row r="327" spans="1:14" x14ac:dyDescent="0.25">
      <c r="A327">
        <v>2</v>
      </c>
      <c r="B327">
        <v>17</v>
      </c>
      <c r="C327" t="s">
        <v>77</v>
      </c>
      <c r="D327">
        <v>25</v>
      </c>
      <c r="E327">
        <v>16</v>
      </c>
      <c r="F327" t="s">
        <v>81</v>
      </c>
      <c r="G327">
        <v>4.9087385212340517E-2</v>
      </c>
      <c r="H327">
        <v>0.3272492347489368</v>
      </c>
      <c r="I327">
        <v>0.29113317679999995</v>
      </c>
      <c r="J327">
        <v>6.666666666666667</v>
      </c>
      <c r="K327">
        <v>1.9408878453333331</v>
      </c>
      <c r="L327" t="s">
        <v>129</v>
      </c>
      <c r="M327" t="s">
        <v>46</v>
      </c>
      <c r="N327" t="s">
        <v>47</v>
      </c>
    </row>
    <row r="328" spans="1:14" x14ac:dyDescent="0.25">
      <c r="A328">
        <v>2</v>
      </c>
      <c r="B328">
        <v>9</v>
      </c>
      <c r="C328" t="s">
        <v>78</v>
      </c>
      <c r="D328">
        <v>21</v>
      </c>
      <c r="E328">
        <v>9</v>
      </c>
      <c r="F328" t="s">
        <v>81</v>
      </c>
      <c r="G328">
        <v>3.4636059005827467E-2</v>
      </c>
      <c r="H328">
        <v>0.23090706003884978</v>
      </c>
      <c r="I328">
        <v>0.29289179700000001</v>
      </c>
      <c r="J328">
        <v>6.666666666666667</v>
      </c>
      <c r="K328">
        <v>1.9526119800000001</v>
      </c>
      <c r="L328" t="s">
        <v>129</v>
      </c>
      <c r="M328" t="s">
        <v>46</v>
      </c>
      <c r="N328" t="s">
        <v>47</v>
      </c>
    </row>
    <row r="329" spans="1:14" x14ac:dyDescent="0.25">
      <c r="A329">
        <v>2</v>
      </c>
      <c r="B329">
        <v>14</v>
      </c>
      <c r="C329" t="s">
        <v>77</v>
      </c>
      <c r="D329">
        <v>22</v>
      </c>
      <c r="E329">
        <v>16</v>
      </c>
      <c r="F329" t="s">
        <v>81</v>
      </c>
      <c r="G329">
        <v>3.8013271108436497E-2</v>
      </c>
      <c r="H329">
        <v>0.25342180738957665</v>
      </c>
      <c r="I329">
        <v>0.22659984559999999</v>
      </c>
      <c r="J329">
        <v>6.666666666666667</v>
      </c>
      <c r="K329">
        <v>1.5106656373333334</v>
      </c>
      <c r="L329" t="s">
        <v>129</v>
      </c>
      <c r="M329" t="s">
        <v>46</v>
      </c>
      <c r="N329" t="s">
        <v>47</v>
      </c>
    </row>
    <row r="330" spans="1:14" x14ac:dyDescent="0.25">
      <c r="A330">
        <v>3</v>
      </c>
      <c r="B330">
        <v>9</v>
      </c>
      <c r="C330" t="s">
        <v>78</v>
      </c>
      <c r="D330">
        <v>10</v>
      </c>
      <c r="E330">
        <v>5</v>
      </c>
      <c r="F330" t="s">
        <v>79</v>
      </c>
      <c r="G330">
        <v>7.8539816339744835E-3</v>
      </c>
      <c r="H330">
        <v>5.235987755982989E-2</v>
      </c>
      <c r="I330">
        <v>0.13158676599999999</v>
      </c>
      <c r="J330">
        <v>6.666666666666667</v>
      </c>
      <c r="K330">
        <v>0.87724510666666666</v>
      </c>
      <c r="L330" t="s">
        <v>129</v>
      </c>
      <c r="M330" t="s">
        <v>46</v>
      </c>
      <c r="N330" t="s">
        <v>47</v>
      </c>
    </row>
    <row r="331" spans="1:14" x14ac:dyDescent="0.25">
      <c r="A331">
        <v>3</v>
      </c>
      <c r="B331">
        <v>1</v>
      </c>
      <c r="C331" t="s">
        <v>78</v>
      </c>
      <c r="D331">
        <v>12</v>
      </c>
      <c r="E331">
        <v>6</v>
      </c>
      <c r="F331" t="s">
        <v>79</v>
      </c>
      <c r="G331">
        <v>1.1309733552923255E-2</v>
      </c>
      <c r="H331">
        <v>7.5398223686155036E-2</v>
      </c>
      <c r="I331">
        <v>0.14851240199999999</v>
      </c>
      <c r="J331">
        <v>6.666666666666667</v>
      </c>
      <c r="K331">
        <v>0.99008267999999999</v>
      </c>
      <c r="L331" t="s">
        <v>129</v>
      </c>
      <c r="M331" t="s">
        <v>46</v>
      </c>
      <c r="N331" t="s">
        <v>47</v>
      </c>
    </row>
    <row r="332" spans="1:14" x14ac:dyDescent="0.25">
      <c r="A332">
        <v>3</v>
      </c>
      <c r="B332">
        <v>3</v>
      </c>
      <c r="C332" t="s">
        <v>77</v>
      </c>
      <c r="D332">
        <v>16</v>
      </c>
      <c r="E332">
        <v>9</v>
      </c>
      <c r="F332" t="s">
        <v>80</v>
      </c>
      <c r="G332">
        <v>2.0106192982974676E-2</v>
      </c>
      <c r="H332">
        <v>0.13404128655316452</v>
      </c>
      <c r="I332">
        <v>7.0987557600000001E-2</v>
      </c>
      <c r="J332">
        <v>6.666666666666667</v>
      </c>
      <c r="K332">
        <v>0.47325038400000002</v>
      </c>
      <c r="L332" t="s">
        <v>129</v>
      </c>
      <c r="M332" t="s">
        <v>46</v>
      </c>
      <c r="N332" t="s">
        <v>47</v>
      </c>
    </row>
    <row r="333" spans="1:14" x14ac:dyDescent="0.25">
      <c r="A333">
        <v>3</v>
      </c>
      <c r="B333">
        <v>4</v>
      </c>
      <c r="C333" t="s">
        <v>77</v>
      </c>
      <c r="D333">
        <v>18</v>
      </c>
      <c r="E333">
        <v>10</v>
      </c>
      <c r="F333" t="s">
        <v>80</v>
      </c>
      <c r="G333">
        <v>2.5446900494077322E-2</v>
      </c>
      <c r="H333">
        <v>0.16964600329384882</v>
      </c>
      <c r="I333">
        <v>9.77620248E-2</v>
      </c>
      <c r="J333">
        <v>6.666666666666667</v>
      </c>
      <c r="K333">
        <v>0.65174683200000005</v>
      </c>
      <c r="L333" t="s">
        <v>129</v>
      </c>
      <c r="M333" t="s">
        <v>46</v>
      </c>
      <c r="N333" t="s">
        <v>47</v>
      </c>
    </row>
    <row r="334" spans="1:14" x14ac:dyDescent="0.25">
      <c r="A334">
        <v>3</v>
      </c>
      <c r="B334">
        <v>10</v>
      </c>
      <c r="C334" t="s">
        <v>78</v>
      </c>
      <c r="D334">
        <v>18</v>
      </c>
      <c r="E334">
        <v>7</v>
      </c>
      <c r="F334" t="s">
        <v>80</v>
      </c>
      <c r="G334">
        <v>2.5446900494077322E-2</v>
      </c>
      <c r="H334">
        <v>0.16964600329384882</v>
      </c>
      <c r="I334">
        <v>0.21379699800000002</v>
      </c>
      <c r="J334">
        <v>6.666666666666667</v>
      </c>
      <c r="K334">
        <v>1.4253133200000001</v>
      </c>
      <c r="L334" t="s">
        <v>129</v>
      </c>
      <c r="M334" t="s">
        <v>46</v>
      </c>
      <c r="N334" t="s">
        <v>47</v>
      </c>
    </row>
    <row r="335" spans="1:14" x14ac:dyDescent="0.25">
      <c r="A335">
        <v>3</v>
      </c>
      <c r="B335">
        <v>2</v>
      </c>
      <c r="C335" t="s">
        <v>78</v>
      </c>
      <c r="D335">
        <v>20</v>
      </c>
      <c r="E335">
        <v>8</v>
      </c>
      <c r="F335" t="s">
        <v>81</v>
      </c>
      <c r="G335">
        <v>3.1415926535897934E-2</v>
      </c>
      <c r="H335">
        <v>0.20943951023931956</v>
      </c>
      <c r="I335">
        <v>0.25713406599999999</v>
      </c>
      <c r="J335">
        <v>6.666666666666667</v>
      </c>
      <c r="K335">
        <v>1.7142271066666668</v>
      </c>
      <c r="L335" t="s">
        <v>129</v>
      </c>
      <c r="M335" t="s">
        <v>46</v>
      </c>
      <c r="N335" t="s">
        <v>47</v>
      </c>
    </row>
    <row r="336" spans="1:14" x14ac:dyDescent="0.25">
      <c r="A336">
        <v>3</v>
      </c>
      <c r="B336">
        <v>5</v>
      </c>
      <c r="C336" t="s">
        <v>77</v>
      </c>
      <c r="D336">
        <v>20</v>
      </c>
      <c r="E336">
        <v>10</v>
      </c>
      <c r="F336" t="s">
        <v>81</v>
      </c>
      <c r="G336">
        <v>3.1415926535897934E-2</v>
      </c>
      <c r="H336">
        <v>0.20943951023931956</v>
      </c>
      <c r="I336">
        <v>0.11950197679999999</v>
      </c>
      <c r="J336">
        <v>6.666666666666667</v>
      </c>
      <c r="K336">
        <v>0.79667984533333336</v>
      </c>
      <c r="L336" t="s">
        <v>129</v>
      </c>
      <c r="M336" t="s">
        <v>46</v>
      </c>
      <c r="N336" t="s">
        <v>47</v>
      </c>
    </row>
    <row r="337" spans="1:14" x14ac:dyDescent="0.25">
      <c r="A337">
        <v>3</v>
      </c>
      <c r="B337">
        <v>7</v>
      </c>
      <c r="C337" t="s">
        <v>78</v>
      </c>
      <c r="D337">
        <v>20</v>
      </c>
      <c r="E337">
        <v>11</v>
      </c>
      <c r="F337" t="s">
        <v>81</v>
      </c>
      <c r="G337">
        <v>3.1415926535897934E-2</v>
      </c>
      <c r="H337">
        <v>0.20943951023931956</v>
      </c>
      <c r="I337">
        <v>0.31293286600000003</v>
      </c>
      <c r="J337">
        <v>6.666666666666667</v>
      </c>
      <c r="K337">
        <v>2.0862191066666669</v>
      </c>
      <c r="L337" t="s">
        <v>129</v>
      </c>
      <c r="M337" t="s">
        <v>46</v>
      </c>
      <c r="N337" t="s">
        <v>47</v>
      </c>
    </row>
    <row r="338" spans="1:14" x14ac:dyDescent="0.25">
      <c r="A338">
        <v>3</v>
      </c>
      <c r="B338">
        <v>12</v>
      </c>
      <c r="C338" t="s">
        <v>78</v>
      </c>
      <c r="D338">
        <v>20</v>
      </c>
      <c r="E338">
        <v>14</v>
      </c>
      <c r="F338" t="s">
        <v>81</v>
      </c>
      <c r="G338">
        <v>3.1415926535897934E-2</v>
      </c>
      <c r="H338">
        <v>0.20943951023931956</v>
      </c>
      <c r="I338">
        <v>0.36873166600000001</v>
      </c>
      <c r="J338">
        <v>6.666666666666667</v>
      </c>
      <c r="K338">
        <v>2.458211106666667</v>
      </c>
      <c r="L338" t="s">
        <v>129</v>
      </c>
      <c r="M338" t="s">
        <v>46</v>
      </c>
      <c r="N338" t="s">
        <v>47</v>
      </c>
    </row>
    <row r="339" spans="1:14" x14ac:dyDescent="0.25">
      <c r="A339">
        <v>3</v>
      </c>
      <c r="B339">
        <v>13</v>
      </c>
      <c r="C339" t="s">
        <v>78</v>
      </c>
      <c r="D339">
        <v>20</v>
      </c>
      <c r="E339">
        <v>10</v>
      </c>
      <c r="F339" t="s">
        <v>81</v>
      </c>
      <c r="G339">
        <v>3.1415926535897934E-2</v>
      </c>
      <c r="H339">
        <v>0.20943951023931956</v>
      </c>
      <c r="I339">
        <v>0.29433326600000004</v>
      </c>
      <c r="J339">
        <v>6.666666666666667</v>
      </c>
      <c r="K339">
        <v>1.9622217733333336</v>
      </c>
      <c r="L339" t="s">
        <v>129</v>
      </c>
      <c r="M339" t="s">
        <v>46</v>
      </c>
      <c r="N339" t="s">
        <v>47</v>
      </c>
    </row>
    <row r="340" spans="1:14" x14ac:dyDescent="0.25">
      <c r="A340">
        <v>3</v>
      </c>
      <c r="B340">
        <v>15</v>
      </c>
      <c r="C340" t="s">
        <v>78</v>
      </c>
      <c r="D340">
        <v>20</v>
      </c>
      <c r="E340">
        <v>11</v>
      </c>
      <c r="F340" t="s">
        <v>81</v>
      </c>
      <c r="G340">
        <v>3.1415926535897934E-2</v>
      </c>
      <c r="H340">
        <v>0.20943951023931956</v>
      </c>
      <c r="I340">
        <v>0.31293286600000003</v>
      </c>
      <c r="J340">
        <v>6.666666666666667</v>
      </c>
      <c r="K340">
        <v>2.0862191066666669</v>
      </c>
      <c r="L340" t="s">
        <v>129</v>
      </c>
      <c r="M340" t="s">
        <v>46</v>
      </c>
      <c r="N340" t="s">
        <v>47</v>
      </c>
    </row>
    <row r="341" spans="1:14" x14ac:dyDescent="0.25">
      <c r="A341">
        <v>3</v>
      </c>
      <c r="B341">
        <v>17</v>
      </c>
      <c r="C341" t="s">
        <v>78</v>
      </c>
      <c r="D341">
        <v>25</v>
      </c>
      <c r="E341">
        <v>14</v>
      </c>
      <c r="F341" t="s">
        <v>82</v>
      </c>
      <c r="G341">
        <v>4.9087385212340517E-2</v>
      </c>
      <c r="H341">
        <v>0.3272492347489368</v>
      </c>
      <c r="I341">
        <v>0.51520351600000003</v>
      </c>
      <c r="J341">
        <v>6.666666666666667</v>
      </c>
      <c r="K341">
        <v>3.4346901066666669</v>
      </c>
      <c r="L341" t="s">
        <v>129</v>
      </c>
      <c r="M341" t="s">
        <v>46</v>
      </c>
      <c r="N341" t="s">
        <v>47</v>
      </c>
    </row>
    <row r="342" spans="1:14" x14ac:dyDescent="0.25">
      <c r="A342">
        <v>3</v>
      </c>
      <c r="B342">
        <v>11</v>
      </c>
      <c r="C342" t="s">
        <v>78</v>
      </c>
      <c r="D342">
        <v>30</v>
      </c>
      <c r="E342">
        <v>18</v>
      </c>
      <c r="F342" t="s">
        <v>83</v>
      </c>
      <c r="G342">
        <v>7.0685834705770348E-2</v>
      </c>
      <c r="H342">
        <v>0.47123889803846902</v>
      </c>
      <c r="I342">
        <v>0.8616210660000001</v>
      </c>
      <c r="J342">
        <v>6.666666666666667</v>
      </c>
      <c r="K342">
        <v>5.7441404400000007</v>
      </c>
      <c r="L342" t="s">
        <v>129</v>
      </c>
      <c r="M342" t="s">
        <v>46</v>
      </c>
      <c r="N342" t="s">
        <v>47</v>
      </c>
    </row>
    <row r="343" spans="1:14" x14ac:dyDescent="0.25">
      <c r="A343">
        <v>3</v>
      </c>
      <c r="B343">
        <v>18</v>
      </c>
      <c r="C343" t="s">
        <v>78</v>
      </c>
      <c r="D343">
        <v>32</v>
      </c>
      <c r="E343">
        <v>17</v>
      </c>
      <c r="F343" t="s">
        <v>83</v>
      </c>
      <c r="G343">
        <v>8.0424771931898703E-2</v>
      </c>
      <c r="H343">
        <v>0.53616514621265809</v>
      </c>
      <c r="I343">
        <v>0.91779185800000007</v>
      </c>
      <c r="J343">
        <v>6.666666666666667</v>
      </c>
      <c r="K343">
        <v>6.1186123866666673</v>
      </c>
      <c r="L343" t="s">
        <v>129</v>
      </c>
      <c r="M343" t="s">
        <v>46</v>
      </c>
      <c r="N343" t="s">
        <v>47</v>
      </c>
    </row>
    <row r="344" spans="1:14" x14ac:dyDescent="0.25">
      <c r="A344">
        <v>3</v>
      </c>
      <c r="B344">
        <v>6</v>
      </c>
      <c r="C344" t="s">
        <v>78</v>
      </c>
      <c r="D344">
        <v>19</v>
      </c>
      <c r="E344">
        <v>10</v>
      </c>
      <c r="F344" t="s">
        <v>80</v>
      </c>
      <c r="G344">
        <v>2.8352873698647883E-2</v>
      </c>
      <c r="H344">
        <v>0.1890191579909859</v>
      </c>
      <c r="I344">
        <v>0.27619865599999999</v>
      </c>
      <c r="J344">
        <v>6.666666666666667</v>
      </c>
      <c r="K344">
        <v>1.8413243733333333</v>
      </c>
      <c r="L344" t="s">
        <v>129</v>
      </c>
      <c r="M344" t="s">
        <v>46</v>
      </c>
      <c r="N344" t="s">
        <v>47</v>
      </c>
    </row>
    <row r="345" spans="1:14" x14ac:dyDescent="0.25">
      <c r="A345">
        <v>3</v>
      </c>
      <c r="B345">
        <v>14</v>
      </c>
      <c r="C345" t="s">
        <v>77</v>
      </c>
      <c r="D345">
        <v>40</v>
      </c>
      <c r="E345">
        <v>14</v>
      </c>
      <c r="F345" t="s">
        <v>85</v>
      </c>
      <c r="G345">
        <v>0.12566370614359174</v>
      </c>
      <c r="H345">
        <v>0.83775804095727824</v>
      </c>
      <c r="I345">
        <v>0.64583765679999994</v>
      </c>
      <c r="J345">
        <v>6.666666666666667</v>
      </c>
      <c r="K345">
        <v>4.3055843786666665</v>
      </c>
      <c r="L345" t="s">
        <v>129</v>
      </c>
      <c r="M345" t="s">
        <v>46</v>
      </c>
      <c r="N345" t="s">
        <v>47</v>
      </c>
    </row>
    <row r="346" spans="1:14" x14ac:dyDescent="0.25">
      <c r="A346">
        <v>3</v>
      </c>
      <c r="B346">
        <v>8</v>
      </c>
      <c r="C346" t="s">
        <v>77</v>
      </c>
      <c r="D346">
        <v>44</v>
      </c>
      <c r="E346">
        <v>20</v>
      </c>
      <c r="F346" t="s">
        <v>85</v>
      </c>
      <c r="G346">
        <v>0.15205308443374599</v>
      </c>
      <c r="H346">
        <v>1.0136872295583066</v>
      </c>
      <c r="I346">
        <v>1.1126745208</v>
      </c>
      <c r="J346">
        <v>6.666666666666667</v>
      </c>
      <c r="K346">
        <v>7.417830138666667</v>
      </c>
      <c r="L346" t="s">
        <v>129</v>
      </c>
      <c r="M346" t="s">
        <v>46</v>
      </c>
      <c r="N346" t="s">
        <v>47</v>
      </c>
    </row>
    <row r="347" spans="1:14" x14ac:dyDescent="0.25">
      <c r="A347">
        <v>3</v>
      </c>
      <c r="B347">
        <v>16</v>
      </c>
      <c r="C347" t="s">
        <v>78</v>
      </c>
      <c r="D347">
        <v>18</v>
      </c>
      <c r="E347">
        <v>8</v>
      </c>
      <c r="F347" t="s">
        <v>80</v>
      </c>
      <c r="G347">
        <v>2.5446900494077322E-2</v>
      </c>
      <c r="H347">
        <v>0.16964600329384882</v>
      </c>
      <c r="I347">
        <v>0.22886267400000002</v>
      </c>
      <c r="J347">
        <v>6.666666666666667</v>
      </c>
      <c r="K347">
        <v>1.5257511600000002</v>
      </c>
      <c r="L347" t="s">
        <v>129</v>
      </c>
      <c r="M347" t="s">
        <v>46</v>
      </c>
      <c r="N347" t="s">
        <v>47</v>
      </c>
    </row>
    <row r="348" spans="1:14" x14ac:dyDescent="0.25">
      <c r="A348">
        <v>1</v>
      </c>
      <c r="B348">
        <v>4</v>
      </c>
      <c r="C348" t="s">
        <v>78</v>
      </c>
      <c r="D348">
        <v>11</v>
      </c>
      <c r="E348">
        <v>8</v>
      </c>
      <c r="F348" t="s">
        <v>79</v>
      </c>
      <c r="G348">
        <v>9.5033177771091243E-3</v>
      </c>
      <c r="H348">
        <v>6.3355451847394162E-2</v>
      </c>
      <c r="I348">
        <v>0.15334829799999999</v>
      </c>
      <c r="J348">
        <v>6.666666666666667</v>
      </c>
      <c r="K348">
        <v>1.0223219866666666</v>
      </c>
      <c r="L348" t="s">
        <v>129</v>
      </c>
      <c r="M348" t="s">
        <v>48</v>
      </c>
      <c r="N348" t="s">
        <v>49</v>
      </c>
    </row>
    <row r="349" spans="1:14" x14ac:dyDescent="0.25">
      <c r="A349">
        <v>1</v>
      </c>
      <c r="B349">
        <v>8</v>
      </c>
      <c r="C349" t="s">
        <v>78</v>
      </c>
      <c r="D349">
        <v>11</v>
      </c>
      <c r="E349">
        <v>8</v>
      </c>
      <c r="F349" t="s">
        <v>79</v>
      </c>
      <c r="G349">
        <v>9.5033177771091243E-3</v>
      </c>
      <c r="H349">
        <v>6.3355451847394162E-2</v>
      </c>
      <c r="I349">
        <v>0.15334829799999999</v>
      </c>
      <c r="J349">
        <v>6.666666666666667</v>
      </c>
      <c r="K349">
        <v>1.0223219866666666</v>
      </c>
      <c r="L349" t="s">
        <v>129</v>
      </c>
      <c r="M349" t="s">
        <v>48</v>
      </c>
      <c r="N349" t="s">
        <v>49</v>
      </c>
    </row>
    <row r="350" spans="1:14" x14ac:dyDescent="0.25">
      <c r="A350">
        <v>1</v>
      </c>
      <c r="B350">
        <v>14</v>
      </c>
      <c r="C350" t="s">
        <v>77</v>
      </c>
      <c r="D350">
        <v>11</v>
      </c>
      <c r="E350">
        <v>8</v>
      </c>
      <c r="F350" t="s">
        <v>79</v>
      </c>
      <c r="G350">
        <v>9.5033177771091243E-3</v>
      </c>
      <c r="H350">
        <v>6.3355451847394162E-2</v>
      </c>
      <c r="I350">
        <v>3.2771010399999995E-2</v>
      </c>
      <c r="J350">
        <v>6.666666666666667</v>
      </c>
      <c r="K350">
        <v>0.21847340266666665</v>
      </c>
      <c r="L350" t="s">
        <v>129</v>
      </c>
      <c r="M350" t="s">
        <v>48</v>
      </c>
      <c r="N350" t="s">
        <v>49</v>
      </c>
    </row>
    <row r="351" spans="1:14" x14ac:dyDescent="0.25">
      <c r="A351">
        <v>1</v>
      </c>
      <c r="B351">
        <v>2</v>
      </c>
      <c r="C351" t="s">
        <v>77</v>
      </c>
      <c r="D351">
        <v>15</v>
      </c>
      <c r="E351">
        <v>15</v>
      </c>
      <c r="F351" t="s">
        <v>80</v>
      </c>
      <c r="G351">
        <v>1.7671458676442587E-2</v>
      </c>
      <c r="H351">
        <v>0.11780972450961726</v>
      </c>
      <c r="I351">
        <v>0.10162372679999999</v>
      </c>
      <c r="J351">
        <v>6.666666666666667</v>
      </c>
      <c r="K351">
        <v>0.67749151200000002</v>
      </c>
      <c r="L351" t="s">
        <v>129</v>
      </c>
      <c r="M351" t="s">
        <v>48</v>
      </c>
      <c r="N351" t="s">
        <v>49</v>
      </c>
    </row>
    <row r="352" spans="1:14" x14ac:dyDescent="0.25">
      <c r="A352">
        <v>1</v>
      </c>
      <c r="B352">
        <v>7</v>
      </c>
      <c r="C352" t="s">
        <v>77</v>
      </c>
      <c r="D352">
        <v>15</v>
      </c>
      <c r="E352">
        <v>12</v>
      </c>
      <c r="F352" t="s">
        <v>80</v>
      </c>
      <c r="G352">
        <v>1.7671458676442587E-2</v>
      </c>
      <c r="H352">
        <v>0.11780972450961726</v>
      </c>
      <c r="I352">
        <v>8.2315216800000007E-2</v>
      </c>
      <c r="J352">
        <v>6.666666666666667</v>
      </c>
      <c r="K352">
        <v>0.54876811200000009</v>
      </c>
      <c r="L352" t="s">
        <v>129</v>
      </c>
      <c r="M352" t="s">
        <v>48</v>
      </c>
      <c r="N352" t="s">
        <v>49</v>
      </c>
    </row>
    <row r="353" spans="1:14" x14ac:dyDescent="0.25">
      <c r="A353">
        <v>1</v>
      </c>
      <c r="B353">
        <v>13</v>
      </c>
      <c r="C353" t="s">
        <v>78</v>
      </c>
      <c r="D353">
        <v>15</v>
      </c>
      <c r="E353">
        <v>12</v>
      </c>
      <c r="F353" t="s">
        <v>80</v>
      </c>
      <c r="G353">
        <v>1.7671458676442587E-2</v>
      </c>
      <c r="H353">
        <v>0.11780972450961726</v>
      </c>
      <c r="I353">
        <v>0.23388456600000002</v>
      </c>
      <c r="J353">
        <v>6.666666666666667</v>
      </c>
      <c r="K353">
        <v>1.5592304400000001</v>
      </c>
      <c r="L353" t="s">
        <v>129</v>
      </c>
      <c r="M353" t="s">
        <v>48</v>
      </c>
      <c r="N353" t="s">
        <v>49</v>
      </c>
    </row>
    <row r="354" spans="1:14" x14ac:dyDescent="0.25">
      <c r="A354">
        <v>1</v>
      </c>
      <c r="B354">
        <v>6</v>
      </c>
      <c r="C354" t="s">
        <v>78</v>
      </c>
      <c r="D354">
        <v>16</v>
      </c>
      <c r="E354">
        <v>14</v>
      </c>
      <c r="F354" t="s">
        <v>80</v>
      </c>
      <c r="G354">
        <v>2.0106192982974676E-2</v>
      </c>
      <c r="H354">
        <v>0.13404128655316452</v>
      </c>
      <c r="I354">
        <v>0.27498968200000001</v>
      </c>
      <c r="J354">
        <v>6.666666666666667</v>
      </c>
      <c r="K354">
        <v>1.8332645466666668</v>
      </c>
      <c r="L354" t="s">
        <v>129</v>
      </c>
      <c r="M354" t="s">
        <v>48</v>
      </c>
      <c r="N354" t="s">
        <v>49</v>
      </c>
    </row>
    <row r="355" spans="1:14" x14ac:dyDescent="0.25">
      <c r="A355">
        <v>1</v>
      </c>
      <c r="B355">
        <v>12</v>
      </c>
      <c r="C355" t="s">
        <v>78</v>
      </c>
      <c r="D355">
        <v>16</v>
      </c>
      <c r="E355">
        <v>14</v>
      </c>
      <c r="F355" t="s">
        <v>80</v>
      </c>
      <c r="G355">
        <v>2.0106192982974676E-2</v>
      </c>
      <c r="H355">
        <v>0.13404128655316452</v>
      </c>
      <c r="I355">
        <v>0.27498968200000001</v>
      </c>
      <c r="J355">
        <v>6.666666666666667</v>
      </c>
      <c r="K355">
        <v>1.8332645466666668</v>
      </c>
      <c r="L355" t="s">
        <v>129</v>
      </c>
      <c r="M355" t="s">
        <v>48</v>
      </c>
      <c r="N355" t="s">
        <v>49</v>
      </c>
    </row>
    <row r="356" spans="1:14" x14ac:dyDescent="0.25">
      <c r="A356">
        <v>1</v>
      </c>
      <c r="B356">
        <v>10</v>
      </c>
      <c r="C356" t="s">
        <v>78</v>
      </c>
      <c r="D356">
        <v>17</v>
      </c>
      <c r="E356">
        <v>16</v>
      </c>
      <c r="F356" t="s">
        <v>80</v>
      </c>
      <c r="G356">
        <v>2.2698006922186261E-2</v>
      </c>
      <c r="H356">
        <v>0.15132004614790842</v>
      </c>
      <c r="I356">
        <v>0.32334864200000002</v>
      </c>
      <c r="J356">
        <v>6.666666666666667</v>
      </c>
      <c r="K356">
        <v>2.1556576133333336</v>
      </c>
      <c r="L356" t="s">
        <v>129</v>
      </c>
      <c r="M356" t="s">
        <v>48</v>
      </c>
      <c r="N356" t="s">
        <v>49</v>
      </c>
    </row>
    <row r="357" spans="1:14" x14ac:dyDescent="0.25">
      <c r="A357">
        <v>1</v>
      </c>
      <c r="B357">
        <v>16</v>
      </c>
      <c r="C357" t="s">
        <v>78</v>
      </c>
      <c r="D357">
        <v>17</v>
      </c>
      <c r="E357">
        <v>16</v>
      </c>
      <c r="F357" t="s">
        <v>80</v>
      </c>
      <c r="G357">
        <v>2.2698006922186261E-2</v>
      </c>
      <c r="H357">
        <v>0.15132004614790842</v>
      </c>
      <c r="I357">
        <v>0.32334864200000002</v>
      </c>
      <c r="J357">
        <v>6.666666666666667</v>
      </c>
      <c r="K357">
        <v>2.1556576133333336</v>
      </c>
      <c r="L357" t="s">
        <v>129</v>
      </c>
      <c r="M357" t="s">
        <v>48</v>
      </c>
      <c r="N357" t="s">
        <v>49</v>
      </c>
    </row>
    <row r="358" spans="1:14" x14ac:dyDescent="0.25">
      <c r="A358">
        <v>1</v>
      </c>
      <c r="B358">
        <v>9</v>
      </c>
      <c r="C358" t="s">
        <v>78</v>
      </c>
      <c r="D358">
        <v>21</v>
      </c>
      <c r="E358">
        <v>10</v>
      </c>
      <c r="F358" t="s">
        <v>81</v>
      </c>
      <c r="G358">
        <v>3.4636059005827467E-2</v>
      </c>
      <c r="H358">
        <v>0.23090706003884978</v>
      </c>
      <c r="I358">
        <v>0.31339785600000003</v>
      </c>
      <c r="J358">
        <v>6.666666666666667</v>
      </c>
      <c r="K358">
        <v>2.0893190400000003</v>
      </c>
      <c r="L358" t="s">
        <v>129</v>
      </c>
      <c r="M358" t="s">
        <v>48</v>
      </c>
      <c r="N358" t="s">
        <v>49</v>
      </c>
    </row>
    <row r="359" spans="1:14" x14ac:dyDescent="0.25">
      <c r="A359">
        <v>1</v>
      </c>
      <c r="B359">
        <v>15</v>
      </c>
      <c r="C359" t="s">
        <v>78</v>
      </c>
      <c r="D359">
        <v>21</v>
      </c>
      <c r="E359">
        <v>10</v>
      </c>
      <c r="F359" t="s">
        <v>81</v>
      </c>
      <c r="G359">
        <v>3.4636059005827467E-2</v>
      </c>
      <c r="H359">
        <v>0.23090706003884978</v>
      </c>
      <c r="I359">
        <v>0.31339785600000003</v>
      </c>
      <c r="J359">
        <v>6.666666666666667</v>
      </c>
      <c r="K359">
        <v>2.0893190400000003</v>
      </c>
      <c r="L359" t="s">
        <v>129</v>
      </c>
      <c r="M359" t="s">
        <v>48</v>
      </c>
      <c r="N359" t="s">
        <v>49</v>
      </c>
    </row>
    <row r="360" spans="1:14" x14ac:dyDescent="0.25">
      <c r="A360">
        <v>1</v>
      </c>
      <c r="B360">
        <v>1</v>
      </c>
      <c r="C360" t="s">
        <v>78</v>
      </c>
      <c r="D360">
        <v>28</v>
      </c>
      <c r="E360">
        <v>18</v>
      </c>
      <c r="F360" t="s">
        <v>82</v>
      </c>
      <c r="G360">
        <v>6.1575216010359951E-2</v>
      </c>
      <c r="H360">
        <v>0.41050144006906636</v>
      </c>
      <c r="I360">
        <v>0.76453115400000005</v>
      </c>
      <c r="J360">
        <v>6.666666666666667</v>
      </c>
      <c r="K360">
        <v>5.0968743600000002</v>
      </c>
      <c r="L360" t="s">
        <v>129</v>
      </c>
      <c r="M360" t="s">
        <v>48</v>
      </c>
      <c r="N360" t="s">
        <v>49</v>
      </c>
    </row>
    <row r="361" spans="1:14" x14ac:dyDescent="0.25">
      <c r="A361">
        <v>1</v>
      </c>
      <c r="B361">
        <v>3</v>
      </c>
      <c r="C361" t="s">
        <v>78</v>
      </c>
      <c r="D361">
        <v>30</v>
      </c>
      <c r="E361">
        <v>20</v>
      </c>
      <c r="F361" t="s">
        <v>83</v>
      </c>
      <c r="G361">
        <v>7.0685834705770348E-2</v>
      </c>
      <c r="H361">
        <v>0.47123889803846902</v>
      </c>
      <c r="I361">
        <v>0.94531926600000005</v>
      </c>
      <c r="J361">
        <v>6.666666666666667</v>
      </c>
      <c r="K361">
        <v>6.3021284400000006</v>
      </c>
      <c r="L361" t="s">
        <v>129</v>
      </c>
      <c r="M361" t="s">
        <v>48</v>
      </c>
      <c r="N361" t="s">
        <v>49</v>
      </c>
    </row>
    <row r="362" spans="1:14" x14ac:dyDescent="0.25">
      <c r="A362">
        <v>1</v>
      </c>
      <c r="B362">
        <v>5</v>
      </c>
      <c r="C362" t="s">
        <v>78</v>
      </c>
      <c r="D362">
        <v>30</v>
      </c>
      <c r="E362">
        <v>21</v>
      </c>
      <c r="F362" t="s">
        <v>83</v>
      </c>
      <c r="G362">
        <v>7.0685834705770348E-2</v>
      </c>
      <c r="H362">
        <v>0.47123889803846902</v>
      </c>
      <c r="I362">
        <v>0.98716836600000013</v>
      </c>
      <c r="J362">
        <v>6.666666666666667</v>
      </c>
      <c r="K362">
        <v>6.5811224400000015</v>
      </c>
      <c r="L362" t="s">
        <v>129</v>
      </c>
      <c r="M362" t="s">
        <v>48</v>
      </c>
      <c r="N362" t="s">
        <v>49</v>
      </c>
    </row>
    <row r="363" spans="1:14" x14ac:dyDescent="0.25">
      <c r="A363">
        <v>1</v>
      </c>
      <c r="B363">
        <v>11</v>
      </c>
      <c r="C363" t="s">
        <v>78</v>
      </c>
      <c r="D363">
        <v>30</v>
      </c>
      <c r="E363">
        <v>21</v>
      </c>
      <c r="F363" t="s">
        <v>83</v>
      </c>
      <c r="G363">
        <v>7.0685834705770348E-2</v>
      </c>
      <c r="H363">
        <v>0.47123889803846902</v>
      </c>
      <c r="I363">
        <v>0.98716836600000013</v>
      </c>
      <c r="J363">
        <v>6.666666666666667</v>
      </c>
      <c r="K363">
        <v>6.5811224400000015</v>
      </c>
      <c r="L363" t="s">
        <v>129</v>
      </c>
      <c r="M363" t="s">
        <v>48</v>
      </c>
      <c r="N363" t="s">
        <v>49</v>
      </c>
    </row>
    <row r="364" spans="1:14" x14ac:dyDescent="0.25">
      <c r="A364">
        <v>1</v>
      </c>
      <c r="B364">
        <v>17</v>
      </c>
      <c r="C364" t="s">
        <v>78</v>
      </c>
      <c r="D364">
        <v>33</v>
      </c>
      <c r="E364">
        <v>20</v>
      </c>
      <c r="F364" t="s">
        <v>83</v>
      </c>
      <c r="G364">
        <v>8.5529859993982132E-2</v>
      </c>
      <c r="H364">
        <v>0.57019906662654762</v>
      </c>
      <c r="I364">
        <v>1.1210854859999999</v>
      </c>
      <c r="J364">
        <v>6.666666666666667</v>
      </c>
      <c r="K364">
        <v>7.4739032399999994</v>
      </c>
      <c r="L364" t="s">
        <v>129</v>
      </c>
      <c r="M364" t="s">
        <v>48</v>
      </c>
      <c r="N364" t="s">
        <v>49</v>
      </c>
    </row>
    <row r="365" spans="1:14" x14ac:dyDescent="0.25">
      <c r="A365">
        <v>2</v>
      </c>
      <c r="B365">
        <v>13</v>
      </c>
      <c r="C365" t="s">
        <v>76</v>
      </c>
      <c r="D365">
        <v>17</v>
      </c>
      <c r="E365">
        <v>10</v>
      </c>
      <c r="F365" t="s">
        <v>80</v>
      </c>
      <c r="G365">
        <v>2.2698006922186261E-2</v>
      </c>
      <c r="H365">
        <v>0.15132004614790842</v>
      </c>
      <c r="I365">
        <v>6.3664086099999989E-2</v>
      </c>
      <c r="J365">
        <v>6.666666666666667</v>
      </c>
      <c r="K365">
        <v>0.42442724066666659</v>
      </c>
      <c r="L365" t="s">
        <v>129</v>
      </c>
      <c r="M365" t="s">
        <v>48</v>
      </c>
      <c r="N365" t="s">
        <v>49</v>
      </c>
    </row>
    <row r="366" spans="1:14" x14ac:dyDescent="0.25">
      <c r="A366">
        <v>2</v>
      </c>
      <c r="B366">
        <v>6</v>
      </c>
      <c r="C366" t="s">
        <v>76</v>
      </c>
      <c r="D366">
        <v>18</v>
      </c>
      <c r="E366">
        <v>9</v>
      </c>
      <c r="F366" t="s">
        <v>80</v>
      </c>
      <c r="G366">
        <v>2.5446900494077322E-2</v>
      </c>
      <c r="H366">
        <v>0.16964600329384882</v>
      </c>
      <c r="I366">
        <v>6.4414726899999997E-2</v>
      </c>
      <c r="J366">
        <v>6.666666666666667</v>
      </c>
      <c r="K366">
        <v>0.42943151266666668</v>
      </c>
      <c r="L366" t="s">
        <v>129</v>
      </c>
      <c r="M366" t="s">
        <v>48</v>
      </c>
      <c r="N366" t="s">
        <v>49</v>
      </c>
    </row>
    <row r="367" spans="1:14" x14ac:dyDescent="0.25">
      <c r="A367">
        <v>2</v>
      </c>
      <c r="B367">
        <v>20</v>
      </c>
      <c r="C367" t="s">
        <v>78</v>
      </c>
      <c r="D367">
        <v>18</v>
      </c>
      <c r="E367">
        <v>9</v>
      </c>
      <c r="F367" t="s">
        <v>80</v>
      </c>
      <c r="G367">
        <v>2.5446900494077322E-2</v>
      </c>
      <c r="H367">
        <v>0.16964600329384882</v>
      </c>
      <c r="I367">
        <v>0.24392835000000002</v>
      </c>
      <c r="J367">
        <v>6.666666666666667</v>
      </c>
      <c r="K367">
        <v>1.6261890000000001</v>
      </c>
      <c r="L367" t="s">
        <v>129</v>
      </c>
      <c r="M367" t="s">
        <v>48</v>
      </c>
      <c r="N367" t="s">
        <v>49</v>
      </c>
    </row>
    <row r="368" spans="1:14" x14ac:dyDescent="0.25">
      <c r="A368">
        <v>2</v>
      </c>
      <c r="B368">
        <v>8</v>
      </c>
      <c r="C368" t="s">
        <v>78</v>
      </c>
      <c r="D368">
        <v>20</v>
      </c>
      <c r="E368">
        <v>9</v>
      </c>
      <c r="F368" t="s">
        <v>81</v>
      </c>
      <c r="G368">
        <v>3.1415926535897934E-2</v>
      </c>
      <c r="H368">
        <v>0.20943951023931956</v>
      </c>
      <c r="I368">
        <v>0.27573366599999999</v>
      </c>
      <c r="J368">
        <v>6.666666666666667</v>
      </c>
      <c r="K368">
        <v>1.8382244400000001</v>
      </c>
      <c r="L368" t="s">
        <v>129</v>
      </c>
      <c r="M368" t="s">
        <v>48</v>
      </c>
      <c r="N368" t="s">
        <v>49</v>
      </c>
    </row>
    <row r="369" spans="1:14" x14ac:dyDescent="0.25">
      <c r="A369">
        <v>2</v>
      </c>
      <c r="B369">
        <v>7</v>
      </c>
      <c r="C369" t="s">
        <v>78</v>
      </c>
      <c r="D369">
        <v>21</v>
      </c>
      <c r="E369">
        <v>11</v>
      </c>
      <c r="F369" t="s">
        <v>81</v>
      </c>
      <c r="G369">
        <v>3.4636059005827467E-2</v>
      </c>
      <c r="H369">
        <v>0.23090706003884978</v>
      </c>
      <c r="I369">
        <v>0.333903915</v>
      </c>
      <c r="J369">
        <v>6.666666666666667</v>
      </c>
      <c r="K369">
        <v>2.2260260999999999</v>
      </c>
      <c r="L369" t="s">
        <v>129</v>
      </c>
      <c r="M369" t="s">
        <v>48</v>
      </c>
      <c r="N369" t="s">
        <v>49</v>
      </c>
    </row>
    <row r="370" spans="1:14" x14ac:dyDescent="0.25">
      <c r="A370">
        <v>2</v>
      </c>
      <c r="B370">
        <v>3</v>
      </c>
      <c r="C370" t="s">
        <v>77</v>
      </c>
      <c r="D370">
        <v>25</v>
      </c>
      <c r="E370">
        <v>14</v>
      </c>
      <c r="F370" t="s">
        <v>82</v>
      </c>
      <c r="G370">
        <v>4.9087385212340517E-2</v>
      </c>
      <c r="H370">
        <v>0.3272492347489368</v>
      </c>
      <c r="I370">
        <v>0.25537667679999998</v>
      </c>
      <c r="J370">
        <v>6.666666666666667</v>
      </c>
      <c r="K370">
        <v>1.7025111786666667</v>
      </c>
      <c r="L370" t="s">
        <v>129</v>
      </c>
      <c r="M370" t="s">
        <v>48</v>
      </c>
      <c r="N370" t="s">
        <v>49</v>
      </c>
    </row>
    <row r="371" spans="1:14" x14ac:dyDescent="0.25">
      <c r="A371">
        <v>2</v>
      </c>
      <c r="B371">
        <v>17</v>
      </c>
      <c r="C371" t="s">
        <v>77</v>
      </c>
      <c r="D371">
        <v>25</v>
      </c>
      <c r="E371">
        <v>15</v>
      </c>
      <c r="F371" t="s">
        <v>82</v>
      </c>
      <c r="G371">
        <v>4.9087385212340517E-2</v>
      </c>
      <c r="H371">
        <v>0.3272492347489368</v>
      </c>
      <c r="I371">
        <v>0.27325492679999996</v>
      </c>
      <c r="J371">
        <v>6.666666666666667</v>
      </c>
      <c r="K371">
        <v>1.8216995119999999</v>
      </c>
      <c r="L371" t="s">
        <v>129</v>
      </c>
      <c r="M371" t="s">
        <v>48</v>
      </c>
      <c r="N371" t="s">
        <v>49</v>
      </c>
    </row>
    <row r="372" spans="1:14" x14ac:dyDescent="0.25">
      <c r="A372">
        <v>2</v>
      </c>
      <c r="B372">
        <v>1</v>
      </c>
      <c r="C372" t="s">
        <v>77</v>
      </c>
      <c r="D372">
        <v>30</v>
      </c>
      <c r="E372">
        <v>14</v>
      </c>
      <c r="F372" t="s">
        <v>83</v>
      </c>
      <c r="G372">
        <v>7.0685834705770348E-2</v>
      </c>
      <c r="H372">
        <v>0.47123889803846902</v>
      </c>
      <c r="I372">
        <v>0.36550669679999997</v>
      </c>
      <c r="J372">
        <v>6.666666666666667</v>
      </c>
      <c r="K372">
        <v>2.4367113119999999</v>
      </c>
      <c r="L372" t="s">
        <v>129</v>
      </c>
      <c r="M372" t="s">
        <v>48</v>
      </c>
      <c r="N372" t="s">
        <v>49</v>
      </c>
    </row>
    <row r="373" spans="1:14" x14ac:dyDescent="0.25">
      <c r="A373">
        <v>2</v>
      </c>
      <c r="B373">
        <v>4</v>
      </c>
      <c r="C373" t="s">
        <v>78</v>
      </c>
      <c r="D373">
        <v>16</v>
      </c>
      <c r="E373">
        <v>12</v>
      </c>
      <c r="F373" t="s">
        <v>80</v>
      </c>
      <c r="G373">
        <v>2.0106192982974676E-2</v>
      </c>
      <c r="H373">
        <v>0.13404128655316452</v>
      </c>
      <c r="I373">
        <v>0.25118219400000003</v>
      </c>
      <c r="J373">
        <v>6.666666666666667</v>
      </c>
      <c r="K373">
        <v>1.6745479600000002</v>
      </c>
      <c r="L373" t="s">
        <v>129</v>
      </c>
      <c r="M373" t="s">
        <v>48</v>
      </c>
      <c r="N373" t="s">
        <v>49</v>
      </c>
    </row>
    <row r="374" spans="1:14" x14ac:dyDescent="0.25">
      <c r="A374">
        <v>2</v>
      </c>
      <c r="B374">
        <v>15</v>
      </c>
      <c r="C374" t="s">
        <v>78</v>
      </c>
      <c r="D374">
        <v>16</v>
      </c>
      <c r="E374">
        <v>11</v>
      </c>
      <c r="F374" t="s">
        <v>80</v>
      </c>
      <c r="G374">
        <v>2.0106192982974676E-2</v>
      </c>
      <c r="H374">
        <v>0.13404128655316452</v>
      </c>
      <c r="I374">
        <v>0.23927845000000003</v>
      </c>
      <c r="J374">
        <v>6.666666666666667</v>
      </c>
      <c r="K374">
        <v>1.5951896666666669</v>
      </c>
      <c r="L374" t="s">
        <v>129</v>
      </c>
      <c r="M374" t="s">
        <v>48</v>
      </c>
      <c r="N374" t="s">
        <v>49</v>
      </c>
    </row>
    <row r="375" spans="1:14" x14ac:dyDescent="0.25">
      <c r="A375">
        <v>2</v>
      </c>
      <c r="B375">
        <v>18</v>
      </c>
      <c r="C375" t="s">
        <v>77</v>
      </c>
      <c r="D375">
        <v>30</v>
      </c>
      <c r="E375">
        <v>12</v>
      </c>
      <c r="F375" t="s">
        <v>83</v>
      </c>
      <c r="G375">
        <v>7.0685834705770348E-2</v>
      </c>
      <c r="H375">
        <v>0.47123889803846902</v>
      </c>
      <c r="I375">
        <v>0.31401733679999999</v>
      </c>
      <c r="J375">
        <v>6.666666666666667</v>
      </c>
      <c r="K375">
        <v>2.0934489119999999</v>
      </c>
      <c r="L375" t="s">
        <v>129</v>
      </c>
      <c r="M375" t="s">
        <v>48</v>
      </c>
      <c r="N375" t="s">
        <v>49</v>
      </c>
    </row>
    <row r="376" spans="1:14" x14ac:dyDescent="0.25">
      <c r="A376">
        <v>2</v>
      </c>
      <c r="B376">
        <v>21</v>
      </c>
      <c r="C376" t="s">
        <v>77</v>
      </c>
      <c r="D376">
        <v>30</v>
      </c>
      <c r="E376">
        <v>14</v>
      </c>
      <c r="F376" t="s">
        <v>83</v>
      </c>
      <c r="G376">
        <v>7.0685834705770348E-2</v>
      </c>
      <c r="H376">
        <v>0.47123889803846902</v>
      </c>
      <c r="I376">
        <v>0.36550669679999997</v>
      </c>
      <c r="J376">
        <v>6.666666666666667</v>
      </c>
      <c r="K376">
        <v>2.4367113119999999</v>
      </c>
      <c r="L376" t="s">
        <v>129</v>
      </c>
      <c r="M376" t="s">
        <v>48</v>
      </c>
      <c r="N376" t="s">
        <v>49</v>
      </c>
    </row>
    <row r="377" spans="1:14" x14ac:dyDescent="0.25">
      <c r="A377">
        <v>2</v>
      </c>
      <c r="B377">
        <v>2</v>
      </c>
      <c r="C377" t="s">
        <v>77</v>
      </c>
      <c r="D377">
        <v>31</v>
      </c>
      <c r="E377">
        <v>16</v>
      </c>
      <c r="F377" t="s">
        <v>83</v>
      </c>
      <c r="G377">
        <v>7.5476763502494784E-2</v>
      </c>
      <c r="H377">
        <v>0.50317842334996521</v>
      </c>
      <c r="I377">
        <v>0.44491473199999998</v>
      </c>
      <c r="J377">
        <v>6.666666666666667</v>
      </c>
      <c r="K377">
        <v>2.9660982133333333</v>
      </c>
      <c r="L377" t="s">
        <v>129</v>
      </c>
      <c r="M377" t="s">
        <v>48</v>
      </c>
      <c r="N377" t="s">
        <v>49</v>
      </c>
    </row>
    <row r="378" spans="1:14" x14ac:dyDescent="0.25">
      <c r="A378">
        <v>2</v>
      </c>
      <c r="B378">
        <v>10</v>
      </c>
      <c r="C378" t="s">
        <v>77</v>
      </c>
      <c r="D378">
        <v>31</v>
      </c>
      <c r="E378">
        <v>17</v>
      </c>
      <c r="F378" t="s">
        <v>83</v>
      </c>
      <c r="G378">
        <v>7.5476763502494784E-2</v>
      </c>
      <c r="H378">
        <v>0.50317842334996521</v>
      </c>
      <c r="I378">
        <v>0.47240432919999997</v>
      </c>
      <c r="J378">
        <v>6.666666666666667</v>
      </c>
      <c r="K378">
        <v>3.1493621946666668</v>
      </c>
      <c r="L378" t="s">
        <v>129</v>
      </c>
      <c r="M378" t="s">
        <v>48</v>
      </c>
      <c r="N378" t="s">
        <v>49</v>
      </c>
    </row>
    <row r="379" spans="1:14" x14ac:dyDescent="0.25">
      <c r="A379">
        <v>2</v>
      </c>
      <c r="B379">
        <v>16</v>
      </c>
      <c r="C379" t="s">
        <v>78</v>
      </c>
      <c r="D379">
        <v>17</v>
      </c>
      <c r="E379">
        <v>9</v>
      </c>
      <c r="F379" t="s">
        <v>80</v>
      </c>
      <c r="G379">
        <v>2.2698006922186261E-2</v>
      </c>
      <c r="H379">
        <v>0.15132004614790842</v>
      </c>
      <c r="I379">
        <v>0.22928116500000001</v>
      </c>
      <c r="J379">
        <v>6.666666666666667</v>
      </c>
      <c r="K379">
        <v>1.5285411000000002</v>
      </c>
      <c r="L379" t="s">
        <v>129</v>
      </c>
      <c r="M379" t="s">
        <v>48</v>
      </c>
      <c r="N379" t="s">
        <v>49</v>
      </c>
    </row>
    <row r="380" spans="1:14" x14ac:dyDescent="0.25">
      <c r="A380">
        <v>2</v>
      </c>
      <c r="B380">
        <v>22</v>
      </c>
      <c r="C380" t="s">
        <v>77</v>
      </c>
      <c r="D380">
        <v>31</v>
      </c>
      <c r="E380">
        <v>16</v>
      </c>
      <c r="F380" t="s">
        <v>83</v>
      </c>
      <c r="G380">
        <v>7.5476763502494784E-2</v>
      </c>
      <c r="H380">
        <v>0.50317842334996521</v>
      </c>
      <c r="I380">
        <v>0.44491473199999998</v>
      </c>
      <c r="J380">
        <v>6.666666666666667</v>
      </c>
      <c r="K380">
        <v>2.9660982133333333</v>
      </c>
      <c r="L380" t="s">
        <v>129</v>
      </c>
      <c r="M380" t="s">
        <v>48</v>
      </c>
      <c r="N380" t="s">
        <v>49</v>
      </c>
    </row>
    <row r="381" spans="1:14" x14ac:dyDescent="0.25">
      <c r="A381">
        <v>2</v>
      </c>
      <c r="B381">
        <v>14</v>
      </c>
      <c r="C381" t="s">
        <v>78</v>
      </c>
      <c r="D381">
        <v>22</v>
      </c>
      <c r="E381">
        <v>12</v>
      </c>
      <c r="F381" t="s">
        <v>81</v>
      </c>
      <c r="G381">
        <v>3.8013271108436497E-2</v>
      </c>
      <c r="H381">
        <v>0.25342180738957665</v>
      </c>
      <c r="I381">
        <v>0.37840345800000003</v>
      </c>
      <c r="J381">
        <v>6.666666666666667</v>
      </c>
      <c r="K381">
        <v>2.5226897200000002</v>
      </c>
      <c r="L381" t="s">
        <v>129</v>
      </c>
      <c r="M381" t="s">
        <v>48</v>
      </c>
      <c r="N381" t="s">
        <v>49</v>
      </c>
    </row>
    <row r="382" spans="1:14" x14ac:dyDescent="0.25">
      <c r="A382">
        <v>2</v>
      </c>
      <c r="B382">
        <v>11</v>
      </c>
      <c r="C382" t="s">
        <v>77</v>
      </c>
      <c r="D382">
        <v>37</v>
      </c>
      <c r="E382">
        <v>11</v>
      </c>
      <c r="F382" t="s">
        <v>84</v>
      </c>
      <c r="G382">
        <v>0.10752100856911066</v>
      </c>
      <c r="H382">
        <v>0.71680672379407107</v>
      </c>
      <c r="I382">
        <v>0.4358468835999999</v>
      </c>
      <c r="J382">
        <v>6.666666666666667</v>
      </c>
      <c r="K382">
        <v>2.905645890666666</v>
      </c>
      <c r="L382" t="s">
        <v>129</v>
      </c>
      <c r="M382" t="s">
        <v>48</v>
      </c>
      <c r="N382" t="s">
        <v>49</v>
      </c>
    </row>
    <row r="383" spans="1:14" x14ac:dyDescent="0.25">
      <c r="A383">
        <v>2</v>
      </c>
      <c r="B383">
        <v>12</v>
      </c>
      <c r="C383" t="s">
        <v>77</v>
      </c>
      <c r="D383">
        <v>31</v>
      </c>
      <c r="E383">
        <v>16</v>
      </c>
      <c r="F383" t="s">
        <v>83</v>
      </c>
      <c r="G383">
        <v>7.5476763502494784E-2</v>
      </c>
      <c r="H383">
        <v>0.50317842334996521</v>
      </c>
      <c r="I383">
        <v>0.44491473199999998</v>
      </c>
      <c r="J383">
        <v>6.666666666666667</v>
      </c>
      <c r="K383">
        <v>2.9660982133333333</v>
      </c>
      <c r="L383" t="s">
        <v>129</v>
      </c>
      <c r="M383" t="s">
        <v>48</v>
      </c>
      <c r="N383" t="s">
        <v>49</v>
      </c>
    </row>
    <row r="384" spans="1:14" x14ac:dyDescent="0.25">
      <c r="A384">
        <v>2</v>
      </c>
      <c r="B384">
        <v>9</v>
      </c>
      <c r="C384" t="s">
        <v>78</v>
      </c>
      <c r="D384">
        <v>25</v>
      </c>
      <c r="E384">
        <v>12</v>
      </c>
      <c r="F384" t="s">
        <v>82</v>
      </c>
      <c r="G384">
        <v>4.9087385212340517E-2</v>
      </c>
      <c r="H384">
        <v>0.3272492347489368</v>
      </c>
      <c r="I384">
        <v>0.457079766</v>
      </c>
      <c r="J384">
        <v>6.666666666666667</v>
      </c>
      <c r="K384">
        <v>3.0471984400000003</v>
      </c>
      <c r="L384" t="s">
        <v>129</v>
      </c>
      <c r="M384" t="s">
        <v>48</v>
      </c>
      <c r="N384" t="s">
        <v>49</v>
      </c>
    </row>
    <row r="385" spans="1:14" x14ac:dyDescent="0.25">
      <c r="A385">
        <v>2</v>
      </c>
      <c r="B385">
        <v>5</v>
      </c>
      <c r="C385" t="s">
        <v>77</v>
      </c>
      <c r="D385">
        <v>35</v>
      </c>
      <c r="E385">
        <v>21</v>
      </c>
      <c r="F385" t="s">
        <v>84</v>
      </c>
      <c r="G385">
        <v>9.6211275016187398E-2</v>
      </c>
      <c r="H385">
        <v>0.64140850010791606</v>
      </c>
      <c r="I385">
        <v>0.74094994679999993</v>
      </c>
      <c r="J385">
        <v>6.666666666666667</v>
      </c>
      <c r="K385">
        <v>4.9396663119999999</v>
      </c>
      <c r="L385" t="s">
        <v>129</v>
      </c>
      <c r="M385" t="s">
        <v>48</v>
      </c>
      <c r="N385" t="s">
        <v>49</v>
      </c>
    </row>
    <row r="386" spans="1:14" x14ac:dyDescent="0.25">
      <c r="A386">
        <v>3</v>
      </c>
      <c r="B386">
        <v>6</v>
      </c>
      <c r="C386" t="s">
        <v>78</v>
      </c>
      <c r="D386">
        <v>18</v>
      </c>
      <c r="E386">
        <v>9</v>
      </c>
      <c r="F386" t="s">
        <v>80</v>
      </c>
      <c r="G386">
        <v>2.5446900494077322E-2</v>
      </c>
      <c r="H386">
        <v>0.16964600329384882</v>
      </c>
      <c r="I386">
        <v>0.24392835000000002</v>
      </c>
      <c r="J386">
        <v>6.666666666666667</v>
      </c>
      <c r="K386">
        <v>1.6261890000000001</v>
      </c>
      <c r="L386" t="s">
        <v>129</v>
      </c>
      <c r="M386" t="s">
        <v>48</v>
      </c>
      <c r="N386" t="s">
        <v>49</v>
      </c>
    </row>
    <row r="387" spans="1:14" x14ac:dyDescent="0.25">
      <c r="A387">
        <v>3</v>
      </c>
      <c r="B387">
        <v>14</v>
      </c>
      <c r="C387" t="s">
        <v>78</v>
      </c>
      <c r="D387">
        <v>18</v>
      </c>
      <c r="E387">
        <v>9</v>
      </c>
      <c r="F387" t="s">
        <v>80</v>
      </c>
      <c r="G387">
        <v>2.5446900494077322E-2</v>
      </c>
      <c r="H387">
        <v>0.16964600329384882</v>
      </c>
      <c r="I387">
        <v>0.24392835000000002</v>
      </c>
      <c r="J387">
        <v>6.666666666666667</v>
      </c>
      <c r="K387">
        <v>1.6261890000000001</v>
      </c>
      <c r="L387" t="s">
        <v>129</v>
      </c>
      <c r="M387" t="s">
        <v>48</v>
      </c>
      <c r="N387" t="s">
        <v>49</v>
      </c>
    </row>
    <row r="388" spans="1:14" x14ac:dyDescent="0.25">
      <c r="A388">
        <v>3</v>
      </c>
      <c r="B388">
        <v>8</v>
      </c>
      <c r="C388" t="s">
        <v>77</v>
      </c>
      <c r="D388">
        <v>23</v>
      </c>
      <c r="E388">
        <v>12</v>
      </c>
      <c r="F388" t="s">
        <v>81</v>
      </c>
      <c r="G388">
        <v>4.1547562843725017E-2</v>
      </c>
      <c r="H388">
        <v>0.27698375229150013</v>
      </c>
      <c r="I388">
        <v>0.18666698639999998</v>
      </c>
      <c r="J388">
        <v>6.666666666666667</v>
      </c>
      <c r="K388">
        <v>1.2444465759999999</v>
      </c>
      <c r="L388" t="s">
        <v>129</v>
      </c>
      <c r="M388" t="s">
        <v>48</v>
      </c>
      <c r="N388" t="s">
        <v>49</v>
      </c>
    </row>
    <row r="389" spans="1:14" x14ac:dyDescent="0.25">
      <c r="A389">
        <v>3</v>
      </c>
      <c r="B389">
        <v>16</v>
      </c>
      <c r="C389" t="s">
        <v>78</v>
      </c>
      <c r="D389">
        <v>23</v>
      </c>
      <c r="E389">
        <v>12</v>
      </c>
      <c r="F389" t="s">
        <v>81</v>
      </c>
      <c r="G389">
        <v>4.1547562843725017E-2</v>
      </c>
      <c r="H389">
        <v>0.27698375229150013</v>
      </c>
      <c r="I389">
        <v>0.403512918</v>
      </c>
      <c r="J389">
        <v>6.666666666666667</v>
      </c>
      <c r="K389">
        <v>2.6900861200000001</v>
      </c>
      <c r="L389" t="s">
        <v>129</v>
      </c>
      <c r="M389" t="s">
        <v>48</v>
      </c>
      <c r="N389" t="s">
        <v>49</v>
      </c>
    </row>
    <row r="390" spans="1:14" x14ac:dyDescent="0.25">
      <c r="A390">
        <v>3</v>
      </c>
      <c r="B390">
        <v>7</v>
      </c>
      <c r="C390" t="s">
        <v>78</v>
      </c>
      <c r="D390">
        <v>24</v>
      </c>
      <c r="E390">
        <v>11</v>
      </c>
      <c r="F390" t="s">
        <v>81</v>
      </c>
      <c r="G390">
        <v>4.5238934211693019E-2</v>
      </c>
      <c r="H390">
        <v>0.30159289474462014</v>
      </c>
      <c r="I390">
        <v>0.40295492999999999</v>
      </c>
      <c r="J390">
        <v>6.666666666666667</v>
      </c>
      <c r="K390">
        <v>2.6863662000000001</v>
      </c>
      <c r="L390" t="s">
        <v>129</v>
      </c>
      <c r="M390" t="s">
        <v>48</v>
      </c>
      <c r="N390" t="s">
        <v>49</v>
      </c>
    </row>
    <row r="391" spans="1:14" x14ac:dyDescent="0.25">
      <c r="A391">
        <v>3</v>
      </c>
      <c r="B391">
        <v>15</v>
      </c>
      <c r="C391" t="s">
        <v>77</v>
      </c>
      <c r="D391">
        <v>24</v>
      </c>
      <c r="E391">
        <v>11</v>
      </c>
      <c r="F391" t="s">
        <v>81</v>
      </c>
      <c r="G391">
        <v>4.5238934211693019E-2</v>
      </c>
      <c r="H391">
        <v>0.30159289474462014</v>
      </c>
      <c r="I391">
        <v>0.186323724</v>
      </c>
      <c r="J391">
        <v>6.666666666666667</v>
      </c>
      <c r="K391">
        <v>1.24215816</v>
      </c>
      <c r="L391" t="s">
        <v>129</v>
      </c>
      <c r="M391" t="s">
        <v>48</v>
      </c>
      <c r="N391" t="s">
        <v>49</v>
      </c>
    </row>
    <row r="392" spans="1:14" x14ac:dyDescent="0.25">
      <c r="A392">
        <v>3</v>
      </c>
      <c r="B392">
        <v>3</v>
      </c>
      <c r="C392" t="s">
        <v>77</v>
      </c>
      <c r="D392">
        <v>25</v>
      </c>
      <c r="E392">
        <v>15</v>
      </c>
      <c r="F392" t="s">
        <v>82</v>
      </c>
      <c r="G392">
        <v>4.9087385212340517E-2</v>
      </c>
      <c r="H392">
        <v>0.3272492347489368</v>
      </c>
      <c r="I392">
        <v>0.27325492679999996</v>
      </c>
      <c r="J392">
        <v>6.666666666666667</v>
      </c>
      <c r="K392">
        <v>1.8216995119999999</v>
      </c>
      <c r="L392" t="s">
        <v>129</v>
      </c>
      <c r="M392" t="s">
        <v>48</v>
      </c>
      <c r="N392" t="s">
        <v>49</v>
      </c>
    </row>
    <row r="393" spans="1:14" x14ac:dyDescent="0.25">
      <c r="A393">
        <v>3</v>
      </c>
      <c r="B393">
        <v>1</v>
      </c>
      <c r="C393" t="s">
        <v>78</v>
      </c>
      <c r="D393">
        <v>30</v>
      </c>
      <c r="E393">
        <v>14</v>
      </c>
      <c r="F393" t="s">
        <v>83</v>
      </c>
      <c r="G393">
        <v>7.0685834705770348E-2</v>
      </c>
      <c r="H393">
        <v>0.47123889803846902</v>
      </c>
      <c r="I393">
        <v>0.6942246660000001</v>
      </c>
      <c r="J393">
        <v>6.666666666666667</v>
      </c>
      <c r="K393">
        <v>4.6281644400000008</v>
      </c>
      <c r="L393" t="s">
        <v>129</v>
      </c>
      <c r="M393" t="s">
        <v>48</v>
      </c>
      <c r="N393" t="s">
        <v>49</v>
      </c>
    </row>
    <row r="394" spans="1:14" x14ac:dyDescent="0.25">
      <c r="A394">
        <v>3</v>
      </c>
      <c r="B394">
        <v>4</v>
      </c>
      <c r="C394" t="s">
        <v>77</v>
      </c>
      <c r="D394">
        <v>30</v>
      </c>
      <c r="E394">
        <v>12</v>
      </c>
      <c r="F394" t="s">
        <v>83</v>
      </c>
      <c r="G394">
        <v>7.0685834705770348E-2</v>
      </c>
      <c r="H394">
        <v>0.47123889803846902</v>
      </c>
      <c r="I394">
        <v>0.31401733679999999</v>
      </c>
      <c r="J394">
        <v>6.666666666666667</v>
      </c>
      <c r="K394">
        <v>2.0934489119999999</v>
      </c>
      <c r="L394" t="s">
        <v>129</v>
      </c>
      <c r="M394" t="s">
        <v>48</v>
      </c>
      <c r="N394" t="s">
        <v>49</v>
      </c>
    </row>
    <row r="395" spans="1:14" x14ac:dyDescent="0.25">
      <c r="A395">
        <v>3</v>
      </c>
      <c r="B395">
        <v>2</v>
      </c>
      <c r="C395" t="s">
        <v>78</v>
      </c>
      <c r="D395">
        <v>30</v>
      </c>
      <c r="E395">
        <v>12</v>
      </c>
      <c r="F395" t="s">
        <v>83</v>
      </c>
      <c r="G395">
        <v>7.0685834705770348E-2</v>
      </c>
      <c r="H395">
        <v>0.47123889803846902</v>
      </c>
      <c r="I395">
        <v>0.61052646600000005</v>
      </c>
      <c r="J395">
        <v>6.666666666666667</v>
      </c>
      <c r="K395">
        <v>4.0701764400000009</v>
      </c>
      <c r="L395" t="s">
        <v>129</v>
      </c>
      <c r="M395" t="s">
        <v>48</v>
      </c>
      <c r="N395" t="s">
        <v>49</v>
      </c>
    </row>
    <row r="396" spans="1:14" x14ac:dyDescent="0.25">
      <c r="A396">
        <v>3</v>
      </c>
      <c r="B396">
        <v>10</v>
      </c>
      <c r="C396" t="s">
        <v>78</v>
      </c>
      <c r="D396">
        <v>17</v>
      </c>
      <c r="E396">
        <v>11</v>
      </c>
      <c r="F396" t="s">
        <v>80</v>
      </c>
      <c r="G396">
        <v>2.2698006922186261E-2</v>
      </c>
      <c r="H396">
        <v>0.15132004614790842</v>
      </c>
      <c r="I396">
        <v>0.25615758700000002</v>
      </c>
      <c r="J396">
        <v>6.666666666666667</v>
      </c>
      <c r="K396">
        <v>1.7077172466666668</v>
      </c>
      <c r="L396" t="s">
        <v>129</v>
      </c>
      <c r="M396" t="s">
        <v>48</v>
      </c>
      <c r="N396" t="s">
        <v>49</v>
      </c>
    </row>
    <row r="397" spans="1:14" x14ac:dyDescent="0.25">
      <c r="A397">
        <v>3</v>
      </c>
      <c r="B397">
        <v>18</v>
      </c>
      <c r="C397" t="s">
        <v>78</v>
      </c>
      <c r="D397">
        <v>31</v>
      </c>
      <c r="E397">
        <v>17</v>
      </c>
      <c r="F397" t="s">
        <v>83</v>
      </c>
      <c r="G397">
        <v>7.5476763502494784E-2</v>
      </c>
      <c r="H397">
        <v>0.50317842334996521</v>
      </c>
      <c r="I397">
        <v>0.86799142900000015</v>
      </c>
      <c r="J397">
        <v>6.666666666666667</v>
      </c>
      <c r="K397">
        <v>5.7866095266666679</v>
      </c>
      <c r="L397" t="s">
        <v>129</v>
      </c>
      <c r="M397" t="s">
        <v>48</v>
      </c>
      <c r="N397" t="s">
        <v>49</v>
      </c>
    </row>
    <row r="398" spans="1:14" x14ac:dyDescent="0.25">
      <c r="A398">
        <v>3</v>
      </c>
      <c r="B398">
        <v>11</v>
      </c>
      <c r="C398" t="s">
        <v>78</v>
      </c>
      <c r="D398">
        <v>37</v>
      </c>
      <c r="E398">
        <v>11</v>
      </c>
      <c r="F398" t="s">
        <v>84</v>
      </c>
      <c r="G398">
        <v>0.10752100856911066</v>
      </c>
      <c r="H398">
        <v>0.71680672379407107</v>
      </c>
      <c r="I398">
        <v>0.80856570700000008</v>
      </c>
      <c r="J398">
        <v>6.666666666666667</v>
      </c>
      <c r="K398">
        <v>5.3904380466666675</v>
      </c>
      <c r="L398" t="s">
        <v>129</v>
      </c>
      <c r="M398" t="s">
        <v>48</v>
      </c>
      <c r="N398" t="s">
        <v>49</v>
      </c>
    </row>
    <row r="399" spans="1:14" x14ac:dyDescent="0.25">
      <c r="A399">
        <v>3</v>
      </c>
      <c r="B399">
        <v>12</v>
      </c>
      <c r="C399" t="s">
        <v>78</v>
      </c>
      <c r="D399">
        <v>31</v>
      </c>
      <c r="E399">
        <v>11</v>
      </c>
      <c r="F399" t="s">
        <v>83</v>
      </c>
      <c r="G399">
        <v>7.5476763502494784E-2</v>
      </c>
      <c r="H399">
        <v>0.50317842334996521</v>
      </c>
      <c r="I399">
        <v>0.59987819500000006</v>
      </c>
      <c r="J399">
        <v>6.666666666666667</v>
      </c>
      <c r="K399">
        <v>3.9991879666666672</v>
      </c>
      <c r="L399" t="s">
        <v>129</v>
      </c>
      <c r="M399" t="s">
        <v>48</v>
      </c>
      <c r="N399" t="s">
        <v>49</v>
      </c>
    </row>
    <row r="400" spans="1:14" x14ac:dyDescent="0.25">
      <c r="A400">
        <v>3</v>
      </c>
      <c r="B400">
        <v>9</v>
      </c>
      <c r="C400" t="s">
        <v>78</v>
      </c>
      <c r="D400">
        <v>19</v>
      </c>
      <c r="E400">
        <v>9</v>
      </c>
      <c r="F400" t="s">
        <v>80</v>
      </c>
      <c r="G400">
        <v>2.8352873698647883E-2</v>
      </c>
      <c r="H400">
        <v>0.1890191579909859</v>
      </c>
      <c r="I400">
        <v>0.25941251700000001</v>
      </c>
      <c r="J400">
        <v>6.666666666666667</v>
      </c>
      <c r="K400">
        <v>1.7294167800000002</v>
      </c>
      <c r="L400" t="s">
        <v>129</v>
      </c>
      <c r="M400" t="s">
        <v>48</v>
      </c>
      <c r="N400" t="s">
        <v>49</v>
      </c>
    </row>
    <row r="401" spans="1:14" x14ac:dyDescent="0.25">
      <c r="A401">
        <v>3</v>
      </c>
      <c r="B401">
        <v>17</v>
      </c>
      <c r="C401" t="s">
        <v>77</v>
      </c>
      <c r="D401">
        <v>30</v>
      </c>
      <c r="E401">
        <v>16</v>
      </c>
      <c r="F401" t="s">
        <v>83</v>
      </c>
      <c r="G401">
        <v>7.0685834705770348E-2</v>
      </c>
      <c r="H401">
        <v>0.47123889803846902</v>
      </c>
      <c r="I401">
        <v>0.41699605679999996</v>
      </c>
      <c r="J401">
        <v>6.666666666666667</v>
      </c>
      <c r="K401">
        <v>2.7799737119999999</v>
      </c>
      <c r="L401" t="s">
        <v>129</v>
      </c>
      <c r="M401" t="s">
        <v>48</v>
      </c>
      <c r="N401" t="s">
        <v>49</v>
      </c>
    </row>
    <row r="402" spans="1:14" x14ac:dyDescent="0.25">
      <c r="A402">
        <v>3</v>
      </c>
      <c r="B402">
        <v>5</v>
      </c>
      <c r="C402" t="s">
        <v>77</v>
      </c>
      <c r="D402">
        <v>30</v>
      </c>
      <c r="E402">
        <v>18</v>
      </c>
      <c r="F402" t="s">
        <v>83</v>
      </c>
      <c r="G402">
        <v>7.0685834705770348E-2</v>
      </c>
      <c r="H402">
        <v>0.47123889803846902</v>
      </c>
      <c r="I402">
        <v>0.46848541679999994</v>
      </c>
      <c r="J402">
        <v>6.666666666666667</v>
      </c>
      <c r="K402">
        <v>3.1232361119999998</v>
      </c>
      <c r="L402" t="s">
        <v>129</v>
      </c>
      <c r="M402" t="s">
        <v>48</v>
      </c>
      <c r="N402" t="s">
        <v>49</v>
      </c>
    </row>
    <row r="403" spans="1:14" x14ac:dyDescent="0.25">
      <c r="A403">
        <v>3</v>
      </c>
      <c r="B403">
        <v>13</v>
      </c>
      <c r="C403" t="s">
        <v>78</v>
      </c>
      <c r="D403">
        <v>32</v>
      </c>
      <c r="E403">
        <v>12</v>
      </c>
      <c r="F403" t="s">
        <v>83</v>
      </c>
      <c r="G403">
        <v>8.0424771931898703E-2</v>
      </c>
      <c r="H403">
        <v>0.53616514621265809</v>
      </c>
      <c r="I403">
        <v>0.67971697800000008</v>
      </c>
      <c r="J403">
        <v>6.666666666666667</v>
      </c>
      <c r="K403">
        <v>4.5314465200000011</v>
      </c>
      <c r="L403" t="s">
        <v>129</v>
      </c>
      <c r="M403" t="s">
        <v>48</v>
      </c>
      <c r="N403" t="s">
        <v>49</v>
      </c>
    </row>
    <row r="404" spans="1:14" x14ac:dyDescent="0.25">
      <c r="A404">
        <v>1</v>
      </c>
      <c r="B404">
        <v>9</v>
      </c>
      <c r="C404" t="s">
        <v>78</v>
      </c>
      <c r="D404">
        <v>14</v>
      </c>
      <c r="E404">
        <v>7</v>
      </c>
      <c r="F404" t="s">
        <v>79</v>
      </c>
      <c r="G404">
        <v>1.5393804002589988E-2</v>
      </c>
      <c r="H404">
        <v>5.1312680008633295E-2</v>
      </c>
      <c r="I404">
        <v>0.17213389400000001</v>
      </c>
      <c r="J404">
        <v>3.3333333333333335</v>
      </c>
      <c r="K404">
        <v>0.5737796466666667</v>
      </c>
      <c r="L404" t="s">
        <v>129</v>
      </c>
      <c r="M404" t="s">
        <v>50</v>
      </c>
      <c r="N404" t="s">
        <v>51</v>
      </c>
    </row>
    <row r="405" spans="1:14" x14ac:dyDescent="0.25">
      <c r="A405">
        <v>1</v>
      </c>
      <c r="B405">
        <v>16</v>
      </c>
      <c r="C405" t="s">
        <v>78</v>
      </c>
      <c r="D405">
        <v>14</v>
      </c>
      <c r="E405">
        <v>7</v>
      </c>
      <c r="F405" t="s">
        <v>79</v>
      </c>
      <c r="G405">
        <v>1.5393804002589988E-2</v>
      </c>
      <c r="H405">
        <v>5.1312680008633295E-2</v>
      </c>
      <c r="I405">
        <v>0.17213389400000001</v>
      </c>
      <c r="J405">
        <v>3.3333333333333335</v>
      </c>
      <c r="K405">
        <v>0.5737796466666667</v>
      </c>
      <c r="L405" t="s">
        <v>129</v>
      </c>
      <c r="M405" t="s">
        <v>50</v>
      </c>
      <c r="N405" t="s">
        <v>51</v>
      </c>
    </row>
    <row r="406" spans="1:14" x14ac:dyDescent="0.25">
      <c r="A406">
        <v>1</v>
      </c>
      <c r="B406">
        <v>17</v>
      </c>
      <c r="C406" t="s">
        <v>78</v>
      </c>
      <c r="D406">
        <v>14</v>
      </c>
      <c r="E406">
        <v>7</v>
      </c>
      <c r="F406" t="s">
        <v>79</v>
      </c>
      <c r="G406">
        <v>1.5393804002589988E-2</v>
      </c>
      <c r="H406">
        <v>5.1312680008633295E-2</v>
      </c>
      <c r="I406">
        <v>0.17213389400000001</v>
      </c>
      <c r="J406">
        <v>3.3333333333333335</v>
      </c>
      <c r="K406">
        <v>0.5737796466666667</v>
      </c>
      <c r="L406" t="s">
        <v>129</v>
      </c>
      <c r="M406" t="s">
        <v>50</v>
      </c>
      <c r="N406" t="s">
        <v>51</v>
      </c>
    </row>
    <row r="407" spans="1:14" x14ac:dyDescent="0.25">
      <c r="A407">
        <v>1</v>
      </c>
      <c r="B407">
        <v>2</v>
      </c>
      <c r="C407" t="s">
        <v>78</v>
      </c>
      <c r="D407">
        <v>18</v>
      </c>
      <c r="E407">
        <v>10</v>
      </c>
      <c r="F407" t="s">
        <v>80</v>
      </c>
      <c r="G407">
        <v>2.5446900494077322E-2</v>
      </c>
      <c r="H407">
        <v>8.4823001646924412E-2</v>
      </c>
      <c r="I407">
        <v>0.25899402599999999</v>
      </c>
      <c r="J407">
        <v>3.3333333333333335</v>
      </c>
      <c r="K407">
        <v>0.86331342</v>
      </c>
      <c r="L407" t="s">
        <v>129</v>
      </c>
      <c r="M407" t="s">
        <v>50</v>
      </c>
      <c r="N407" t="s">
        <v>51</v>
      </c>
    </row>
    <row r="408" spans="1:14" x14ac:dyDescent="0.25">
      <c r="A408">
        <v>1</v>
      </c>
      <c r="B408">
        <v>6</v>
      </c>
      <c r="C408" t="s">
        <v>78</v>
      </c>
      <c r="D408">
        <v>19</v>
      </c>
      <c r="E408">
        <v>9</v>
      </c>
      <c r="F408" t="s">
        <v>80</v>
      </c>
      <c r="G408">
        <v>2.8352873698647883E-2</v>
      </c>
      <c r="H408">
        <v>9.4509578995492949E-2</v>
      </c>
      <c r="I408">
        <v>0.25941251700000001</v>
      </c>
      <c r="J408">
        <v>3.3333333333333335</v>
      </c>
      <c r="K408">
        <v>0.8647083900000001</v>
      </c>
      <c r="L408" t="s">
        <v>129</v>
      </c>
      <c r="M408" t="s">
        <v>50</v>
      </c>
      <c r="N408" t="s">
        <v>51</v>
      </c>
    </row>
    <row r="409" spans="1:14" x14ac:dyDescent="0.25">
      <c r="A409">
        <v>1</v>
      </c>
      <c r="B409">
        <v>13</v>
      </c>
      <c r="C409" t="s">
        <v>77</v>
      </c>
      <c r="D409">
        <v>18</v>
      </c>
      <c r="E409">
        <v>9</v>
      </c>
      <c r="F409" t="s">
        <v>80</v>
      </c>
      <c r="G409">
        <v>2.5446900494077322E-2</v>
      </c>
      <c r="H409">
        <v>8.4823001646924412E-2</v>
      </c>
      <c r="I409">
        <v>8.8493939999999993E-2</v>
      </c>
      <c r="J409">
        <v>3.3333333333333335</v>
      </c>
      <c r="K409">
        <v>0.29497980000000001</v>
      </c>
      <c r="L409" t="s">
        <v>129</v>
      </c>
      <c r="M409" t="s">
        <v>50</v>
      </c>
      <c r="N409" t="s">
        <v>51</v>
      </c>
    </row>
    <row r="410" spans="1:14" x14ac:dyDescent="0.25">
      <c r="A410">
        <v>1</v>
      </c>
      <c r="B410">
        <v>4</v>
      </c>
      <c r="C410" t="s">
        <v>78</v>
      </c>
      <c r="D410">
        <v>19</v>
      </c>
      <c r="E410">
        <v>10</v>
      </c>
      <c r="F410" t="s">
        <v>80</v>
      </c>
      <c r="G410">
        <v>2.8352873698647883E-2</v>
      </c>
      <c r="H410">
        <v>9.4509578995492949E-2</v>
      </c>
      <c r="I410">
        <v>0.27619865599999999</v>
      </c>
      <c r="J410">
        <v>3.3333333333333335</v>
      </c>
      <c r="K410">
        <v>0.92066218666666666</v>
      </c>
      <c r="L410" t="s">
        <v>129</v>
      </c>
      <c r="M410" t="s">
        <v>50</v>
      </c>
      <c r="N410" t="s">
        <v>51</v>
      </c>
    </row>
    <row r="411" spans="1:14" x14ac:dyDescent="0.25">
      <c r="A411">
        <v>1</v>
      </c>
      <c r="B411">
        <v>7</v>
      </c>
      <c r="C411" t="s">
        <v>78</v>
      </c>
      <c r="D411">
        <v>18</v>
      </c>
      <c r="E411">
        <v>8</v>
      </c>
      <c r="F411" t="s">
        <v>80</v>
      </c>
      <c r="G411">
        <v>2.5446900494077322E-2</v>
      </c>
      <c r="H411">
        <v>8.4823001646924412E-2</v>
      </c>
      <c r="I411">
        <v>0.22886267400000002</v>
      </c>
      <c r="J411">
        <v>3.3333333333333335</v>
      </c>
      <c r="K411">
        <v>0.76287558000000011</v>
      </c>
      <c r="L411" t="s">
        <v>129</v>
      </c>
      <c r="M411" t="s">
        <v>50</v>
      </c>
      <c r="N411" t="s">
        <v>51</v>
      </c>
    </row>
    <row r="412" spans="1:14" x14ac:dyDescent="0.25">
      <c r="A412">
        <v>1</v>
      </c>
      <c r="B412">
        <v>8</v>
      </c>
      <c r="C412" t="s">
        <v>78</v>
      </c>
      <c r="D412">
        <v>17</v>
      </c>
      <c r="E412">
        <v>10</v>
      </c>
      <c r="F412" t="s">
        <v>80</v>
      </c>
      <c r="G412">
        <v>2.2698006922186261E-2</v>
      </c>
      <c r="H412">
        <v>7.5660023073954211E-2</v>
      </c>
      <c r="I412">
        <v>0.24271937599999999</v>
      </c>
      <c r="J412">
        <v>3.3333333333333335</v>
      </c>
      <c r="K412">
        <v>0.8090645866666667</v>
      </c>
      <c r="L412" t="s">
        <v>129</v>
      </c>
      <c r="M412" t="s">
        <v>50</v>
      </c>
      <c r="N412" t="s">
        <v>51</v>
      </c>
    </row>
    <row r="413" spans="1:14" x14ac:dyDescent="0.25">
      <c r="A413">
        <v>1</v>
      </c>
      <c r="B413">
        <v>14</v>
      </c>
      <c r="C413" t="s">
        <v>78</v>
      </c>
      <c r="D413">
        <v>19</v>
      </c>
      <c r="E413">
        <v>10</v>
      </c>
      <c r="F413" t="s">
        <v>80</v>
      </c>
      <c r="G413">
        <v>2.8352873698647883E-2</v>
      </c>
      <c r="H413">
        <v>9.4509578995492949E-2</v>
      </c>
      <c r="I413">
        <v>0.27619865599999999</v>
      </c>
      <c r="J413">
        <v>3.3333333333333335</v>
      </c>
      <c r="K413">
        <v>0.92066218666666666</v>
      </c>
      <c r="L413" t="s">
        <v>129</v>
      </c>
      <c r="M413" t="s">
        <v>50</v>
      </c>
      <c r="N413" t="s">
        <v>51</v>
      </c>
    </row>
    <row r="414" spans="1:14" x14ac:dyDescent="0.25">
      <c r="A414">
        <v>1</v>
      </c>
      <c r="B414">
        <v>15</v>
      </c>
      <c r="C414" t="s">
        <v>78</v>
      </c>
      <c r="D414">
        <v>17</v>
      </c>
      <c r="E414">
        <v>12</v>
      </c>
      <c r="F414" t="s">
        <v>80</v>
      </c>
      <c r="G414">
        <v>2.2698006922186261E-2</v>
      </c>
      <c r="H414">
        <v>7.5660023073954211E-2</v>
      </c>
      <c r="I414">
        <v>0.269595798</v>
      </c>
      <c r="J414">
        <v>3.3333333333333335</v>
      </c>
      <c r="K414">
        <v>0.89865265999999999</v>
      </c>
      <c r="L414" t="s">
        <v>129</v>
      </c>
      <c r="M414" t="s">
        <v>50</v>
      </c>
      <c r="N414" t="s">
        <v>51</v>
      </c>
    </row>
    <row r="415" spans="1:14" x14ac:dyDescent="0.25">
      <c r="A415">
        <v>1</v>
      </c>
      <c r="B415">
        <v>5</v>
      </c>
      <c r="C415" t="s">
        <v>78</v>
      </c>
      <c r="D415">
        <v>22</v>
      </c>
      <c r="E415">
        <v>11</v>
      </c>
      <c r="F415" t="s">
        <v>81</v>
      </c>
      <c r="G415">
        <v>3.8013271108436497E-2</v>
      </c>
      <c r="H415">
        <v>0.12671090369478832</v>
      </c>
      <c r="I415">
        <v>0.35589794200000002</v>
      </c>
      <c r="J415">
        <v>3.3333333333333335</v>
      </c>
      <c r="K415">
        <v>1.1863264733333334</v>
      </c>
      <c r="L415" t="s">
        <v>129</v>
      </c>
      <c r="M415" t="s">
        <v>50</v>
      </c>
      <c r="N415" t="s">
        <v>51</v>
      </c>
    </row>
    <row r="416" spans="1:14" x14ac:dyDescent="0.25">
      <c r="A416">
        <v>1</v>
      </c>
      <c r="B416">
        <v>10</v>
      </c>
      <c r="C416" t="s">
        <v>78</v>
      </c>
      <c r="D416">
        <v>24</v>
      </c>
      <c r="E416">
        <v>16</v>
      </c>
      <c r="F416" t="s">
        <v>81</v>
      </c>
      <c r="G416">
        <v>4.5238934211693019E-2</v>
      </c>
      <c r="H416">
        <v>0.15079644737231007</v>
      </c>
      <c r="I416">
        <v>0.53687205000000005</v>
      </c>
      <c r="J416">
        <v>3.3333333333333335</v>
      </c>
      <c r="K416">
        <v>1.7895735000000002</v>
      </c>
      <c r="L416" t="s">
        <v>129</v>
      </c>
      <c r="M416" t="s">
        <v>50</v>
      </c>
      <c r="N416" t="s">
        <v>51</v>
      </c>
    </row>
    <row r="417" spans="1:14" x14ac:dyDescent="0.25">
      <c r="A417">
        <v>1</v>
      </c>
      <c r="B417">
        <v>1</v>
      </c>
      <c r="C417" t="s">
        <v>77</v>
      </c>
      <c r="D417">
        <v>34</v>
      </c>
      <c r="E417">
        <v>19</v>
      </c>
      <c r="F417" t="s">
        <v>83</v>
      </c>
      <c r="G417">
        <v>9.0792027688745044E-2</v>
      </c>
      <c r="H417">
        <v>0.30264009229581684</v>
      </c>
      <c r="I417">
        <v>0.63336578960000001</v>
      </c>
      <c r="J417">
        <v>3.3333333333333335</v>
      </c>
      <c r="K417">
        <v>2.1112192986666667</v>
      </c>
      <c r="L417" t="s">
        <v>129</v>
      </c>
      <c r="M417" t="s">
        <v>50</v>
      </c>
      <c r="N417" t="s">
        <v>51</v>
      </c>
    </row>
    <row r="418" spans="1:14" x14ac:dyDescent="0.25">
      <c r="A418">
        <v>1</v>
      </c>
      <c r="B418">
        <v>3</v>
      </c>
      <c r="C418" t="s">
        <v>77</v>
      </c>
      <c r="D418">
        <v>44</v>
      </c>
      <c r="E418">
        <v>22</v>
      </c>
      <c r="F418" t="s">
        <v>85</v>
      </c>
      <c r="G418">
        <v>0.15205308443374599</v>
      </c>
      <c r="H418">
        <v>0.5068436147791533</v>
      </c>
      <c r="I418">
        <v>1.2234338551999999</v>
      </c>
      <c r="J418">
        <v>3.3333333333333335</v>
      </c>
      <c r="K418">
        <v>4.0781128506666668</v>
      </c>
      <c r="L418" t="s">
        <v>129</v>
      </c>
      <c r="M418" t="s">
        <v>50</v>
      </c>
      <c r="N418" t="s">
        <v>51</v>
      </c>
    </row>
    <row r="419" spans="1:14" x14ac:dyDescent="0.25">
      <c r="A419">
        <v>1</v>
      </c>
      <c r="B419">
        <v>12</v>
      </c>
      <c r="C419" t="s">
        <v>77</v>
      </c>
      <c r="D419">
        <v>44</v>
      </c>
      <c r="E419">
        <v>24</v>
      </c>
      <c r="F419" t="s">
        <v>85</v>
      </c>
      <c r="G419">
        <v>0.15205308443374599</v>
      </c>
      <c r="H419">
        <v>0.5068436147791533</v>
      </c>
      <c r="I419">
        <v>1.3341931896000001</v>
      </c>
      <c r="J419">
        <v>3.3333333333333335</v>
      </c>
      <c r="K419">
        <v>4.4473106320000007</v>
      </c>
      <c r="L419" t="s">
        <v>129</v>
      </c>
      <c r="M419" t="s">
        <v>50</v>
      </c>
      <c r="N419" t="s">
        <v>51</v>
      </c>
    </row>
    <row r="420" spans="1:14" x14ac:dyDescent="0.25">
      <c r="A420">
        <v>1</v>
      </c>
      <c r="B420">
        <v>11</v>
      </c>
      <c r="C420" t="s">
        <v>77</v>
      </c>
      <c r="D420">
        <v>49</v>
      </c>
      <c r="E420">
        <v>32</v>
      </c>
      <c r="F420" t="s">
        <v>86</v>
      </c>
      <c r="G420">
        <v>0.18857409903172731</v>
      </c>
      <c r="H420">
        <v>0.62858033010575776</v>
      </c>
      <c r="I420">
        <v>2.2028759031999998</v>
      </c>
      <c r="J420">
        <v>3.3333333333333335</v>
      </c>
      <c r="K420">
        <v>7.3429196773333327</v>
      </c>
      <c r="L420" t="s">
        <v>129</v>
      </c>
      <c r="M420" t="s">
        <v>50</v>
      </c>
      <c r="N420" t="s">
        <v>51</v>
      </c>
    </row>
    <row r="421" spans="1:14" x14ac:dyDescent="0.25">
      <c r="A421">
        <v>2</v>
      </c>
      <c r="B421">
        <v>4</v>
      </c>
      <c r="C421" t="s">
        <v>78</v>
      </c>
      <c r="D421">
        <v>13</v>
      </c>
      <c r="E421">
        <v>6</v>
      </c>
      <c r="F421" t="s">
        <v>79</v>
      </c>
      <c r="G421">
        <v>1.3273228961416878E-2</v>
      </c>
      <c r="H421">
        <v>4.4244096538056263E-2</v>
      </c>
      <c r="I421">
        <v>0.15548725200000002</v>
      </c>
      <c r="J421">
        <v>3.3333333333333335</v>
      </c>
      <c r="K421">
        <v>0.51829084000000014</v>
      </c>
      <c r="L421" t="s">
        <v>129</v>
      </c>
      <c r="M421" t="s">
        <v>50</v>
      </c>
      <c r="N421" t="s">
        <v>51</v>
      </c>
    </row>
    <row r="422" spans="1:14" x14ac:dyDescent="0.25">
      <c r="A422">
        <v>2</v>
      </c>
      <c r="B422">
        <v>16</v>
      </c>
      <c r="C422" t="s">
        <v>78</v>
      </c>
      <c r="D422">
        <v>13</v>
      </c>
      <c r="E422">
        <v>6</v>
      </c>
      <c r="F422" t="s">
        <v>79</v>
      </c>
      <c r="G422">
        <v>1.3273228961416878E-2</v>
      </c>
      <c r="H422">
        <v>4.4244096538056263E-2</v>
      </c>
      <c r="I422">
        <v>0.15548725200000002</v>
      </c>
      <c r="J422">
        <v>3.3333333333333335</v>
      </c>
      <c r="K422">
        <v>0.51829084000000014</v>
      </c>
      <c r="L422" t="s">
        <v>129</v>
      </c>
      <c r="M422" t="s">
        <v>50</v>
      </c>
      <c r="N422" t="s">
        <v>51</v>
      </c>
    </row>
    <row r="423" spans="1:14" x14ac:dyDescent="0.25">
      <c r="A423">
        <v>2</v>
      </c>
      <c r="B423">
        <v>6</v>
      </c>
      <c r="C423" t="s">
        <v>78</v>
      </c>
      <c r="D423">
        <v>14</v>
      </c>
      <c r="E423">
        <v>10</v>
      </c>
      <c r="F423" t="s">
        <v>79</v>
      </c>
      <c r="G423">
        <v>1.5393804002589988E-2</v>
      </c>
      <c r="H423">
        <v>5.1312680008633295E-2</v>
      </c>
      <c r="I423">
        <v>0.19947530600000002</v>
      </c>
      <c r="J423">
        <v>3.3333333333333335</v>
      </c>
      <c r="K423">
        <v>0.66491768666666673</v>
      </c>
      <c r="L423" t="s">
        <v>129</v>
      </c>
      <c r="M423" t="s">
        <v>50</v>
      </c>
      <c r="N423" t="s">
        <v>51</v>
      </c>
    </row>
    <row r="424" spans="1:14" x14ac:dyDescent="0.25">
      <c r="A424">
        <v>2</v>
      </c>
      <c r="B424">
        <v>8</v>
      </c>
      <c r="C424" t="s">
        <v>78</v>
      </c>
      <c r="D424">
        <v>15</v>
      </c>
      <c r="E424">
        <v>10</v>
      </c>
      <c r="F424" t="s">
        <v>80</v>
      </c>
      <c r="G424">
        <v>1.7671458676442587E-2</v>
      </c>
      <c r="H424">
        <v>5.8904862254808628E-2</v>
      </c>
      <c r="I424">
        <v>0.212960016</v>
      </c>
      <c r="J424">
        <v>3.3333333333333335</v>
      </c>
      <c r="K424">
        <v>0.70986672000000006</v>
      </c>
      <c r="L424" t="s">
        <v>129</v>
      </c>
      <c r="M424" t="s">
        <v>50</v>
      </c>
      <c r="N424" t="s">
        <v>51</v>
      </c>
    </row>
    <row r="425" spans="1:14" x14ac:dyDescent="0.25">
      <c r="A425">
        <v>2</v>
      </c>
      <c r="B425">
        <v>9</v>
      </c>
      <c r="C425" t="s">
        <v>78</v>
      </c>
      <c r="D425">
        <v>17</v>
      </c>
      <c r="E425">
        <v>12</v>
      </c>
      <c r="F425" t="s">
        <v>80</v>
      </c>
      <c r="G425">
        <v>2.2698006922186261E-2</v>
      </c>
      <c r="H425">
        <v>7.5660023073954211E-2</v>
      </c>
      <c r="I425">
        <v>0.269595798</v>
      </c>
      <c r="J425">
        <v>3.3333333333333335</v>
      </c>
      <c r="K425">
        <v>0.89865265999999999</v>
      </c>
      <c r="L425" t="s">
        <v>129</v>
      </c>
      <c r="M425" t="s">
        <v>50</v>
      </c>
      <c r="N425" t="s">
        <v>51</v>
      </c>
    </row>
    <row r="426" spans="1:14" x14ac:dyDescent="0.25">
      <c r="A426">
        <v>2</v>
      </c>
      <c r="B426">
        <v>3</v>
      </c>
      <c r="C426" t="s">
        <v>77</v>
      </c>
      <c r="D426">
        <v>23</v>
      </c>
      <c r="E426">
        <v>12</v>
      </c>
      <c r="F426" t="s">
        <v>81</v>
      </c>
      <c r="G426">
        <v>4.1547562843725017E-2</v>
      </c>
      <c r="H426">
        <v>0.13849187614575006</v>
      </c>
      <c r="I426">
        <v>0.18666698639999998</v>
      </c>
      <c r="J426">
        <v>3.3333333333333335</v>
      </c>
      <c r="K426">
        <v>0.62222328799999993</v>
      </c>
      <c r="L426" t="s">
        <v>129</v>
      </c>
      <c r="M426" t="s">
        <v>50</v>
      </c>
      <c r="N426" t="s">
        <v>51</v>
      </c>
    </row>
    <row r="427" spans="1:14" x14ac:dyDescent="0.25">
      <c r="A427">
        <v>2</v>
      </c>
      <c r="B427">
        <v>12</v>
      </c>
      <c r="C427" t="s">
        <v>74</v>
      </c>
      <c r="D427">
        <v>23</v>
      </c>
      <c r="E427">
        <v>11</v>
      </c>
      <c r="F427" t="s">
        <v>81</v>
      </c>
      <c r="G427">
        <v>4.1547562843725017E-2</v>
      </c>
      <c r="H427">
        <v>0.13849187614575006</v>
      </c>
      <c r="I427">
        <v>0.378914947</v>
      </c>
      <c r="J427">
        <v>3.3333333333333335</v>
      </c>
      <c r="K427">
        <v>1.2630498233333334</v>
      </c>
      <c r="L427" t="s">
        <v>129</v>
      </c>
      <c r="M427" t="s">
        <v>50</v>
      </c>
      <c r="N427" t="s">
        <v>51</v>
      </c>
    </row>
    <row r="428" spans="1:14" x14ac:dyDescent="0.25">
      <c r="A428">
        <v>2</v>
      </c>
      <c r="B428">
        <v>15</v>
      </c>
      <c r="C428" t="s">
        <v>77</v>
      </c>
      <c r="D428">
        <v>23</v>
      </c>
      <c r="E428">
        <v>13</v>
      </c>
      <c r="F428" t="s">
        <v>81</v>
      </c>
      <c r="G428">
        <v>4.1547562843725017E-2</v>
      </c>
      <c r="H428">
        <v>0.13849187614575006</v>
      </c>
      <c r="I428">
        <v>0.20179913719999998</v>
      </c>
      <c r="J428">
        <v>3.3333333333333335</v>
      </c>
      <c r="K428">
        <v>0.67266379066666659</v>
      </c>
      <c r="L428" t="s">
        <v>129</v>
      </c>
      <c r="M428" t="s">
        <v>50</v>
      </c>
      <c r="N428" t="s">
        <v>51</v>
      </c>
    </row>
    <row r="429" spans="1:14" x14ac:dyDescent="0.25">
      <c r="A429">
        <v>2</v>
      </c>
      <c r="B429">
        <v>7</v>
      </c>
      <c r="C429" t="s">
        <v>77</v>
      </c>
      <c r="D429">
        <v>28</v>
      </c>
      <c r="E429">
        <v>14</v>
      </c>
      <c r="F429" t="s">
        <v>82</v>
      </c>
      <c r="G429">
        <v>6.1575216010359951E-2</v>
      </c>
      <c r="H429">
        <v>0.20525072003453318</v>
      </c>
      <c r="I429">
        <v>0.31905185199999997</v>
      </c>
      <c r="J429">
        <v>3.3333333333333335</v>
      </c>
      <c r="K429">
        <v>1.0635061733333333</v>
      </c>
      <c r="L429" t="s">
        <v>129</v>
      </c>
      <c r="M429" t="s">
        <v>50</v>
      </c>
      <c r="N429" t="s">
        <v>51</v>
      </c>
    </row>
    <row r="430" spans="1:14" x14ac:dyDescent="0.25">
      <c r="A430">
        <v>2</v>
      </c>
      <c r="B430">
        <v>1</v>
      </c>
      <c r="C430" t="s">
        <v>77</v>
      </c>
      <c r="D430">
        <v>35</v>
      </c>
      <c r="E430">
        <v>19</v>
      </c>
      <c r="F430" t="s">
        <v>84</v>
      </c>
      <c r="G430">
        <v>9.6211275016187398E-2</v>
      </c>
      <c r="H430">
        <v>0.32070425005395803</v>
      </c>
      <c r="I430">
        <v>0.67086720679999989</v>
      </c>
      <c r="J430">
        <v>3.3333333333333335</v>
      </c>
      <c r="K430">
        <v>2.2362240226666663</v>
      </c>
      <c r="L430" t="s">
        <v>129</v>
      </c>
      <c r="M430" t="s">
        <v>50</v>
      </c>
      <c r="N430" t="s">
        <v>51</v>
      </c>
    </row>
    <row r="431" spans="1:14" x14ac:dyDescent="0.25">
      <c r="A431">
        <v>2</v>
      </c>
      <c r="B431">
        <v>13</v>
      </c>
      <c r="C431" t="s">
        <v>77</v>
      </c>
      <c r="D431">
        <v>35</v>
      </c>
      <c r="E431">
        <v>18</v>
      </c>
      <c r="F431" t="s">
        <v>84</v>
      </c>
      <c r="G431">
        <v>9.6211275016187398E-2</v>
      </c>
      <c r="H431">
        <v>0.32070425005395803</v>
      </c>
      <c r="I431">
        <v>0.63582583679999993</v>
      </c>
      <c r="J431">
        <v>3.3333333333333335</v>
      </c>
      <c r="K431">
        <v>2.1194194559999997</v>
      </c>
      <c r="L431" t="s">
        <v>129</v>
      </c>
      <c r="M431" t="s">
        <v>50</v>
      </c>
      <c r="N431" t="s">
        <v>51</v>
      </c>
    </row>
    <row r="432" spans="1:14" x14ac:dyDescent="0.25">
      <c r="A432">
        <v>2</v>
      </c>
      <c r="B432">
        <v>2</v>
      </c>
      <c r="C432" t="s">
        <v>77</v>
      </c>
      <c r="D432">
        <v>40</v>
      </c>
      <c r="E432">
        <v>20</v>
      </c>
      <c r="F432" t="s">
        <v>85</v>
      </c>
      <c r="G432">
        <v>0.12566370614359174</v>
      </c>
      <c r="H432">
        <v>0.41887902047863912</v>
      </c>
      <c r="I432">
        <v>0.92044757679999989</v>
      </c>
      <c r="J432">
        <v>3.3333333333333335</v>
      </c>
      <c r="K432">
        <v>3.0681585893333332</v>
      </c>
      <c r="L432" t="s">
        <v>129</v>
      </c>
      <c r="M432" t="s">
        <v>50</v>
      </c>
      <c r="N432" t="s">
        <v>51</v>
      </c>
    </row>
    <row r="433" spans="1:14" x14ac:dyDescent="0.25">
      <c r="A433">
        <v>2</v>
      </c>
      <c r="B433">
        <v>11</v>
      </c>
      <c r="C433" t="s">
        <v>77</v>
      </c>
      <c r="D433">
        <v>40</v>
      </c>
      <c r="E433">
        <v>19</v>
      </c>
      <c r="F433" t="s">
        <v>85</v>
      </c>
      <c r="G433">
        <v>0.12566370614359174</v>
      </c>
      <c r="H433">
        <v>0.41887902047863912</v>
      </c>
      <c r="I433">
        <v>0.87467925679999992</v>
      </c>
      <c r="J433">
        <v>3.3333333333333335</v>
      </c>
      <c r="K433">
        <v>2.9155975226666664</v>
      </c>
      <c r="L433" t="s">
        <v>129</v>
      </c>
      <c r="M433" t="s">
        <v>50</v>
      </c>
      <c r="N433" t="s">
        <v>51</v>
      </c>
    </row>
    <row r="434" spans="1:14" x14ac:dyDescent="0.25">
      <c r="A434">
        <v>2</v>
      </c>
      <c r="B434">
        <v>14</v>
      </c>
      <c r="C434" t="s">
        <v>77</v>
      </c>
      <c r="D434">
        <v>40</v>
      </c>
      <c r="E434">
        <v>20</v>
      </c>
      <c r="F434" t="s">
        <v>85</v>
      </c>
      <c r="G434">
        <v>0.12566370614359174</v>
      </c>
      <c r="H434">
        <v>0.41887902047863912</v>
      </c>
      <c r="I434">
        <v>0.92044757679999989</v>
      </c>
      <c r="J434">
        <v>3.3333333333333335</v>
      </c>
      <c r="K434">
        <v>3.0681585893333332</v>
      </c>
      <c r="L434" t="s">
        <v>129</v>
      </c>
      <c r="M434" t="s">
        <v>50</v>
      </c>
      <c r="N434" t="s">
        <v>51</v>
      </c>
    </row>
    <row r="435" spans="1:14" x14ac:dyDescent="0.25">
      <c r="A435">
        <v>2</v>
      </c>
      <c r="B435">
        <v>5</v>
      </c>
      <c r="C435" t="s">
        <v>74</v>
      </c>
      <c r="D435">
        <v>41</v>
      </c>
      <c r="E435">
        <v>20</v>
      </c>
      <c r="F435" t="s">
        <v>85</v>
      </c>
      <c r="G435">
        <v>0.13202543126711103</v>
      </c>
      <c r="H435">
        <v>0.44008477089037012</v>
      </c>
      <c r="I435">
        <v>1.6716336460000001</v>
      </c>
      <c r="J435">
        <v>3.3333333333333335</v>
      </c>
      <c r="K435">
        <v>5.5721121533333342</v>
      </c>
      <c r="L435" t="s">
        <v>129</v>
      </c>
      <c r="M435" t="s">
        <v>50</v>
      </c>
      <c r="N435" t="s">
        <v>51</v>
      </c>
    </row>
    <row r="436" spans="1:14" x14ac:dyDescent="0.25">
      <c r="A436">
        <v>2</v>
      </c>
      <c r="B436">
        <v>10</v>
      </c>
      <c r="C436" t="s">
        <v>77</v>
      </c>
      <c r="D436">
        <v>41</v>
      </c>
      <c r="E436">
        <v>21</v>
      </c>
      <c r="F436" t="s">
        <v>85</v>
      </c>
      <c r="G436">
        <v>0.13202543126711103</v>
      </c>
      <c r="H436">
        <v>0.44008477089037012</v>
      </c>
      <c r="I436">
        <v>1.014873342</v>
      </c>
      <c r="J436">
        <v>3.3333333333333335</v>
      </c>
      <c r="K436">
        <v>3.38291114</v>
      </c>
      <c r="L436" t="s">
        <v>129</v>
      </c>
      <c r="M436" t="s">
        <v>50</v>
      </c>
      <c r="N436" t="s">
        <v>51</v>
      </c>
    </row>
    <row r="437" spans="1:14" x14ac:dyDescent="0.25">
      <c r="A437">
        <v>2</v>
      </c>
      <c r="B437">
        <v>17</v>
      </c>
      <c r="C437" t="s">
        <v>74</v>
      </c>
      <c r="D437">
        <v>40</v>
      </c>
      <c r="E437">
        <v>20</v>
      </c>
      <c r="F437" t="s">
        <v>85</v>
      </c>
      <c r="G437">
        <v>0.12566370614359174</v>
      </c>
      <c r="H437">
        <v>0.41887902047863912</v>
      </c>
      <c r="I437">
        <v>1.5963052660000001</v>
      </c>
      <c r="J437">
        <v>3.3333333333333335</v>
      </c>
      <c r="K437">
        <v>5.3210175533333341</v>
      </c>
      <c r="L437" t="s">
        <v>129</v>
      </c>
      <c r="M437" t="s">
        <v>50</v>
      </c>
      <c r="N437" t="s">
        <v>51</v>
      </c>
    </row>
    <row r="438" spans="1:14" x14ac:dyDescent="0.25">
      <c r="A438">
        <v>3</v>
      </c>
      <c r="B438">
        <v>12</v>
      </c>
      <c r="C438" t="s">
        <v>78</v>
      </c>
      <c r="D438">
        <v>11</v>
      </c>
      <c r="E438">
        <v>8</v>
      </c>
      <c r="F438" t="s">
        <v>79</v>
      </c>
      <c r="G438">
        <v>9.5033177771091243E-3</v>
      </c>
      <c r="H438">
        <v>3.1677725923697081E-2</v>
      </c>
      <c r="I438">
        <v>0.15334829799999999</v>
      </c>
      <c r="J438">
        <v>3.3333333333333335</v>
      </c>
      <c r="K438">
        <v>0.51116099333333331</v>
      </c>
      <c r="L438" t="s">
        <v>129</v>
      </c>
      <c r="M438" t="s">
        <v>50</v>
      </c>
      <c r="N438" t="s">
        <v>51</v>
      </c>
    </row>
    <row r="439" spans="1:14" x14ac:dyDescent="0.25">
      <c r="A439">
        <v>3</v>
      </c>
      <c r="B439">
        <v>21</v>
      </c>
      <c r="C439" t="s">
        <v>78</v>
      </c>
      <c r="D439">
        <v>11</v>
      </c>
      <c r="E439">
        <v>8</v>
      </c>
      <c r="F439" t="s">
        <v>79</v>
      </c>
      <c r="G439">
        <v>9.5033177771091243E-3</v>
      </c>
      <c r="H439">
        <v>3.1677725923697081E-2</v>
      </c>
      <c r="I439">
        <v>0.15334829799999999</v>
      </c>
      <c r="J439">
        <v>3.3333333333333335</v>
      </c>
      <c r="K439">
        <v>0.51116099333333331</v>
      </c>
      <c r="L439" t="s">
        <v>129</v>
      </c>
      <c r="M439" t="s">
        <v>50</v>
      </c>
      <c r="N439" t="s">
        <v>51</v>
      </c>
    </row>
    <row r="440" spans="1:14" x14ac:dyDescent="0.25">
      <c r="A440">
        <v>3</v>
      </c>
      <c r="B440">
        <v>7</v>
      </c>
      <c r="C440" t="s">
        <v>77</v>
      </c>
      <c r="D440">
        <v>13</v>
      </c>
      <c r="E440">
        <v>25</v>
      </c>
      <c r="F440" t="s">
        <v>79</v>
      </c>
      <c r="G440">
        <v>1.3273228961416878E-2</v>
      </c>
      <c r="H440">
        <v>4.4244096538056263E-2</v>
      </c>
      <c r="I440">
        <v>0.12593814679999998</v>
      </c>
      <c r="J440">
        <v>3.3333333333333335</v>
      </c>
      <c r="K440">
        <v>0.41979382266666665</v>
      </c>
      <c r="L440" t="s">
        <v>129</v>
      </c>
      <c r="M440" t="s">
        <v>50</v>
      </c>
      <c r="N440" t="s">
        <v>51</v>
      </c>
    </row>
    <row r="441" spans="1:14" x14ac:dyDescent="0.25">
      <c r="A441">
        <v>3</v>
      </c>
      <c r="B441">
        <v>11</v>
      </c>
      <c r="C441" t="s">
        <v>78</v>
      </c>
      <c r="D441">
        <v>13</v>
      </c>
      <c r="E441">
        <v>9</v>
      </c>
      <c r="F441" t="s">
        <v>79</v>
      </c>
      <c r="G441">
        <v>1.3273228961416878E-2</v>
      </c>
      <c r="H441">
        <v>4.4244096538056263E-2</v>
      </c>
      <c r="I441">
        <v>0.17906224500000001</v>
      </c>
      <c r="J441">
        <v>3.3333333333333335</v>
      </c>
      <c r="K441">
        <v>0.5968741500000001</v>
      </c>
      <c r="L441" t="s">
        <v>129</v>
      </c>
      <c r="M441" t="s">
        <v>50</v>
      </c>
      <c r="N441" t="s">
        <v>51</v>
      </c>
    </row>
    <row r="442" spans="1:14" x14ac:dyDescent="0.25">
      <c r="A442">
        <v>3</v>
      </c>
      <c r="B442">
        <v>20</v>
      </c>
      <c r="C442" t="s">
        <v>78</v>
      </c>
      <c r="D442">
        <v>13</v>
      </c>
      <c r="E442">
        <v>9</v>
      </c>
      <c r="F442" t="s">
        <v>79</v>
      </c>
      <c r="G442">
        <v>1.3273228961416878E-2</v>
      </c>
      <c r="H442">
        <v>4.4244096538056263E-2</v>
      </c>
      <c r="I442">
        <v>0.17906224500000001</v>
      </c>
      <c r="J442">
        <v>3.3333333333333335</v>
      </c>
      <c r="K442">
        <v>0.5968741500000001</v>
      </c>
      <c r="L442" t="s">
        <v>129</v>
      </c>
      <c r="M442" t="s">
        <v>50</v>
      </c>
      <c r="N442" t="s">
        <v>51</v>
      </c>
    </row>
    <row r="443" spans="1:14" x14ac:dyDescent="0.25">
      <c r="A443">
        <v>3</v>
      </c>
      <c r="B443">
        <v>3</v>
      </c>
      <c r="C443" t="s">
        <v>78</v>
      </c>
      <c r="D443">
        <v>15</v>
      </c>
      <c r="E443">
        <v>12</v>
      </c>
      <c r="F443" t="s">
        <v>80</v>
      </c>
      <c r="G443">
        <v>1.7671458676442587E-2</v>
      </c>
      <c r="H443">
        <v>5.8904862254808628E-2</v>
      </c>
      <c r="I443">
        <v>0.23388456600000002</v>
      </c>
      <c r="J443">
        <v>3.3333333333333335</v>
      </c>
      <c r="K443">
        <v>0.77961522000000005</v>
      </c>
      <c r="L443" t="s">
        <v>129</v>
      </c>
      <c r="M443" t="s">
        <v>50</v>
      </c>
      <c r="N443" t="s">
        <v>51</v>
      </c>
    </row>
    <row r="444" spans="1:14" x14ac:dyDescent="0.25">
      <c r="A444">
        <v>3</v>
      </c>
      <c r="B444">
        <v>13</v>
      </c>
      <c r="C444" t="s">
        <v>78</v>
      </c>
      <c r="D444">
        <v>15</v>
      </c>
      <c r="E444">
        <v>17</v>
      </c>
      <c r="F444" t="s">
        <v>80</v>
      </c>
      <c r="G444">
        <v>1.7671458676442587E-2</v>
      </c>
      <c r="H444">
        <v>5.8904862254808628E-2</v>
      </c>
      <c r="I444">
        <v>0.28619594100000001</v>
      </c>
      <c r="J444">
        <v>3.3333333333333335</v>
      </c>
      <c r="K444">
        <v>0.95398647000000003</v>
      </c>
      <c r="L444" t="s">
        <v>129</v>
      </c>
      <c r="M444" t="s">
        <v>50</v>
      </c>
      <c r="N444" t="s">
        <v>51</v>
      </c>
    </row>
    <row r="445" spans="1:14" x14ac:dyDescent="0.25">
      <c r="A445">
        <v>3</v>
      </c>
      <c r="B445">
        <v>4</v>
      </c>
      <c r="C445" t="s">
        <v>78</v>
      </c>
      <c r="D445">
        <v>17</v>
      </c>
      <c r="E445">
        <v>11</v>
      </c>
      <c r="F445" t="s">
        <v>80</v>
      </c>
      <c r="G445">
        <v>2.2698006922186261E-2</v>
      </c>
      <c r="H445">
        <v>7.5660023073954211E-2</v>
      </c>
      <c r="I445">
        <v>0.25615758700000002</v>
      </c>
      <c r="J445">
        <v>3.3333333333333335</v>
      </c>
      <c r="K445">
        <v>0.8538586233333334</v>
      </c>
      <c r="L445" t="s">
        <v>129</v>
      </c>
      <c r="M445" t="s">
        <v>50</v>
      </c>
      <c r="N445" t="s">
        <v>51</v>
      </c>
    </row>
    <row r="446" spans="1:14" x14ac:dyDescent="0.25">
      <c r="A446">
        <v>3</v>
      </c>
      <c r="B446">
        <v>1</v>
      </c>
      <c r="C446" t="s">
        <v>74</v>
      </c>
      <c r="D446">
        <v>19</v>
      </c>
      <c r="E446">
        <v>14</v>
      </c>
      <c r="F446" t="s">
        <v>80</v>
      </c>
      <c r="G446">
        <v>2.8352873698647883E-2</v>
      </c>
      <c r="H446">
        <v>9.4509578995492949E-2</v>
      </c>
      <c r="I446">
        <v>0.34334321200000001</v>
      </c>
      <c r="J446">
        <v>3.3333333333333335</v>
      </c>
      <c r="K446">
        <v>1.1444773733333333</v>
      </c>
      <c r="L446" t="s">
        <v>129</v>
      </c>
      <c r="M446" t="s">
        <v>50</v>
      </c>
      <c r="N446" t="s">
        <v>51</v>
      </c>
    </row>
    <row r="447" spans="1:14" x14ac:dyDescent="0.25">
      <c r="A447">
        <v>3</v>
      </c>
      <c r="B447">
        <v>9</v>
      </c>
      <c r="C447" t="s">
        <v>77</v>
      </c>
      <c r="D447">
        <v>19</v>
      </c>
      <c r="E447">
        <v>10</v>
      </c>
      <c r="F447" t="s">
        <v>80</v>
      </c>
      <c r="G447">
        <v>2.8352873698647883E-2</v>
      </c>
      <c r="H447">
        <v>9.4509578995492949E-2</v>
      </c>
      <c r="I447">
        <v>0.10834594880000001</v>
      </c>
      <c r="J447">
        <v>3.3333333333333335</v>
      </c>
      <c r="K447">
        <v>0.36115316266666669</v>
      </c>
      <c r="L447" t="s">
        <v>129</v>
      </c>
      <c r="M447" t="s">
        <v>50</v>
      </c>
      <c r="N447" t="s">
        <v>51</v>
      </c>
    </row>
    <row r="448" spans="1:14" x14ac:dyDescent="0.25">
      <c r="A448">
        <v>3</v>
      </c>
      <c r="B448">
        <v>18</v>
      </c>
      <c r="C448" t="s">
        <v>77</v>
      </c>
      <c r="D448">
        <v>19</v>
      </c>
      <c r="E448">
        <v>10</v>
      </c>
      <c r="F448" t="s">
        <v>80</v>
      </c>
      <c r="G448">
        <v>2.8352873698647883E-2</v>
      </c>
      <c r="H448">
        <v>9.4509578995492949E-2</v>
      </c>
      <c r="I448">
        <v>0.10834594880000001</v>
      </c>
      <c r="J448">
        <v>3.3333333333333335</v>
      </c>
      <c r="K448">
        <v>0.36115316266666669</v>
      </c>
      <c r="L448" t="s">
        <v>129</v>
      </c>
      <c r="M448" t="s">
        <v>50</v>
      </c>
      <c r="N448" t="s">
        <v>51</v>
      </c>
    </row>
    <row r="449" spans="1:14" x14ac:dyDescent="0.25">
      <c r="A449">
        <v>3</v>
      </c>
      <c r="B449">
        <v>6</v>
      </c>
      <c r="C449" t="s">
        <v>77</v>
      </c>
      <c r="D449">
        <v>20</v>
      </c>
      <c r="E449">
        <v>17</v>
      </c>
      <c r="F449" t="s">
        <v>81</v>
      </c>
      <c r="G449">
        <v>3.1415926535897934E-2</v>
      </c>
      <c r="H449">
        <v>0.10471975511965978</v>
      </c>
      <c r="I449">
        <v>0.19959653679999997</v>
      </c>
      <c r="J449">
        <v>3.3333333333333335</v>
      </c>
      <c r="K449">
        <v>0.6653217893333333</v>
      </c>
      <c r="L449" t="s">
        <v>129</v>
      </c>
      <c r="M449" t="s">
        <v>50</v>
      </c>
      <c r="N449" t="s">
        <v>51</v>
      </c>
    </row>
    <row r="450" spans="1:14" x14ac:dyDescent="0.25">
      <c r="A450">
        <v>3</v>
      </c>
      <c r="B450">
        <v>15</v>
      </c>
      <c r="C450" t="s">
        <v>77</v>
      </c>
      <c r="D450">
        <v>20</v>
      </c>
      <c r="E450">
        <v>17</v>
      </c>
      <c r="F450" t="s">
        <v>81</v>
      </c>
      <c r="G450">
        <v>3.1415926535897934E-2</v>
      </c>
      <c r="H450">
        <v>0.10471975511965978</v>
      </c>
      <c r="I450">
        <v>0.19959653679999997</v>
      </c>
      <c r="J450">
        <v>3.3333333333333335</v>
      </c>
      <c r="K450">
        <v>0.6653217893333333</v>
      </c>
      <c r="L450" t="s">
        <v>129</v>
      </c>
      <c r="M450" t="s">
        <v>50</v>
      </c>
      <c r="N450" t="s">
        <v>51</v>
      </c>
    </row>
    <row r="451" spans="1:14" x14ac:dyDescent="0.25">
      <c r="A451">
        <v>3</v>
      </c>
      <c r="B451">
        <v>2</v>
      </c>
      <c r="C451" t="s">
        <v>74</v>
      </c>
      <c r="D451">
        <v>24</v>
      </c>
      <c r="E451">
        <v>16</v>
      </c>
      <c r="F451" t="s">
        <v>81</v>
      </c>
      <c r="G451">
        <v>4.5238934211693019E-2</v>
      </c>
      <c r="H451">
        <v>0.15079644737231007</v>
      </c>
      <c r="I451">
        <v>0.53687205000000005</v>
      </c>
      <c r="J451">
        <v>3.3333333333333335</v>
      </c>
      <c r="K451">
        <v>1.7895735000000002</v>
      </c>
      <c r="L451" t="s">
        <v>129</v>
      </c>
      <c r="M451" t="s">
        <v>50</v>
      </c>
      <c r="N451" t="s">
        <v>51</v>
      </c>
    </row>
    <row r="452" spans="1:14" x14ac:dyDescent="0.25">
      <c r="A452">
        <v>3</v>
      </c>
      <c r="B452">
        <v>5</v>
      </c>
      <c r="C452" t="s">
        <v>77</v>
      </c>
      <c r="D452">
        <v>24</v>
      </c>
      <c r="E452">
        <v>16</v>
      </c>
      <c r="F452" t="s">
        <v>81</v>
      </c>
      <c r="G452">
        <v>4.5238934211693019E-2</v>
      </c>
      <c r="H452">
        <v>0.15079644737231007</v>
      </c>
      <c r="I452">
        <v>0.26870669999999997</v>
      </c>
      <c r="J452">
        <v>3.3333333333333335</v>
      </c>
      <c r="K452">
        <v>0.89568899999999996</v>
      </c>
      <c r="L452" t="s">
        <v>129</v>
      </c>
      <c r="M452" t="s">
        <v>50</v>
      </c>
      <c r="N452" t="s">
        <v>51</v>
      </c>
    </row>
    <row r="453" spans="1:14" x14ac:dyDescent="0.25">
      <c r="A453">
        <v>3</v>
      </c>
      <c r="B453">
        <v>14</v>
      </c>
      <c r="C453" t="s">
        <v>77</v>
      </c>
      <c r="D453">
        <v>24</v>
      </c>
      <c r="E453">
        <v>16</v>
      </c>
      <c r="F453" t="s">
        <v>81</v>
      </c>
      <c r="G453">
        <v>4.5238934211693019E-2</v>
      </c>
      <c r="H453">
        <v>0.15079644737231007</v>
      </c>
      <c r="I453">
        <v>0.26870669999999997</v>
      </c>
      <c r="J453">
        <v>3.3333333333333335</v>
      </c>
      <c r="K453">
        <v>0.89568899999999996</v>
      </c>
      <c r="L453" t="s">
        <v>129</v>
      </c>
      <c r="M453" t="s">
        <v>50</v>
      </c>
      <c r="N453" t="s">
        <v>51</v>
      </c>
    </row>
    <row r="454" spans="1:14" x14ac:dyDescent="0.25">
      <c r="A454">
        <v>3</v>
      </c>
      <c r="B454">
        <v>8</v>
      </c>
      <c r="C454" t="s">
        <v>77</v>
      </c>
      <c r="D454">
        <v>25</v>
      </c>
      <c r="E454">
        <v>18</v>
      </c>
      <c r="F454" t="s">
        <v>82</v>
      </c>
      <c r="G454">
        <v>4.9087385212340517E-2</v>
      </c>
      <c r="H454">
        <v>0.1636246173744684</v>
      </c>
      <c r="I454">
        <v>0.32688967679999992</v>
      </c>
      <c r="J454">
        <v>3.3333333333333335</v>
      </c>
      <c r="K454">
        <v>1.0896322559999998</v>
      </c>
      <c r="L454" t="s">
        <v>129</v>
      </c>
      <c r="M454" t="s">
        <v>50</v>
      </c>
      <c r="N454" t="s">
        <v>51</v>
      </c>
    </row>
    <row r="455" spans="1:14" x14ac:dyDescent="0.25">
      <c r="A455">
        <v>3</v>
      </c>
      <c r="B455">
        <v>17</v>
      </c>
      <c r="C455" t="s">
        <v>77</v>
      </c>
      <c r="D455">
        <v>25</v>
      </c>
      <c r="E455">
        <v>18</v>
      </c>
      <c r="F455" t="s">
        <v>82</v>
      </c>
      <c r="G455">
        <v>4.9087385212340517E-2</v>
      </c>
      <c r="H455">
        <v>0.1636246173744684</v>
      </c>
      <c r="I455">
        <v>0.32688967679999992</v>
      </c>
      <c r="J455">
        <v>3.3333333333333335</v>
      </c>
      <c r="K455">
        <v>1.0896322559999998</v>
      </c>
      <c r="L455" t="s">
        <v>129</v>
      </c>
      <c r="M455" t="s">
        <v>50</v>
      </c>
      <c r="N455" t="s">
        <v>51</v>
      </c>
    </row>
    <row r="456" spans="1:14" x14ac:dyDescent="0.25">
      <c r="A456">
        <v>3</v>
      </c>
      <c r="B456">
        <v>10</v>
      </c>
      <c r="C456" t="s">
        <v>77</v>
      </c>
      <c r="D456">
        <v>26</v>
      </c>
      <c r="E456">
        <v>20</v>
      </c>
      <c r="F456" t="s">
        <v>82</v>
      </c>
      <c r="G456">
        <v>5.3092915845667513E-2</v>
      </c>
      <c r="H456">
        <v>0.17697638615222505</v>
      </c>
      <c r="I456">
        <v>0.39182348079999996</v>
      </c>
      <c r="J456">
        <v>3.3333333333333335</v>
      </c>
      <c r="K456">
        <v>1.3060782693333333</v>
      </c>
      <c r="L456" t="s">
        <v>129</v>
      </c>
      <c r="M456" t="s">
        <v>50</v>
      </c>
      <c r="N456" t="s">
        <v>51</v>
      </c>
    </row>
    <row r="457" spans="1:14" x14ac:dyDescent="0.25">
      <c r="A457">
        <v>3</v>
      </c>
      <c r="B457">
        <v>22</v>
      </c>
      <c r="C457" t="s">
        <v>78</v>
      </c>
      <c r="D457">
        <v>35</v>
      </c>
      <c r="E457">
        <v>17</v>
      </c>
      <c r="F457" t="s">
        <v>84</v>
      </c>
      <c r="G457">
        <v>9.6211275016187398E-2</v>
      </c>
      <c r="H457">
        <v>0.32070425005395803</v>
      </c>
      <c r="I457">
        <v>1.0766789409999999</v>
      </c>
      <c r="J457">
        <v>3.3333333333333335</v>
      </c>
      <c r="K457">
        <v>3.5889298033333334</v>
      </c>
      <c r="L457" t="s">
        <v>129</v>
      </c>
      <c r="M457" t="s">
        <v>50</v>
      </c>
      <c r="N457" t="s">
        <v>51</v>
      </c>
    </row>
    <row r="458" spans="1:14" x14ac:dyDescent="0.25">
      <c r="A458">
        <v>3</v>
      </c>
      <c r="B458">
        <v>19</v>
      </c>
      <c r="C458" t="s">
        <v>77</v>
      </c>
      <c r="D458">
        <v>38</v>
      </c>
      <c r="E458">
        <v>20</v>
      </c>
      <c r="F458" t="s">
        <v>84</v>
      </c>
      <c r="G458">
        <v>0.11341149479459153</v>
      </c>
      <c r="H458">
        <v>0.3780383159819718</v>
      </c>
      <c r="I458">
        <v>0.83119935280000001</v>
      </c>
      <c r="J458">
        <v>3.3333333333333335</v>
      </c>
      <c r="K458">
        <v>2.7706645093333333</v>
      </c>
      <c r="L458" t="s">
        <v>129</v>
      </c>
      <c r="M458" t="s">
        <v>50</v>
      </c>
      <c r="N458" t="s">
        <v>51</v>
      </c>
    </row>
    <row r="459" spans="1:14" x14ac:dyDescent="0.25">
      <c r="A459">
        <v>3</v>
      </c>
      <c r="B459">
        <v>16</v>
      </c>
      <c r="C459" t="s">
        <v>77</v>
      </c>
      <c r="D459">
        <v>43</v>
      </c>
      <c r="E459">
        <v>25</v>
      </c>
      <c r="F459" t="s">
        <v>85</v>
      </c>
      <c r="G459">
        <v>0.14522012041218818</v>
      </c>
      <c r="H459">
        <v>0.48406706804062727</v>
      </c>
      <c r="I459">
        <v>1.3273565467999999</v>
      </c>
      <c r="J459">
        <v>3.3333333333333335</v>
      </c>
      <c r="K459">
        <v>4.4245218226666667</v>
      </c>
      <c r="L459" t="s">
        <v>129</v>
      </c>
      <c r="M459" t="s">
        <v>50</v>
      </c>
      <c r="N459" t="s">
        <v>51</v>
      </c>
    </row>
    <row r="460" spans="1:14" x14ac:dyDescent="0.25">
      <c r="A460">
        <v>4</v>
      </c>
      <c r="B460">
        <v>9</v>
      </c>
      <c r="C460" t="s">
        <v>78</v>
      </c>
      <c r="D460">
        <v>14</v>
      </c>
      <c r="E460">
        <v>7</v>
      </c>
      <c r="F460" t="s">
        <v>79</v>
      </c>
      <c r="G460">
        <v>1.5393804002589988E-2</v>
      </c>
      <c r="H460">
        <v>5.1312680008633295E-2</v>
      </c>
      <c r="I460">
        <v>0.17213389400000001</v>
      </c>
      <c r="J460">
        <v>3.3333333333333335</v>
      </c>
      <c r="K460">
        <v>0.5737796466666667</v>
      </c>
      <c r="L460" t="s">
        <v>129</v>
      </c>
      <c r="M460" t="s">
        <v>50</v>
      </c>
      <c r="N460" t="s">
        <v>51</v>
      </c>
    </row>
    <row r="461" spans="1:14" x14ac:dyDescent="0.25">
      <c r="A461">
        <v>4</v>
      </c>
      <c r="B461">
        <v>16</v>
      </c>
      <c r="C461" t="s">
        <v>78</v>
      </c>
      <c r="D461">
        <v>14</v>
      </c>
      <c r="E461">
        <v>7</v>
      </c>
      <c r="F461" t="s">
        <v>79</v>
      </c>
      <c r="G461">
        <v>1.5393804002589988E-2</v>
      </c>
      <c r="H461">
        <v>5.1312680008633295E-2</v>
      </c>
      <c r="I461">
        <v>0.17213389400000001</v>
      </c>
      <c r="J461">
        <v>3.3333333333333335</v>
      </c>
      <c r="K461">
        <v>0.5737796466666667</v>
      </c>
      <c r="L461" t="s">
        <v>129</v>
      </c>
      <c r="M461" t="s">
        <v>50</v>
      </c>
      <c r="N461" t="s">
        <v>51</v>
      </c>
    </row>
    <row r="462" spans="1:14" x14ac:dyDescent="0.25">
      <c r="A462">
        <v>4</v>
      </c>
      <c r="B462">
        <v>17</v>
      </c>
      <c r="C462" t="s">
        <v>78</v>
      </c>
      <c r="D462">
        <v>14</v>
      </c>
      <c r="E462">
        <v>7</v>
      </c>
      <c r="F462" t="s">
        <v>79</v>
      </c>
      <c r="G462">
        <v>1.5393804002589988E-2</v>
      </c>
      <c r="H462">
        <v>5.1312680008633295E-2</v>
      </c>
      <c r="I462">
        <v>0.17213389400000001</v>
      </c>
      <c r="J462">
        <v>3.3333333333333335</v>
      </c>
      <c r="K462">
        <v>0.5737796466666667</v>
      </c>
      <c r="L462" t="s">
        <v>129</v>
      </c>
      <c r="M462" t="s">
        <v>50</v>
      </c>
      <c r="N462" t="s">
        <v>51</v>
      </c>
    </row>
    <row r="463" spans="1:14" x14ac:dyDescent="0.25">
      <c r="A463">
        <v>4</v>
      </c>
      <c r="B463">
        <v>2</v>
      </c>
      <c r="C463" t="s">
        <v>78</v>
      </c>
      <c r="D463">
        <v>16</v>
      </c>
      <c r="E463">
        <v>6</v>
      </c>
      <c r="F463" t="s">
        <v>80</v>
      </c>
      <c r="G463">
        <v>2.0106192982974676E-2</v>
      </c>
      <c r="H463">
        <v>6.7020643276582262E-2</v>
      </c>
      <c r="I463">
        <v>0.17975973000000001</v>
      </c>
      <c r="J463">
        <v>3.3333333333333335</v>
      </c>
      <c r="K463">
        <v>0.5991991000000001</v>
      </c>
      <c r="L463" t="s">
        <v>129</v>
      </c>
      <c r="M463" t="s">
        <v>50</v>
      </c>
      <c r="N463" t="s">
        <v>51</v>
      </c>
    </row>
    <row r="464" spans="1:14" x14ac:dyDescent="0.25">
      <c r="A464">
        <v>4</v>
      </c>
      <c r="B464">
        <v>4</v>
      </c>
      <c r="C464" t="s">
        <v>78</v>
      </c>
      <c r="D464">
        <v>17</v>
      </c>
      <c r="E464">
        <v>6</v>
      </c>
      <c r="F464" t="s">
        <v>80</v>
      </c>
      <c r="G464">
        <v>2.2698006922186261E-2</v>
      </c>
      <c r="H464">
        <v>7.5660023073954211E-2</v>
      </c>
      <c r="I464">
        <v>0.18896653200000002</v>
      </c>
      <c r="J464">
        <v>3.3333333333333335</v>
      </c>
      <c r="K464">
        <v>0.6298884400000001</v>
      </c>
      <c r="L464" t="s">
        <v>129</v>
      </c>
      <c r="M464" t="s">
        <v>50</v>
      </c>
      <c r="N464" t="s">
        <v>51</v>
      </c>
    </row>
    <row r="465" spans="1:14" x14ac:dyDescent="0.25">
      <c r="A465">
        <v>4</v>
      </c>
      <c r="B465">
        <v>8</v>
      </c>
      <c r="C465" t="s">
        <v>78</v>
      </c>
      <c r="D465">
        <v>17</v>
      </c>
      <c r="E465">
        <v>6</v>
      </c>
      <c r="F465" t="s">
        <v>80</v>
      </c>
      <c r="G465">
        <v>2.2698006922186261E-2</v>
      </c>
      <c r="H465">
        <v>7.5660023073954211E-2</v>
      </c>
      <c r="I465">
        <v>0.18896653200000002</v>
      </c>
      <c r="J465">
        <v>3.3333333333333335</v>
      </c>
      <c r="K465">
        <v>0.6298884400000001</v>
      </c>
      <c r="L465" t="s">
        <v>129</v>
      </c>
      <c r="M465" t="s">
        <v>50</v>
      </c>
      <c r="N465" t="s">
        <v>51</v>
      </c>
    </row>
    <row r="466" spans="1:14" x14ac:dyDescent="0.25">
      <c r="A466">
        <v>4</v>
      </c>
      <c r="B466">
        <v>14</v>
      </c>
      <c r="C466" t="s">
        <v>78</v>
      </c>
      <c r="D466">
        <v>17</v>
      </c>
      <c r="E466">
        <v>8</v>
      </c>
      <c r="F466" t="s">
        <v>80</v>
      </c>
      <c r="G466">
        <v>2.2698006922186261E-2</v>
      </c>
      <c r="H466">
        <v>7.5660023073954211E-2</v>
      </c>
      <c r="I466">
        <v>0.215842954</v>
      </c>
      <c r="J466">
        <v>3.3333333333333335</v>
      </c>
      <c r="K466">
        <v>0.7194765133333334</v>
      </c>
      <c r="L466" t="s">
        <v>129</v>
      </c>
      <c r="M466" t="s">
        <v>50</v>
      </c>
      <c r="N466" t="s">
        <v>51</v>
      </c>
    </row>
    <row r="467" spans="1:14" x14ac:dyDescent="0.25">
      <c r="A467">
        <v>4</v>
      </c>
      <c r="B467">
        <v>15</v>
      </c>
      <c r="C467" t="s">
        <v>78</v>
      </c>
      <c r="D467">
        <v>17</v>
      </c>
      <c r="E467">
        <v>6</v>
      </c>
      <c r="F467" t="s">
        <v>80</v>
      </c>
      <c r="G467">
        <v>2.2698006922186261E-2</v>
      </c>
      <c r="H467">
        <v>7.5660023073954211E-2</v>
      </c>
      <c r="I467">
        <v>0.18896653200000002</v>
      </c>
      <c r="J467">
        <v>3.3333333333333335</v>
      </c>
      <c r="K467">
        <v>0.6298884400000001</v>
      </c>
      <c r="L467" t="s">
        <v>129</v>
      </c>
      <c r="M467" t="s">
        <v>50</v>
      </c>
      <c r="N467" t="s">
        <v>51</v>
      </c>
    </row>
    <row r="468" spans="1:14" x14ac:dyDescent="0.25">
      <c r="A468">
        <v>4</v>
      </c>
      <c r="B468">
        <v>7</v>
      </c>
      <c r="C468" t="s">
        <v>78</v>
      </c>
      <c r="D468">
        <v>18</v>
      </c>
      <c r="E468">
        <v>8</v>
      </c>
      <c r="F468" t="s">
        <v>80</v>
      </c>
      <c r="G468">
        <v>2.5446900494077322E-2</v>
      </c>
      <c r="H468">
        <v>8.4823001646924412E-2</v>
      </c>
      <c r="I468">
        <v>0.22886267400000002</v>
      </c>
      <c r="J468">
        <v>3.3333333333333335</v>
      </c>
      <c r="K468">
        <v>0.76287558000000011</v>
      </c>
      <c r="L468" t="s">
        <v>129</v>
      </c>
      <c r="M468" t="s">
        <v>50</v>
      </c>
      <c r="N468" t="s">
        <v>51</v>
      </c>
    </row>
    <row r="469" spans="1:14" x14ac:dyDescent="0.25">
      <c r="A469">
        <v>4</v>
      </c>
      <c r="B469">
        <v>6</v>
      </c>
      <c r="C469" t="s">
        <v>78</v>
      </c>
      <c r="D469">
        <v>20</v>
      </c>
      <c r="E469">
        <v>7</v>
      </c>
      <c r="F469" t="s">
        <v>81</v>
      </c>
      <c r="G469">
        <v>3.1415926535897934E-2</v>
      </c>
      <c r="H469">
        <v>0.10471975511965978</v>
      </c>
      <c r="I469">
        <v>0.238534466</v>
      </c>
      <c r="J469">
        <v>3.3333333333333335</v>
      </c>
      <c r="K469">
        <v>0.79511488666666674</v>
      </c>
      <c r="L469" t="s">
        <v>129</v>
      </c>
      <c r="M469" t="s">
        <v>50</v>
      </c>
      <c r="N469" t="s">
        <v>51</v>
      </c>
    </row>
    <row r="470" spans="1:14" x14ac:dyDescent="0.25">
      <c r="A470">
        <v>4</v>
      </c>
      <c r="B470">
        <v>5</v>
      </c>
      <c r="C470" t="s">
        <v>78</v>
      </c>
      <c r="D470">
        <v>22</v>
      </c>
      <c r="E470">
        <v>11</v>
      </c>
      <c r="F470" t="s">
        <v>81</v>
      </c>
      <c r="G470">
        <v>3.8013271108436497E-2</v>
      </c>
      <c r="H470">
        <v>0.12671090369478832</v>
      </c>
      <c r="I470">
        <v>0.35589794200000002</v>
      </c>
      <c r="J470">
        <v>3.3333333333333335</v>
      </c>
      <c r="K470">
        <v>1.1863264733333334</v>
      </c>
      <c r="L470" t="s">
        <v>129</v>
      </c>
      <c r="M470" t="s">
        <v>50</v>
      </c>
      <c r="N470" t="s">
        <v>51</v>
      </c>
    </row>
    <row r="471" spans="1:14" x14ac:dyDescent="0.25">
      <c r="A471">
        <v>4</v>
      </c>
      <c r="B471">
        <v>13</v>
      </c>
      <c r="C471" t="s">
        <v>77</v>
      </c>
      <c r="D471">
        <v>24</v>
      </c>
      <c r="E471">
        <v>12</v>
      </c>
      <c r="F471" t="s">
        <v>81</v>
      </c>
      <c r="G471">
        <v>4.5238934211693019E-2</v>
      </c>
      <c r="H471">
        <v>0.15079644737231007</v>
      </c>
      <c r="I471">
        <v>0.2028003192</v>
      </c>
      <c r="J471">
        <v>3.3333333333333335</v>
      </c>
      <c r="K471">
        <v>0.67600106400000004</v>
      </c>
      <c r="L471" t="s">
        <v>129</v>
      </c>
      <c r="M471" t="s">
        <v>50</v>
      </c>
      <c r="N471" t="s">
        <v>51</v>
      </c>
    </row>
    <row r="472" spans="1:14" x14ac:dyDescent="0.25">
      <c r="A472">
        <v>4</v>
      </c>
      <c r="B472">
        <v>10</v>
      </c>
      <c r="C472" t="s">
        <v>78</v>
      </c>
      <c r="D472">
        <v>29</v>
      </c>
      <c r="E472">
        <v>14</v>
      </c>
      <c r="F472" t="s">
        <v>82</v>
      </c>
      <c r="G472">
        <v>6.6051985541725394E-2</v>
      </c>
      <c r="H472">
        <v>0.22017328513908466</v>
      </c>
      <c r="I472">
        <v>0.65581649200000003</v>
      </c>
      <c r="J472">
        <v>3.3333333333333335</v>
      </c>
      <c r="K472">
        <v>2.1860549733333334</v>
      </c>
      <c r="L472" t="s">
        <v>129</v>
      </c>
      <c r="M472" t="s">
        <v>50</v>
      </c>
      <c r="N472" t="s">
        <v>51</v>
      </c>
    </row>
    <row r="473" spans="1:14" x14ac:dyDescent="0.25">
      <c r="A473">
        <v>4</v>
      </c>
      <c r="B473">
        <v>1</v>
      </c>
      <c r="C473" t="s">
        <v>77</v>
      </c>
      <c r="D473">
        <v>32</v>
      </c>
      <c r="E473">
        <v>17</v>
      </c>
      <c r="F473" t="s">
        <v>83</v>
      </c>
      <c r="G473">
        <v>8.0424771931898703E-2</v>
      </c>
      <c r="H473">
        <v>0.26808257310632905</v>
      </c>
      <c r="I473">
        <v>0.50304049839999998</v>
      </c>
      <c r="J473">
        <v>3.3333333333333335</v>
      </c>
      <c r="K473">
        <v>1.6768016613333334</v>
      </c>
      <c r="L473" t="s">
        <v>129</v>
      </c>
      <c r="M473" t="s">
        <v>50</v>
      </c>
      <c r="N473" t="s">
        <v>51</v>
      </c>
    </row>
    <row r="474" spans="1:14" x14ac:dyDescent="0.25">
      <c r="A474">
        <v>4</v>
      </c>
      <c r="B474">
        <v>12</v>
      </c>
      <c r="C474" t="s">
        <v>77</v>
      </c>
      <c r="D474">
        <v>43</v>
      </c>
      <c r="E474">
        <v>21</v>
      </c>
      <c r="F474" t="s">
        <v>85</v>
      </c>
      <c r="G474">
        <v>0.14522012041218818</v>
      </c>
      <c r="H474">
        <v>0.48406706804062727</v>
      </c>
      <c r="I474">
        <v>1.1157924876</v>
      </c>
      <c r="J474">
        <v>3.3333333333333335</v>
      </c>
      <c r="K474">
        <v>3.7193082920000005</v>
      </c>
      <c r="L474" t="s">
        <v>129</v>
      </c>
      <c r="M474" t="s">
        <v>50</v>
      </c>
      <c r="N474" t="s">
        <v>51</v>
      </c>
    </row>
    <row r="475" spans="1:14" x14ac:dyDescent="0.25">
      <c r="A475">
        <v>4</v>
      </c>
      <c r="B475">
        <v>3</v>
      </c>
      <c r="C475" t="s">
        <v>77</v>
      </c>
      <c r="D475">
        <v>45</v>
      </c>
      <c r="E475">
        <v>20</v>
      </c>
      <c r="F475" t="s">
        <v>86</v>
      </c>
      <c r="G475">
        <v>0.15904312808798329</v>
      </c>
      <c r="H475">
        <v>0.5301437602932777</v>
      </c>
      <c r="I475">
        <v>1.1635917767999999</v>
      </c>
      <c r="J475">
        <v>3.3333333333333335</v>
      </c>
      <c r="K475">
        <v>3.878639256</v>
      </c>
      <c r="L475" t="s">
        <v>129</v>
      </c>
      <c r="M475" t="s">
        <v>50</v>
      </c>
      <c r="N475" t="s">
        <v>51</v>
      </c>
    </row>
    <row r="476" spans="1:14" x14ac:dyDescent="0.25">
      <c r="A476">
        <v>4</v>
      </c>
      <c r="B476">
        <v>11</v>
      </c>
      <c r="C476" t="s">
        <v>77</v>
      </c>
      <c r="D476">
        <v>45</v>
      </c>
      <c r="E476">
        <v>32</v>
      </c>
      <c r="F476" t="s">
        <v>86</v>
      </c>
      <c r="G476">
        <v>0.15904312808798329</v>
      </c>
      <c r="H476">
        <v>0.5301437602932777</v>
      </c>
      <c r="I476">
        <v>1.8586981368</v>
      </c>
      <c r="J476">
        <v>3.3333333333333335</v>
      </c>
      <c r="K476">
        <v>6.1956604559999997</v>
      </c>
      <c r="L476" t="s">
        <v>129</v>
      </c>
      <c r="M476" t="s">
        <v>50</v>
      </c>
      <c r="N476" t="s">
        <v>51</v>
      </c>
    </row>
    <row r="477" spans="1:14" x14ac:dyDescent="0.25">
      <c r="A477">
        <v>5</v>
      </c>
      <c r="B477">
        <v>4</v>
      </c>
      <c r="C477" t="s">
        <v>78</v>
      </c>
      <c r="D477">
        <v>13</v>
      </c>
      <c r="E477">
        <v>6</v>
      </c>
      <c r="F477" t="s">
        <v>79</v>
      </c>
      <c r="G477">
        <v>1.3273228961416878E-2</v>
      </c>
      <c r="H477">
        <v>4.4244096538056263E-2</v>
      </c>
      <c r="I477">
        <v>0.15548725200000002</v>
      </c>
      <c r="J477">
        <v>3.3333333333333335</v>
      </c>
      <c r="K477">
        <v>0.51829084000000014</v>
      </c>
      <c r="L477" t="s">
        <v>129</v>
      </c>
      <c r="M477" t="s">
        <v>50</v>
      </c>
      <c r="N477" t="s">
        <v>51</v>
      </c>
    </row>
    <row r="478" spans="1:14" x14ac:dyDescent="0.25">
      <c r="A478">
        <v>5</v>
      </c>
      <c r="B478">
        <v>16</v>
      </c>
      <c r="C478" t="s">
        <v>78</v>
      </c>
      <c r="D478">
        <v>13</v>
      </c>
      <c r="E478">
        <v>6</v>
      </c>
      <c r="F478" t="s">
        <v>79</v>
      </c>
      <c r="G478">
        <v>1.3273228961416878E-2</v>
      </c>
      <c r="H478">
        <v>4.4244096538056263E-2</v>
      </c>
      <c r="I478">
        <v>0.15548725200000002</v>
      </c>
      <c r="J478">
        <v>3.3333333333333335</v>
      </c>
      <c r="K478">
        <v>0.51829084000000014</v>
      </c>
      <c r="L478" t="s">
        <v>129</v>
      </c>
      <c r="M478" t="s">
        <v>50</v>
      </c>
      <c r="N478" t="s">
        <v>51</v>
      </c>
    </row>
    <row r="479" spans="1:14" x14ac:dyDescent="0.25">
      <c r="A479">
        <v>5</v>
      </c>
      <c r="B479">
        <v>6</v>
      </c>
      <c r="C479" t="s">
        <v>78</v>
      </c>
      <c r="D479">
        <v>14</v>
      </c>
      <c r="E479">
        <v>10</v>
      </c>
      <c r="F479" t="s">
        <v>79</v>
      </c>
      <c r="G479">
        <v>1.5393804002589988E-2</v>
      </c>
      <c r="H479">
        <v>5.1312680008633295E-2</v>
      </c>
      <c r="I479">
        <v>0.19947530600000002</v>
      </c>
      <c r="J479">
        <v>3.3333333333333335</v>
      </c>
      <c r="K479">
        <v>0.66491768666666673</v>
      </c>
      <c r="L479" t="s">
        <v>129</v>
      </c>
      <c r="M479" t="s">
        <v>50</v>
      </c>
      <c r="N479" t="s">
        <v>51</v>
      </c>
    </row>
    <row r="480" spans="1:14" x14ac:dyDescent="0.25">
      <c r="A480">
        <v>5</v>
      </c>
      <c r="B480">
        <v>8</v>
      </c>
      <c r="C480" t="s">
        <v>78</v>
      </c>
      <c r="D480">
        <v>15</v>
      </c>
      <c r="E480">
        <v>10</v>
      </c>
      <c r="F480" t="s">
        <v>80</v>
      </c>
      <c r="G480">
        <v>1.7671458676442587E-2</v>
      </c>
      <c r="H480">
        <v>5.8904862254808628E-2</v>
      </c>
      <c r="I480">
        <v>0.212960016</v>
      </c>
      <c r="J480">
        <v>3.3333333333333335</v>
      </c>
      <c r="K480">
        <v>0.70986672000000006</v>
      </c>
      <c r="L480" t="s">
        <v>129</v>
      </c>
      <c r="M480" t="s">
        <v>50</v>
      </c>
      <c r="N480" t="s">
        <v>51</v>
      </c>
    </row>
    <row r="481" spans="1:14" x14ac:dyDescent="0.25">
      <c r="A481">
        <v>5</v>
      </c>
      <c r="B481">
        <v>9</v>
      </c>
      <c r="C481" t="s">
        <v>78</v>
      </c>
      <c r="D481">
        <v>17</v>
      </c>
      <c r="E481">
        <v>10</v>
      </c>
      <c r="F481" t="s">
        <v>80</v>
      </c>
      <c r="G481">
        <v>2.2698006922186261E-2</v>
      </c>
      <c r="H481">
        <v>7.5660023073954211E-2</v>
      </c>
      <c r="I481">
        <v>0.24271937599999999</v>
      </c>
      <c r="J481">
        <v>3.3333333333333335</v>
      </c>
      <c r="K481">
        <v>0.8090645866666667</v>
      </c>
      <c r="L481" t="s">
        <v>129</v>
      </c>
      <c r="M481" t="s">
        <v>50</v>
      </c>
      <c r="N481" t="s">
        <v>51</v>
      </c>
    </row>
    <row r="482" spans="1:14" x14ac:dyDescent="0.25">
      <c r="A482">
        <v>5</v>
      </c>
      <c r="B482">
        <v>18</v>
      </c>
      <c r="C482" t="s">
        <v>74</v>
      </c>
      <c r="D482">
        <v>19</v>
      </c>
      <c r="E482">
        <v>10</v>
      </c>
      <c r="F482" t="s">
        <v>80</v>
      </c>
      <c r="G482">
        <v>2.8352873698647883E-2</v>
      </c>
      <c r="H482">
        <v>9.4509578995492949E-2</v>
      </c>
      <c r="I482">
        <v>0.27619865599999999</v>
      </c>
      <c r="J482">
        <v>3.3333333333333335</v>
      </c>
      <c r="K482">
        <v>0.92066218666666666</v>
      </c>
      <c r="L482" t="s">
        <v>129</v>
      </c>
      <c r="M482" t="s">
        <v>50</v>
      </c>
      <c r="N482" t="s">
        <v>51</v>
      </c>
    </row>
    <row r="483" spans="1:14" x14ac:dyDescent="0.25">
      <c r="A483">
        <v>5</v>
      </c>
      <c r="B483">
        <v>3</v>
      </c>
      <c r="C483" t="s">
        <v>77</v>
      </c>
      <c r="D483">
        <v>23</v>
      </c>
      <c r="E483">
        <v>13</v>
      </c>
      <c r="F483" t="s">
        <v>81</v>
      </c>
      <c r="G483">
        <v>4.1547562843725017E-2</v>
      </c>
      <c r="H483">
        <v>0.13849187614575006</v>
      </c>
      <c r="I483">
        <v>0.20179913719999998</v>
      </c>
      <c r="J483">
        <v>3.3333333333333335</v>
      </c>
      <c r="K483">
        <v>0.67266379066666659</v>
      </c>
      <c r="L483" t="s">
        <v>129</v>
      </c>
      <c r="M483" t="s">
        <v>50</v>
      </c>
      <c r="N483" t="s">
        <v>51</v>
      </c>
    </row>
    <row r="484" spans="1:14" x14ac:dyDescent="0.25">
      <c r="A484">
        <v>5</v>
      </c>
      <c r="B484">
        <v>12</v>
      </c>
      <c r="C484" t="s">
        <v>74</v>
      </c>
      <c r="D484">
        <v>23</v>
      </c>
      <c r="E484">
        <v>16</v>
      </c>
      <c r="F484" t="s">
        <v>81</v>
      </c>
      <c r="G484">
        <v>4.1547562843725017E-2</v>
      </c>
      <c r="H484">
        <v>0.13849187614575006</v>
      </c>
      <c r="I484">
        <v>0.50190480200000009</v>
      </c>
      <c r="J484">
        <v>3.3333333333333335</v>
      </c>
      <c r="K484">
        <v>1.6730160066666671</v>
      </c>
      <c r="L484" t="s">
        <v>129</v>
      </c>
      <c r="M484" t="s">
        <v>50</v>
      </c>
      <c r="N484" t="s">
        <v>51</v>
      </c>
    </row>
    <row r="485" spans="1:14" x14ac:dyDescent="0.25">
      <c r="A485">
        <v>5</v>
      </c>
      <c r="B485">
        <v>15</v>
      </c>
      <c r="C485" t="s">
        <v>77</v>
      </c>
      <c r="D485">
        <v>23</v>
      </c>
      <c r="E485">
        <v>14</v>
      </c>
      <c r="F485" t="s">
        <v>81</v>
      </c>
      <c r="G485">
        <v>4.1547562843725017E-2</v>
      </c>
      <c r="H485">
        <v>0.13849187614575006</v>
      </c>
      <c r="I485">
        <v>0.216931288</v>
      </c>
      <c r="J485">
        <v>3.3333333333333335</v>
      </c>
      <c r="K485">
        <v>0.72310429333333337</v>
      </c>
      <c r="L485" t="s">
        <v>129</v>
      </c>
      <c r="M485" t="s">
        <v>50</v>
      </c>
      <c r="N485" t="s">
        <v>51</v>
      </c>
    </row>
    <row r="486" spans="1:14" x14ac:dyDescent="0.25">
      <c r="A486">
        <v>5</v>
      </c>
      <c r="B486">
        <v>7</v>
      </c>
      <c r="C486" t="s">
        <v>77</v>
      </c>
      <c r="D486">
        <v>28</v>
      </c>
      <c r="E486">
        <v>14</v>
      </c>
      <c r="F486" t="s">
        <v>82</v>
      </c>
      <c r="G486">
        <v>6.1575216010359951E-2</v>
      </c>
      <c r="H486">
        <v>0.20525072003453318</v>
      </c>
      <c r="I486">
        <v>0.31905185199999997</v>
      </c>
      <c r="J486">
        <v>3.3333333333333335</v>
      </c>
      <c r="K486">
        <v>1.0635061733333333</v>
      </c>
      <c r="L486" t="s">
        <v>129</v>
      </c>
      <c r="M486" t="s">
        <v>50</v>
      </c>
      <c r="N486" t="s">
        <v>51</v>
      </c>
    </row>
    <row r="487" spans="1:14" x14ac:dyDescent="0.25">
      <c r="A487">
        <v>5</v>
      </c>
      <c r="B487">
        <v>1</v>
      </c>
      <c r="C487" t="s">
        <v>77</v>
      </c>
      <c r="D487">
        <v>35</v>
      </c>
      <c r="E487">
        <v>16</v>
      </c>
      <c r="F487" t="s">
        <v>84</v>
      </c>
      <c r="G487">
        <v>9.6211275016187398E-2</v>
      </c>
      <c r="H487">
        <v>0.32070425005395803</v>
      </c>
      <c r="I487">
        <v>0.5657430967999999</v>
      </c>
      <c r="J487">
        <v>3.3333333333333335</v>
      </c>
      <c r="K487">
        <v>1.8858103226666665</v>
      </c>
      <c r="L487" t="s">
        <v>129</v>
      </c>
      <c r="M487" t="s">
        <v>50</v>
      </c>
      <c r="N487" t="s">
        <v>51</v>
      </c>
    </row>
    <row r="488" spans="1:14" x14ac:dyDescent="0.25">
      <c r="A488">
        <v>5</v>
      </c>
      <c r="B488">
        <v>13</v>
      </c>
      <c r="C488" t="s">
        <v>77</v>
      </c>
      <c r="D488">
        <v>35</v>
      </c>
      <c r="E488">
        <v>17</v>
      </c>
      <c r="F488" t="s">
        <v>84</v>
      </c>
      <c r="G488">
        <v>9.6211275016187398E-2</v>
      </c>
      <c r="H488">
        <v>0.32070425005395803</v>
      </c>
      <c r="I488">
        <v>0.60078446679999986</v>
      </c>
      <c r="J488">
        <v>3.3333333333333335</v>
      </c>
      <c r="K488">
        <v>2.0026148893333331</v>
      </c>
      <c r="L488" t="s">
        <v>129</v>
      </c>
      <c r="M488" t="s">
        <v>50</v>
      </c>
      <c r="N488" t="s">
        <v>51</v>
      </c>
    </row>
    <row r="489" spans="1:14" x14ac:dyDescent="0.25">
      <c r="A489">
        <v>5</v>
      </c>
      <c r="B489">
        <v>2</v>
      </c>
      <c r="C489" t="s">
        <v>77</v>
      </c>
      <c r="D489">
        <v>40</v>
      </c>
      <c r="E489">
        <v>20</v>
      </c>
      <c r="F489" t="s">
        <v>85</v>
      </c>
      <c r="G489">
        <v>0.12566370614359174</v>
      </c>
      <c r="H489">
        <v>0.41887902047863912</v>
      </c>
      <c r="I489">
        <v>0.92044757679999989</v>
      </c>
      <c r="J489">
        <v>3.3333333333333335</v>
      </c>
      <c r="K489">
        <v>3.0681585893333332</v>
      </c>
      <c r="L489" t="s">
        <v>129</v>
      </c>
      <c r="M489" t="s">
        <v>50</v>
      </c>
      <c r="N489" t="s">
        <v>51</v>
      </c>
    </row>
    <row r="490" spans="1:14" x14ac:dyDescent="0.25">
      <c r="A490">
        <v>5</v>
      </c>
      <c r="B490">
        <v>11</v>
      </c>
      <c r="C490" t="s">
        <v>77</v>
      </c>
      <c r="D490">
        <v>40</v>
      </c>
      <c r="E490">
        <v>21</v>
      </c>
      <c r="F490" t="s">
        <v>85</v>
      </c>
      <c r="G490">
        <v>0.12566370614359174</v>
      </c>
      <c r="H490">
        <v>0.41887902047863912</v>
      </c>
      <c r="I490">
        <v>0.96621589679999986</v>
      </c>
      <c r="J490">
        <v>3.3333333333333335</v>
      </c>
      <c r="K490">
        <v>3.2207196559999995</v>
      </c>
      <c r="L490" t="s">
        <v>129</v>
      </c>
      <c r="M490" t="s">
        <v>50</v>
      </c>
      <c r="N490" t="s">
        <v>51</v>
      </c>
    </row>
    <row r="491" spans="1:14" x14ac:dyDescent="0.25">
      <c r="A491">
        <v>5</v>
      </c>
      <c r="B491">
        <v>14</v>
      </c>
      <c r="C491" t="s">
        <v>77</v>
      </c>
      <c r="D491">
        <v>40</v>
      </c>
      <c r="E491">
        <v>19</v>
      </c>
      <c r="F491" t="s">
        <v>85</v>
      </c>
      <c r="G491">
        <v>0.12566370614359174</v>
      </c>
      <c r="H491">
        <v>0.41887902047863912</v>
      </c>
      <c r="I491">
        <v>0.87467925679999992</v>
      </c>
      <c r="J491">
        <v>3.3333333333333335</v>
      </c>
      <c r="K491">
        <v>2.9155975226666664</v>
      </c>
      <c r="L491" t="s">
        <v>129</v>
      </c>
      <c r="M491" t="s">
        <v>50</v>
      </c>
      <c r="N491" t="s">
        <v>51</v>
      </c>
    </row>
    <row r="492" spans="1:14" x14ac:dyDescent="0.25">
      <c r="A492">
        <v>5</v>
      </c>
      <c r="B492">
        <v>5</v>
      </c>
      <c r="C492" t="s">
        <v>74</v>
      </c>
      <c r="D492">
        <v>41</v>
      </c>
      <c r="E492">
        <v>22</v>
      </c>
      <c r="F492" t="s">
        <v>85</v>
      </c>
      <c r="G492">
        <v>0.13202543126711103</v>
      </c>
      <c r="H492">
        <v>0.44008477089037012</v>
      </c>
      <c r="I492">
        <v>1.827963284</v>
      </c>
      <c r="J492">
        <v>3.3333333333333335</v>
      </c>
      <c r="K492">
        <v>6.0932109466666668</v>
      </c>
      <c r="L492" t="s">
        <v>129</v>
      </c>
      <c r="M492" t="s">
        <v>50</v>
      </c>
      <c r="N492" t="s">
        <v>51</v>
      </c>
    </row>
    <row r="493" spans="1:14" x14ac:dyDescent="0.25">
      <c r="A493">
        <v>5</v>
      </c>
      <c r="B493">
        <v>10</v>
      </c>
      <c r="C493" t="s">
        <v>77</v>
      </c>
      <c r="D493">
        <v>41</v>
      </c>
      <c r="E493">
        <v>22</v>
      </c>
      <c r="F493" t="s">
        <v>85</v>
      </c>
      <c r="G493">
        <v>0.13202543126711103</v>
      </c>
      <c r="H493">
        <v>0.44008477089037012</v>
      </c>
      <c r="I493">
        <v>1.0629586832</v>
      </c>
      <c r="J493">
        <v>3.3333333333333335</v>
      </c>
      <c r="K493">
        <v>3.5431956106666669</v>
      </c>
      <c r="L493" t="s">
        <v>129</v>
      </c>
      <c r="M493" t="s">
        <v>50</v>
      </c>
      <c r="N493" t="s">
        <v>51</v>
      </c>
    </row>
    <row r="494" spans="1:14" x14ac:dyDescent="0.25">
      <c r="A494">
        <v>5</v>
      </c>
      <c r="B494">
        <v>17</v>
      </c>
      <c r="C494" t="s">
        <v>74</v>
      </c>
      <c r="D494">
        <v>40</v>
      </c>
      <c r="E494">
        <v>19</v>
      </c>
      <c r="F494" t="s">
        <v>85</v>
      </c>
      <c r="G494">
        <v>0.12566370614359174</v>
      </c>
      <c r="H494">
        <v>0.41887902047863912</v>
      </c>
      <c r="I494">
        <v>1.5219068660000001</v>
      </c>
      <c r="J494">
        <v>3.3333333333333335</v>
      </c>
      <c r="K494">
        <v>5.0730228866666671</v>
      </c>
      <c r="L494" t="s">
        <v>129</v>
      </c>
      <c r="M494" t="s">
        <v>50</v>
      </c>
      <c r="N494" t="s">
        <v>51</v>
      </c>
    </row>
    <row r="495" spans="1:14" x14ac:dyDescent="0.25">
      <c r="A495">
        <v>6</v>
      </c>
      <c r="B495">
        <v>12</v>
      </c>
      <c r="C495" t="s">
        <v>78</v>
      </c>
      <c r="D495">
        <v>11</v>
      </c>
      <c r="E495">
        <v>8</v>
      </c>
      <c r="F495" t="s">
        <v>79</v>
      </c>
      <c r="G495">
        <v>9.5033177771091243E-3</v>
      </c>
      <c r="H495">
        <v>3.1677725923697081E-2</v>
      </c>
      <c r="I495">
        <v>0.15334829799999999</v>
      </c>
      <c r="J495">
        <v>3.3333333333333335</v>
      </c>
      <c r="K495">
        <v>0.51116099333333331</v>
      </c>
      <c r="L495" t="s">
        <v>129</v>
      </c>
      <c r="M495" t="s">
        <v>50</v>
      </c>
      <c r="N495" t="s">
        <v>51</v>
      </c>
    </row>
    <row r="496" spans="1:14" x14ac:dyDescent="0.25">
      <c r="A496">
        <v>6</v>
      </c>
      <c r="B496">
        <v>7</v>
      </c>
      <c r="C496" t="s">
        <v>77</v>
      </c>
      <c r="D496">
        <v>13</v>
      </c>
      <c r="E496">
        <v>25</v>
      </c>
      <c r="F496" t="s">
        <v>79</v>
      </c>
      <c r="G496">
        <v>1.3273228961416878E-2</v>
      </c>
      <c r="H496">
        <v>4.4244096538056263E-2</v>
      </c>
      <c r="I496">
        <v>0.12593814679999998</v>
      </c>
      <c r="J496">
        <v>3.3333333333333335</v>
      </c>
      <c r="K496">
        <v>0.41979382266666665</v>
      </c>
      <c r="L496" t="s">
        <v>129</v>
      </c>
      <c r="M496" t="s">
        <v>50</v>
      </c>
      <c r="N496" t="s">
        <v>51</v>
      </c>
    </row>
    <row r="497" spans="1:14" x14ac:dyDescent="0.25">
      <c r="A497">
        <v>6</v>
      </c>
      <c r="B497">
        <v>11</v>
      </c>
      <c r="C497" t="s">
        <v>78</v>
      </c>
      <c r="D497">
        <v>13</v>
      </c>
      <c r="E497">
        <v>9</v>
      </c>
      <c r="F497" t="s">
        <v>79</v>
      </c>
      <c r="G497">
        <v>1.3273228961416878E-2</v>
      </c>
      <c r="H497">
        <v>4.4244096538056263E-2</v>
      </c>
      <c r="I497">
        <v>0.17906224500000001</v>
      </c>
      <c r="J497">
        <v>3.3333333333333335</v>
      </c>
      <c r="K497">
        <v>0.5968741500000001</v>
      </c>
      <c r="L497" t="s">
        <v>129</v>
      </c>
      <c r="M497" t="s">
        <v>50</v>
      </c>
      <c r="N497" t="s">
        <v>51</v>
      </c>
    </row>
    <row r="498" spans="1:14" x14ac:dyDescent="0.25">
      <c r="A498">
        <v>6</v>
      </c>
      <c r="B498">
        <v>20</v>
      </c>
      <c r="C498" t="s">
        <v>78</v>
      </c>
      <c r="D498">
        <v>13</v>
      </c>
      <c r="E498">
        <v>9</v>
      </c>
      <c r="F498" t="s">
        <v>79</v>
      </c>
      <c r="G498">
        <v>1.3273228961416878E-2</v>
      </c>
      <c r="H498">
        <v>4.4244096538056263E-2</v>
      </c>
      <c r="I498">
        <v>0.17906224500000001</v>
      </c>
      <c r="J498">
        <v>3.3333333333333335</v>
      </c>
      <c r="K498">
        <v>0.5968741500000001</v>
      </c>
      <c r="L498" t="s">
        <v>129</v>
      </c>
      <c r="M498" t="s">
        <v>50</v>
      </c>
      <c r="N498" t="s">
        <v>51</v>
      </c>
    </row>
    <row r="499" spans="1:14" x14ac:dyDescent="0.25">
      <c r="A499">
        <v>6</v>
      </c>
      <c r="B499">
        <v>3</v>
      </c>
      <c r="C499" t="s">
        <v>78</v>
      </c>
      <c r="D499">
        <v>15</v>
      </c>
      <c r="E499">
        <v>12</v>
      </c>
      <c r="F499" t="s">
        <v>80</v>
      </c>
      <c r="G499">
        <v>1.7671458676442587E-2</v>
      </c>
      <c r="H499">
        <v>5.8904862254808628E-2</v>
      </c>
      <c r="I499">
        <v>0.23388456600000002</v>
      </c>
      <c r="J499">
        <v>3.3333333333333335</v>
      </c>
      <c r="K499">
        <v>0.77961522000000005</v>
      </c>
      <c r="L499" t="s">
        <v>129</v>
      </c>
      <c r="M499" t="s">
        <v>50</v>
      </c>
      <c r="N499" t="s">
        <v>51</v>
      </c>
    </row>
    <row r="500" spans="1:14" x14ac:dyDescent="0.25">
      <c r="A500">
        <v>6</v>
      </c>
      <c r="B500">
        <v>13</v>
      </c>
      <c r="C500" t="s">
        <v>78</v>
      </c>
      <c r="D500">
        <v>15</v>
      </c>
      <c r="E500">
        <v>17</v>
      </c>
      <c r="F500" t="s">
        <v>80</v>
      </c>
      <c r="G500">
        <v>1.7671458676442587E-2</v>
      </c>
      <c r="H500">
        <v>5.8904862254808628E-2</v>
      </c>
      <c r="I500">
        <v>0.28619594100000001</v>
      </c>
      <c r="J500">
        <v>3.3333333333333335</v>
      </c>
      <c r="K500">
        <v>0.95398647000000003</v>
      </c>
      <c r="L500" t="s">
        <v>129</v>
      </c>
      <c r="M500" t="s">
        <v>50</v>
      </c>
      <c r="N500" t="s">
        <v>51</v>
      </c>
    </row>
    <row r="501" spans="1:14" x14ac:dyDescent="0.25">
      <c r="A501">
        <v>6</v>
      </c>
      <c r="B501">
        <v>4</v>
      </c>
      <c r="C501" t="s">
        <v>78</v>
      </c>
      <c r="D501">
        <v>17</v>
      </c>
      <c r="E501">
        <v>11</v>
      </c>
      <c r="F501" t="s">
        <v>80</v>
      </c>
      <c r="G501">
        <v>2.2698006922186261E-2</v>
      </c>
      <c r="H501">
        <v>7.5660023073954211E-2</v>
      </c>
      <c r="I501">
        <v>0.25615758700000002</v>
      </c>
      <c r="J501">
        <v>3.3333333333333335</v>
      </c>
      <c r="K501">
        <v>0.8538586233333334</v>
      </c>
      <c r="L501" t="s">
        <v>129</v>
      </c>
      <c r="M501" t="s">
        <v>50</v>
      </c>
      <c r="N501" t="s">
        <v>51</v>
      </c>
    </row>
    <row r="502" spans="1:14" x14ac:dyDescent="0.25">
      <c r="A502">
        <v>6</v>
      </c>
      <c r="B502">
        <v>1</v>
      </c>
      <c r="C502" t="s">
        <v>74</v>
      </c>
      <c r="D502">
        <v>19</v>
      </c>
      <c r="E502">
        <v>14</v>
      </c>
      <c r="F502" t="s">
        <v>80</v>
      </c>
      <c r="G502">
        <v>2.8352873698647883E-2</v>
      </c>
      <c r="H502">
        <v>9.4509578995492949E-2</v>
      </c>
      <c r="I502">
        <v>0.34334321200000001</v>
      </c>
      <c r="J502">
        <v>3.3333333333333335</v>
      </c>
      <c r="K502">
        <v>1.1444773733333333</v>
      </c>
      <c r="L502" t="s">
        <v>129</v>
      </c>
      <c r="M502" t="s">
        <v>50</v>
      </c>
      <c r="N502" t="s">
        <v>51</v>
      </c>
    </row>
    <row r="503" spans="1:14" x14ac:dyDescent="0.25">
      <c r="A503">
        <v>6</v>
      </c>
      <c r="B503">
        <v>9</v>
      </c>
      <c r="C503" t="s">
        <v>77</v>
      </c>
      <c r="D503">
        <v>19</v>
      </c>
      <c r="E503">
        <v>10</v>
      </c>
      <c r="F503" t="s">
        <v>80</v>
      </c>
      <c r="G503">
        <v>2.8352873698647883E-2</v>
      </c>
      <c r="H503">
        <v>9.4509578995492949E-2</v>
      </c>
      <c r="I503">
        <v>0.10834594880000001</v>
      </c>
      <c r="J503">
        <v>3.3333333333333335</v>
      </c>
      <c r="K503">
        <v>0.36115316266666669</v>
      </c>
      <c r="L503" t="s">
        <v>129</v>
      </c>
      <c r="M503" t="s">
        <v>50</v>
      </c>
      <c r="N503" t="s">
        <v>51</v>
      </c>
    </row>
    <row r="504" spans="1:14" x14ac:dyDescent="0.25">
      <c r="A504">
        <v>6</v>
      </c>
      <c r="B504">
        <v>18</v>
      </c>
      <c r="C504" t="s">
        <v>77</v>
      </c>
      <c r="D504">
        <v>19</v>
      </c>
      <c r="E504">
        <v>10</v>
      </c>
      <c r="F504" t="s">
        <v>80</v>
      </c>
      <c r="G504">
        <v>2.8352873698647883E-2</v>
      </c>
      <c r="H504">
        <v>9.4509578995492949E-2</v>
      </c>
      <c r="I504">
        <v>0.10834594880000001</v>
      </c>
      <c r="J504">
        <v>3.3333333333333335</v>
      </c>
      <c r="K504">
        <v>0.36115316266666669</v>
      </c>
      <c r="L504" t="s">
        <v>129</v>
      </c>
      <c r="M504" t="s">
        <v>50</v>
      </c>
      <c r="N504" t="s">
        <v>51</v>
      </c>
    </row>
    <row r="505" spans="1:14" x14ac:dyDescent="0.25">
      <c r="A505">
        <v>6</v>
      </c>
      <c r="B505">
        <v>6</v>
      </c>
      <c r="C505" t="s">
        <v>77</v>
      </c>
      <c r="D505">
        <v>20</v>
      </c>
      <c r="E505">
        <v>17</v>
      </c>
      <c r="F505" t="s">
        <v>81</v>
      </c>
      <c r="G505">
        <v>3.1415926535897934E-2</v>
      </c>
      <c r="H505">
        <v>0.10471975511965978</v>
      </c>
      <c r="I505">
        <v>0.19959653679999997</v>
      </c>
      <c r="J505">
        <v>3.3333333333333335</v>
      </c>
      <c r="K505">
        <v>0.6653217893333333</v>
      </c>
      <c r="L505" t="s">
        <v>129</v>
      </c>
      <c r="M505" t="s">
        <v>50</v>
      </c>
      <c r="N505" t="s">
        <v>51</v>
      </c>
    </row>
    <row r="506" spans="1:14" x14ac:dyDescent="0.25">
      <c r="A506">
        <v>6</v>
      </c>
      <c r="B506">
        <v>15</v>
      </c>
      <c r="C506" t="s">
        <v>77</v>
      </c>
      <c r="D506">
        <v>20</v>
      </c>
      <c r="E506">
        <v>17</v>
      </c>
      <c r="F506" t="s">
        <v>81</v>
      </c>
      <c r="G506">
        <v>3.1415926535897934E-2</v>
      </c>
      <c r="H506">
        <v>0.10471975511965978</v>
      </c>
      <c r="I506">
        <v>0.19959653679999997</v>
      </c>
      <c r="J506">
        <v>3.3333333333333335</v>
      </c>
      <c r="K506">
        <v>0.6653217893333333</v>
      </c>
      <c r="L506" t="s">
        <v>129</v>
      </c>
      <c r="M506" t="s">
        <v>50</v>
      </c>
      <c r="N506" t="s">
        <v>51</v>
      </c>
    </row>
    <row r="507" spans="1:14" x14ac:dyDescent="0.25">
      <c r="A507">
        <v>6</v>
      </c>
      <c r="B507">
        <v>2</v>
      </c>
      <c r="C507" t="s">
        <v>74</v>
      </c>
      <c r="D507">
        <v>24</v>
      </c>
      <c r="E507">
        <v>16</v>
      </c>
      <c r="F507" t="s">
        <v>81</v>
      </c>
      <c r="G507">
        <v>4.5238934211693019E-2</v>
      </c>
      <c r="H507">
        <v>0.15079644737231007</v>
      </c>
      <c r="I507">
        <v>0.53687205000000005</v>
      </c>
      <c r="J507">
        <v>3.3333333333333335</v>
      </c>
      <c r="K507">
        <v>1.7895735000000002</v>
      </c>
      <c r="L507" t="s">
        <v>129</v>
      </c>
      <c r="M507" t="s">
        <v>50</v>
      </c>
      <c r="N507" t="s">
        <v>51</v>
      </c>
    </row>
    <row r="508" spans="1:14" x14ac:dyDescent="0.25">
      <c r="A508">
        <v>6</v>
      </c>
      <c r="B508">
        <v>5</v>
      </c>
      <c r="C508" t="s">
        <v>77</v>
      </c>
      <c r="D508">
        <v>24</v>
      </c>
      <c r="E508">
        <v>16</v>
      </c>
      <c r="F508" t="s">
        <v>81</v>
      </c>
      <c r="G508">
        <v>4.5238934211693019E-2</v>
      </c>
      <c r="H508">
        <v>0.15079644737231007</v>
      </c>
      <c r="I508">
        <v>0.26870669999999997</v>
      </c>
      <c r="J508">
        <v>3.3333333333333335</v>
      </c>
      <c r="K508">
        <v>0.89568899999999996</v>
      </c>
      <c r="L508" t="s">
        <v>129</v>
      </c>
      <c r="M508" t="s">
        <v>50</v>
      </c>
      <c r="N508" t="s">
        <v>51</v>
      </c>
    </row>
    <row r="509" spans="1:14" x14ac:dyDescent="0.25">
      <c r="A509">
        <v>6</v>
      </c>
      <c r="B509">
        <v>14</v>
      </c>
      <c r="C509" t="s">
        <v>77</v>
      </c>
      <c r="D509">
        <v>24</v>
      </c>
      <c r="E509">
        <v>16</v>
      </c>
      <c r="F509" t="s">
        <v>81</v>
      </c>
      <c r="G509">
        <v>4.5238934211693019E-2</v>
      </c>
      <c r="H509">
        <v>0.15079644737231007</v>
      </c>
      <c r="I509">
        <v>0.26870669999999997</v>
      </c>
      <c r="J509">
        <v>3.3333333333333335</v>
      </c>
      <c r="K509">
        <v>0.89568899999999996</v>
      </c>
      <c r="L509" t="s">
        <v>129</v>
      </c>
      <c r="M509" t="s">
        <v>50</v>
      </c>
      <c r="N509" t="s">
        <v>51</v>
      </c>
    </row>
    <row r="510" spans="1:14" x14ac:dyDescent="0.25">
      <c r="A510">
        <v>6</v>
      </c>
      <c r="B510">
        <v>8</v>
      </c>
      <c r="C510" t="s">
        <v>77</v>
      </c>
      <c r="D510">
        <v>25</v>
      </c>
      <c r="E510">
        <v>18</v>
      </c>
      <c r="F510" t="s">
        <v>82</v>
      </c>
      <c r="G510">
        <v>4.9087385212340517E-2</v>
      </c>
      <c r="H510">
        <v>0.1636246173744684</v>
      </c>
      <c r="I510">
        <v>0.32688967679999992</v>
      </c>
      <c r="J510">
        <v>3.3333333333333335</v>
      </c>
      <c r="K510">
        <v>1.0896322559999998</v>
      </c>
      <c r="L510" t="s">
        <v>129</v>
      </c>
      <c r="M510" t="s">
        <v>50</v>
      </c>
      <c r="N510" t="s">
        <v>51</v>
      </c>
    </row>
    <row r="511" spans="1:14" x14ac:dyDescent="0.25">
      <c r="A511">
        <v>6</v>
      </c>
      <c r="B511">
        <v>17</v>
      </c>
      <c r="C511" t="s">
        <v>77</v>
      </c>
      <c r="D511">
        <v>25</v>
      </c>
      <c r="E511">
        <v>18</v>
      </c>
      <c r="F511" t="s">
        <v>82</v>
      </c>
      <c r="G511">
        <v>4.9087385212340517E-2</v>
      </c>
      <c r="H511">
        <v>0.1636246173744684</v>
      </c>
      <c r="I511">
        <v>0.32688967679999992</v>
      </c>
      <c r="J511">
        <v>3.3333333333333335</v>
      </c>
      <c r="K511">
        <v>1.0896322559999998</v>
      </c>
      <c r="L511" t="s">
        <v>129</v>
      </c>
      <c r="M511" t="s">
        <v>50</v>
      </c>
      <c r="N511" t="s">
        <v>51</v>
      </c>
    </row>
    <row r="512" spans="1:14" x14ac:dyDescent="0.25">
      <c r="A512">
        <v>6</v>
      </c>
      <c r="B512">
        <v>10</v>
      </c>
      <c r="C512" t="s">
        <v>77</v>
      </c>
      <c r="D512">
        <v>26</v>
      </c>
      <c r="E512">
        <v>20</v>
      </c>
      <c r="F512" t="s">
        <v>82</v>
      </c>
      <c r="G512">
        <v>5.3092915845667513E-2</v>
      </c>
      <c r="H512">
        <v>0.17697638615222505</v>
      </c>
      <c r="I512">
        <v>0.39182348079999996</v>
      </c>
      <c r="J512">
        <v>3.3333333333333335</v>
      </c>
      <c r="K512">
        <v>1.3060782693333333</v>
      </c>
      <c r="L512" t="s">
        <v>129</v>
      </c>
      <c r="M512" t="s">
        <v>50</v>
      </c>
      <c r="N512" t="s">
        <v>51</v>
      </c>
    </row>
    <row r="513" spans="1:14" x14ac:dyDescent="0.25">
      <c r="A513">
        <v>6</v>
      </c>
      <c r="B513">
        <v>19</v>
      </c>
      <c r="C513" t="s">
        <v>77</v>
      </c>
      <c r="D513">
        <v>38</v>
      </c>
      <c r="E513">
        <v>20</v>
      </c>
      <c r="F513" t="s">
        <v>84</v>
      </c>
      <c r="G513">
        <v>0.11341149479459153</v>
      </c>
      <c r="H513">
        <v>0.3780383159819718</v>
      </c>
      <c r="I513">
        <v>0.83119935280000001</v>
      </c>
      <c r="J513">
        <v>3.3333333333333335</v>
      </c>
      <c r="K513">
        <v>2.7706645093333333</v>
      </c>
      <c r="L513" t="s">
        <v>129</v>
      </c>
      <c r="M513" t="s">
        <v>50</v>
      </c>
      <c r="N513" t="s">
        <v>51</v>
      </c>
    </row>
    <row r="514" spans="1:14" x14ac:dyDescent="0.25">
      <c r="A514">
        <v>6</v>
      </c>
      <c r="B514">
        <v>16</v>
      </c>
      <c r="C514" t="s">
        <v>77</v>
      </c>
      <c r="D514">
        <v>43</v>
      </c>
      <c r="E514">
        <v>25</v>
      </c>
      <c r="F514" t="s">
        <v>85</v>
      </c>
      <c r="G514">
        <v>0.14522012041218818</v>
      </c>
      <c r="H514">
        <v>0.48406706804062727</v>
      </c>
      <c r="I514">
        <v>1.3273565467999999</v>
      </c>
      <c r="J514">
        <v>3.3333333333333335</v>
      </c>
      <c r="K514">
        <v>4.4245218226666667</v>
      </c>
      <c r="L514" t="s">
        <v>129</v>
      </c>
      <c r="M514" t="s">
        <v>50</v>
      </c>
      <c r="N514" t="s">
        <v>51</v>
      </c>
    </row>
    <row r="515" spans="1:14" x14ac:dyDescent="0.25">
      <c r="A515">
        <v>1</v>
      </c>
      <c r="B515">
        <v>4</v>
      </c>
      <c r="C515" t="s">
        <v>77</v>
      </c>
      <c r="D515">
        <v>10</v>
      </c>
      <c r="E515">
        <v>6</v>
      </c>
      <c r="F515" t="s">
        <v>79</v>
      </c>
      <c r="G515">
        <v>7.8539816339744835E-3</v>
      </c>
      <c r="H515">
        <v>2.6179938779914945E-2</v>
      </c>
      <c r="I515">
        <v>2.2244296799999997E-2</v>
      </c>
      <c r="J515">
        <v>3.3333333333333335</v>
      </c>
      <c r="K515">
        <v>7.4147655999999992E-2</v>
      </c>
      <c r="L515" t="s">
        <v>129</v>
      </c>
      <c r="M515" t="s">
        <v>52</v>
      </c>
      <c r="N515" t="s">
        <v>53</v>
      </c>
    </row>
    <row r="516" spans="1:14" x14ac:dyDescent="0.25">
      <c r="A516">
        <v>1</v>
      </c>
      <c r="B516">
        <v>11</v>
      </c>
      <c r="C516" t="s">
        <v>77</v>
      </c>
      <c r="D516">
        <v>10</v>
      </c>
      <c r="E516">
        <v>16</v>
      </c>
      <c r="F516" t="s">
        <v>79</v>
      </c>
      <c r="G516">
        <v>7.8539816339744835E-3</v>
      </c>
      <c r="H516">
        <v>2.6179938779914945E-2</v>
      </c>
      <c r="I516">
        <v>5.0849496799999991E-2</v>
      </c>
      <c r="J516">
        <v>3.3333333333333335</v>
      </c>
      <c r="K516">
        <v>0.16949832266666665</v>
      </c>
      <c r="L516" t="s">
        <v>129</v>
      </c>
      <c r="M516" t="s">
        <v>52</v>
      </c>
      <c r="N516" t="s">
        <v>53</v>
      </c>
    </row>
    <row r="517" spans="1:14" x14ac:dyDescent="0.25">
      <c r="A517">
        <v>1</v>
      </c>
      <c r="B517">
        <v>18</v>
      </c>
      <c r="C517" t="s">
        <v>77</v>
      </c>
      <c r="D517">
        <v>10</v>
      </c>
      <c r="E517">
        <v>16</v>
      </c>
      <c r="F517" t="s">
        <v>79</v>
      </c>
      <c r="G517">
        <v>7.8539816339744835E-3</v>
      </c>
      <c r="H517">
        <v>2.6179938779914945E-2</v>
      </c>
      <c r="I517">
        <v>5.0849496799999991E-2</v>
      </c>
      <c r="J517">
        <v>3.3333333333333335</v>
      </c>
      <c r="K517">
        <v>0.16949832266666665</v>
      </c>
      <c r="L517" t="s">
        <v>129</v>
      </c>
      <c r="M517" t="s">
        <v>52</v>
      </c>
      <c r="N517" t="s">
        <v>53</v>
      </c>
    </row>
    <row r="518" spans="1:14" x14ac:dyDescent="0.25">
      <c r="A518">
        <v>1</v>
      </c>
      <c r="B518">
        <v>1</v>
      </c>
      <c r="C518" t="s">
        <v>77</v>
      </c>
      <c r="D518">
        <v>13</v>
      </c>
      <c r="E518">
        <v>8</v>
      </c>
      <c r="F518" t="s">
        <v>79</v>
      </c>
      <c r="G518">
        <v>1.3273228961416878E-2</v>
      </c>
      <c r="H518">
        <v>4.4244096538056263E-2</v>
      </c>
      <c r="I518">
        <v>4.3755407199999999E-2</v>
      </c>
      <c r="J518">
        <v>3.3333333333333335</v>
      </c>
      <c r="K518">
        <v>0.14585135733333335</v>
      </c>
      <c r="L518" t="s">
        <v>129</v>
      </c>
      <c r="M518" t="s">
        <v>52</v>
      </c>
      <c r="N518" t="s">
        <v>53</v>
      </c>
    </row>
    <row r="519" spans="1:14" x14ac:dyDescent="0.25">
      <c r="A519">
        <v>1</v>
      </c>
      <c r="B519">
        <v>5</v>
      </c>
      <c r="C519" t="s">
        <v>77</v>
      </c>
      <c r="D519">
        <v>14</v>
      </c>
      <c r="E519">
        <v>14</v>
      </c>
      <c r="F519" t="s">
        <v>79</v>
      </c>
      <c r="G519">
        <v>1.5393804002589988E-2</v>
      </c>
      <c r="H519">
        <v>5.1312680008633295E-2</v>
      </c>
      <c r="I519">
        <v>8.3573845600000002E-2</v>
      </c>
      <c r="J519">
        <v>3.3333333333333335</v>
      </c>
      <c r="K519">
        <v>0.27857948533333338</v>
      </c>
      <c r="L519" t="s">
        <v>129</v>
      </c>
      <c r="M519" t="s">
        <v>52</v>
      </c>
      <c r="N519" t="s">
        <v>53</v>
      </c>
    </row>
    <row r="520" spans="1:14" x14ac:dyDescent="0.25">
      <c r="A520">
        <v>1</v>
      </c>
      <c r="B520">
        <v>7</v>
      </c>
      <c r="C520" t="s">
        <v>77</v>
      </c>
      <c r="D520">
        <v>14</v>
      </c>
      <c r="E520">
        <v>10</v>
      </c>
      <c r="F520" t="s">
        <v>79</v>
      </c>
      <c r="G520">
        <v>1.5393804002589988E-2</v>
      </c>
      <c r="H520">
        <v>5.1312680008633295E-2</v>
      </c>
      <c r="I520">
        <v>6.114736879999999E-2</v>
      </c>
      <c r="J520">
        <v>3.3333333333333335</v>
      </c>
      <c r="K520">
        <v>0.20382456266666665</v>
      </c>
      <c r="L520" t="s">
        <v>129</v>
      </c>
      <c r="M520" t="s">
        <v>52</v>
      </c>
      <c r="N520" t="s">
        <v>53</v>
      </c>
    </row>
    <row r="521" spans="1:14" x14ac:dyDescent="0.25">
      <c r="A521">
        <v>1</v>
      </c>
      <c r="B521">
        <v>6</v>
      </c>
      <c r="C521" t="s">
        <v>77</v>
      </c>
      <c r="D521">
        <v>15</v>
      </c>
      <c r="E521">
        <v>12</v>
      </c>
      <c r="F521" t="s">
        <v>80</v>
      </c>
      <c r="G521">
        <v>1.7671458676442587E-2</v>
      </c>
      <c r="H521">
        <v>5.8904862254808628E-2</v>
      </c>
      <c r="I521">
        <v>8.2315216800000007E-2</v>
      </c>
      <c r="J521">
        <v>3.3333333333333335</v>
      </c>
      <c r="K521">
        <v>0.27438405600000004</v>
      </c>
      <c r="L521" t="s">
        <v>129</v>
      </c>
      <c r="M521" t="s">
        <v>52</v>
      </c>
      <c r="N521" t="s">
        <v>53</v>
      </c>
    </row>
    <row r="522" spans="1:14" x14ac:dyDescent="0.25">
      <c r="A522">
        <v>1</v>
      </c>
      <c r="B522">
        <v>8</v>
      </c>
      <c r="C522" t="s">
        <v>77</v>
      </c>
      <c r="D522">
        <v>15</v>
      </c>
      <c r="E522">
        <v>13</v>
      </c>
      <c r="F522" t="s">
        <v>80</v>
      </c>
      <c r="G522">
        <v>1.7671458676442587E-2</v>
      </c>
      <c r="H522">
        <v>5.8904862254808628E-2</v>
      </c>
      <c r="I522">
        <v>8.8751386799999998E-2</v>
      </c>
      <c r="J522">
        <v>3.3333333333333335</v>
      </c>
      <c r="K522">
        <v>0.29583795600000001</v>
      </c>
      <c r="L522" t="s">
        <v>129</v>
      </c>
      <c r="M522" t="s">
        <v>52</v>
      </c>
      <c r="N522" t="s">
        <v>53</v>
      </c>
    </row>
    <row r="523" spans="1:14" x14ac:dyDescent="0.25">
      <c r="A523">
        <v>1</v>
      </c>
      <c r="B523">
        <v>12</v>
      </c>
      <c r="C523" t="s">
        <v>77</v>
      </c>
      <c r="D523">
        <v>16</v>
      </c>
      <c r="E523">
        <v>10</v>
      </c>
      <c r="F523" t="s">
        <v>80</v>
      </c>
      <c r="G523">
        <v>2.0106192982974676E-2</v>
      </c>
      <c r="H523">
        <v>6.7020643276582262E-2</v>
      </c>
      <c r="I523">
        <v>7.8310488799999994E-2</v>
      </c>
      <c r="J523">
        <v>3.3333333333333335</v>
      </c>
      <c r="K523">
        <v>0.26103496266666665</v>
      </c>
      <c r="L523" t="s">
        <v>129</v>
      </c>
      <c r="M523" t="s">
        <v>52</v>
      </c>
      <c r="N523" t="s">
        <v>53</v>
      </c>
    </row>
    <row r="524" spans="1:14" x14ac:dyDescent="0.25">
      <c r="A524">
        <v>1</v>
      </c>
      <c r="B524">
        <v>19</v>
      </c>
      <c r="C524" t="s">
        <v>77</v>
      </c>
      <c r="D524">
        <v>16</v>
      </c>
      <c r="E524">
        <v>10</v>
      </c>
      <c r="F524" t="s">
        <v>80</v>
      </c>
      <c r="G524">
        <v>2.0106192982974676E-2</v>
      </c>
      <c r="H524">
        <v>6.7020643276582262E-2</v>
      </c>
      <c r="I524">
        <v>7.8310488799999994E-2</v>
      </c>
      <c r="J524">
        <v>3.3333333333333335</v>
      </c>
      <c r="K524">
        <v>0.26103496266666665</v>
      </c>
      <c r="L524" t="s">
        <v>129</v>
      </c>
      <c r="M524" t="s">
        <v>52</v>
      </c>
      <c r="N524" t="s">
        <v>53</v>
      </c>
    </row>
    <row r="525" spans="1:14" x14ac:dyDescent="0.25">
      <c r="A525">
        <v>1</v>
      </c>
      <c r="B525">
        <v>3</v>
      </c>
      <c r="C525" t="s">
        <v>77</v>
      </c>
      <c r="D525">
        <v>17</v>
      </c>
      <c r="E525">
        <v>9</v>
      </c>
      <c r="F525" t="s">
        <v>80</v>
      </c>
      <c r="G525">
        <v>2.2698006922186261E-2</v>
      </c>
      <c r="H525">
        <v>7.5660023073954211E-2</v>
      </c>
      <c r="I525">
        <v>7.9483302000000006E-2</v>
      </c>
      <c r="J525">
        <v>3.3333333333333335</v>
      </c>
      <c r="K525">
        <v>0.26494434000000006</v>
      </c>
      <c r="L525" t="s">
        <v>129</v>
      </c>
      <c r="M525" t="s">
        <v>52</v>
      </c>
      <c r="N525" t="s">
        <v>53</v>
      </c>
    </row>
    <row r="526" spans="1:14" x14ac:dyDescent="0.25">
      <c r="A526">
        <v>1</v>
      </c>
      <c r="B526">
        <v>15</v>
      </c>
      <c r="C526" t="s">
        <v>77</v>
      </c>
      <c r="D526">
        <v>18</v>
      </c>
      <c r="E526">
        <v>11</v>
      </c>
      <c r="F526" t="s">
        <v>80</v>
      </c>
      <c r="G526">
        <v>2.5446900494077322E-2</v>
      </c>
      <c r="H526">
        <v>8.4823001646924412E-2</v>
      </c>
      <c r="I526">
        <v>0.10703010960000001</v>
      </c>
      <c r="J526">
        <v>3.3333333333333335</v>
      </c>
      <c r="K526">
        <v>0.35676703200000004</v>
      </c>
      <c r="L526" t="s">
        <v>129</v>
      </c>
      <c r="M526" t="s">
        <v>52</v>
      </c>
      <c r="N526" t="s">
        <v>53</v>
      </c>
    </row>
    <row r="527" spans="1:14" x14ac:dyDescent="0.25">
      <c r="A527">
        <v>1</v>
      </c>
      <c r="B527">
        <v>2</v>
      </c>
      <c r="C527" t="s">
        <v>77</v>
      </c>
      <c r="D527">
        <v>20</v>
      </c>
      <c r="E527">
        <v>14</v>
      </c>
      <c r="F527" t="s">
        <v>81</v>
      </c>
      <c r="G527">
        <v>3.1415926535897934E-2</v>
      </c>
      <c r="H527">
        <v>0.10471975511965978</v>
      </c>
      <c r="I527">
        <v>0.16527029679999999</v>
      </c>
      <c r="J527">
        <v>3.3333333333333335</v>
      </c>
      <c r="K527">
        <v>0.55090098933333331</v>
      </c>
      <c r="L527" t="s">
        <v>129</v>
      </c>
      <c r="M527" t="s">
        <v>52</v>
      </c>
      <c r="N527" t="s">
        <v>53</v>
      </c>
    </row>
    <row r="528" spans="1:14" x14ac:dyDescent="0.25">
      <c r="A528">
        <v>1</v>
      </c>
      <c r="B528">
        <v>9</v>
      </c>
      <c r="C528" t="s">
        <v>77</v>
      </c>
      <c r="D528">
        <v>20</v>
      </c>
      <c r="E528">
        <v>16</v>
      </c>
      <c r="F528" t="s">
        <v>81</v>
      </c>
      <c r="G528">
        <v>3.1415926535897934E-2</v>
      </c>
      <c r="H528">
        <v>0.10471975511965978</v>
      </c>
      <c r="I528">
        <v>0.18815445679999998</v>
      </c>
      <c r="J528">
        <v>3.3333333333333335</v>
      </c>
      <c r="K528">
        <v>0.6271815226666666</v>
      </c>
      <c r="L528" t="s">
        <v>129</v>
      </c>
      <c r="M528" t="s">
        <v>52</v>
      </c>
      <c r="N528" t="s">
        <v>53</v>
      </c>
    </row>
    <row r="529" spans="1:14" x14ac:dyDescent="0.25">
      <c r="A529">
        <v>1</v>
      </c>
      <c r="B529">
        <v>13</v>
      </c>
      <c r="C529" t="s">
        <v>77</v>
      </c>
      <c r="D529">
        <v>25</v>
      </c>
      <c r="E529">
        <v>18</v>
      </c>
      <c r="F529" t="s">
        <v>82</v>
      </c>
      <c r="G529">
        <v>4.9087385212340517E-2</v>
      </c>
      <c r="H529">
        <v>0.1636246173744684</v>
      </c>
      <c r="I529">
        <v>0.32688967679999992</v>
      </c>
      <c r="J529">
        <v>3.3333333333333335</v>
      </c>
      <c r="K529">
        <v>1.0896322559999998</v>
      </c>
      <c r="L529" t="s">
        <v>129</v>
      </c>
      <c r="M529" t="s">
        <v>52</v>
      </c>
      <c r="N529" t="s">
        <v>53</v>
      </c>
    </row>
    <row r="530" spans="1:14" x14ac:dyDescent="0.25">
      <c r="A530">
        <v>1</v>
      </c>
      <c r="B530">
        <v>20</v>
      </c>
      <c r="C530" t="s">
        <v>77</v>
      </c>
      <c r="D530">
        <v>25</v>
      </c>
      <c r="E530">
        <v>18</v>
      </c>
      <c r="F530" t="s">
        <v>82</v>
      </c>
      <c r="G530">
        <v>4.9087385212340517E-2</v>
      </c>
      <c r="H530">
        <v>0.1636246173744684</v>
      </c>
      <c r="I530">
        <v>0.32688967679999992</v>
      </c>
      <c r="J530">
        <v>3.3333333333333335</v>
      </c>
      <c r="K530">
        <v>1.0896322559999998</v>
      </c>
      <c r="L530" t="s">
        <v>129</v>
      </c>
      <c r="M530" t="s">
        <v>52</v>
      </c>
      <c r="N530" t="s">
        <v>53</v>
      </c>
    </row>
    <row r="531" spans="1:14" x14ac:dyDescent="0.25">
      <c r="A531">
        <v>1</v>
      </c>
      <c r="B531">
        <v>14</v>
      </c>
      <c r="C531" t="s">
        <v>77</v>
      </c>
      <c r="D531">
        <v>36</v>
      </c>
      <c r="E531">
        <v>19</v>
      </c>
      <c r="F531" t="s">
        <v>84</v>
      </c>
      <c r="G531">
        <v>0.10178760197630929</v>
      </c>
      <c r="H531">
        <v>0.33929200658769765</v>
      </c>
      <c r="I531">
        <v>0.70945562159999997</v>
      </c>
      <c r="J531">
        <v>3.3333333333333335</v>
      </c>
      <c r="K531">
        <v>2.3648520720000001</v>
      </c>
      <c r="L531" t="s">
        <v>129</v>
      </c>
      <c r="M531" t="s">
        <v>52</v>
      </c>
      <c r="N531" t="s">
        <v>53</v>
      </c>
    </row>
    <row r="532" spans="1:14" x14ac:dyDescent="0.25">
      <c r="A532">
        <v>1</v>
      </c>
      <c r="B532">
        <v>16</v>
      </c>
      <c r="C532" t="s">
        <v>77</v>
      </c>
      <c r="D532">
        <v>36</v>
      </c>
      <c r="E532">
        <v>20</v>
      </c>
      <c r="F532" t="s">
        <v>84</v>
      </c>
      <c r="G532">
        <v>0.10178760197630929</v>
      </c>
      <c r="H532">
        <v>0.33929200658769765</v>
      </c>
      <c r="I532">
        <v>0.74652796079999995</v>
      </c>
      <c r="J532">
        <v>3.3333333333333335</v>
      </c>
      <c r="K532">
        <v>2.488426536</v>
      </c>
      <c r="L532" t="s">
        <v>129</v>
      </c>
      <c r="M532" t="s">
        <v>52</v>
      </c>
      <c r="N532" t="s">
        <v>53</v>
      </c>
    </row>
    <row r="533" spans="1:14" x14ac:dyDescent="0.25">
      <c r="A533">
        <v>1</v>
      </c>
      <c r="B533">
        <v>10</v>
      </c>
      <c r="C533" t="s">
        <v>77</v>
      </c>
      <c r="D533">
        <v>42</v>
      </c>
      <c r="E533">
        <v>39</v>
      </c>
      <c r="F533" t="s">
        <v>85</v>
      </c>
      <c r="G533">
        <v>0.13854423602330987</v>
      </c>
      <c r="H533">
        <v>0.46181412007769956</v>
      </c>
      <c r="I533">
        <v>1.973004516</v>
      </c>
      <c r="J533">
        <v>3.3333333333333335</v>
      </c>
      <c r="K533">
        <v>6.5766817200000007</v>
      </c>
      <c r="L533" t="s">
        <v>129</v>
      </c>
      <c r="M533" t="s">
        <v>52</v>
      </c>
      <c r="N533" t="s">
        <v>53</v>
      </c>
    </row>
    <row r="534" spans="1:14" x14ac:dyDescent="0.25">
      <c r="A534">
        <v>1</v>
      </c>
      <c r="B534">
        <v>17</v>
      </c>
      <c r="C534" t="s">
        <v>77</v>
      </c>
      <c r="D534">
        <v>42</v>
      </c>
      <c r="E534">
        <v>39</v>
      </c>
      <c r="F534" t="s">
        <v>85</v>
      </c>
      <c r="G534">
        <v>0.13854423602330987</v>
      </c>
      <c r="H534">
        <v>0.46181412007769956</v>
      </c>
      <c r="I534">
        <v>1.973004516</v>
      </c>
      <c r="J534">
        <v>3.3333333333333335</v>
      </c>
      <c r="K534">
        <v>6.5766817200000007</v>
      </c>
      <c r="L534" t="s">
        <v>129</v>
      </c>
      <c r="M534" t="s">
        <v>52</v>
      </c>
      <c r="N534" t="s">
        <v>53</v>
      </c>
    </row>
    <row r="535" spans="1:14" x14ac:dyDescent="0.25">
      <c r="A535">
        <v>2</v>
      </c>
      <c r="B535">
        <v>3</v>
      </c>
      <c r="C535" t="s">
        <v>78</v>
      </c>
      <c r="D535">
        <v>10</v>
      </c>
      <c r="E535">
        <v>4</v>
      </c>
      <c r="F535" t="s">
        <v>79</v>
      </c>
      <c r="G535">
        <v>7.8539816339744835E-3</v>
      </c>
      <c r="H535">
        <v>2.6179938779914945E-2</v>
      </c>
      <c r="I535">
        <v>0.12693686600000001</v>
      </c>
      <c r="J535">
        <v>3.3333333333333335</v>
      </c>
      <c r="K535">
        <v>0.4231228866666667</v>
      </c>
      <c r="L535" t="s">
        <v>129</v>
      </c>
      <c r="M535" t="s">
        <v>52</v>
      </c>
      <c r="N535" t="s">
        <v>53</v>
      </c>
    </row>
    <row r="536" spans="1:14" x14ac:dyDescent="0.25">
      <c r="A536">
        <v>2</v>
      </c>
      <c r="B536">
        <v>2</v>
      </c>
      <c r="C536" t="s">
        <v>78</v>
      </c>
      <c r="D536">
        <v>11</v>
      </c>
      <c r="E536">
        <v>6</v>
      </c>
      <c r="F536" t="s">
        <v>79</v>
      </c>
      <c r="G536">
        <v>9.5033177771091243E-3</v>
      </c>
      <c r="H536">
        <v>3.1677725923697081E-2</v>
      </c>
      <c r="I536">
        <v>0.14209554000000002</v>
      </c>
      <c r="J536">
        <v>3.3333333333333335</v>
      </c>
      <c r="K536">
        <v>0.47365180000000007</v>
      </c>
      <c r="L536" t="s">
        <v>129</v>
      </c>
      <c r="M536" t="s">
        <v>52</v>
      </c>
      <c r="N536" t="s">
        <v>53</v>
      </c>
    </row>
    <row r="537" spans="1:14" x14ac:dyDescent="0.25">
      <c r="A537">
        <v>2</v>
      </c>
      <c r="B537">
        <v>1</v>
      </c>
      <c r="C537" t="s">
        <v>78</v>
      </c>
      <c r="D537">
        <v>12</v>
      </c>
      <c r="E537">
        <v>8</v>
      </c>
      <c r="F537" t="s">
        <v>79</v>
      </c>
      <c r="G537">
        <v>1.1309733552923255E-2</v>
      </c>
      <c r="H537">
        <v>3.7699111843077518E-2</v>
      </c>
      <c r="I537">
        <v>0.16190411399999999</v>
      </c>
      <c r="J537">
        <v>3.3333333333333335</v>
      </c>
      <c r="K537">
        <v>0.53968037999999996</v>
      </c>
      <c r="L537" t="s">
        <v>129</v>
      </c>
      <c r="M537" t="s">
        <v>52</v>
      </c>
      <c r="N537" t="s">
        <v>53</v>
      </c>
    </row>
    <row r="538" spans="1:14" x14ac:dyDescent="0.25">
      <c r="A538">
        <v>2</v>
      </c>
      <c r="B538">
        <v>11</v>
      </c>
      <c r="C538" t="s">
        <v>78</v>
      </c>
      <c r="D538">
        <v>13</v>
      </c>
      <c r="E538">
        <v>18</v>
      </c>
      <c r="F538" t="s">
        <v>79</v>
      </c>
      <c r="G538">
        <v>1.3273228961416878E-2</v>
      </c>
      <c r="H538">
        <v>4.4244096538056263E-2</v>
      </c>
      <c r="I538">
        <v>0.24978722400000003</v>
      </c>
      <c r="J538">
        <v>3.3333333333333335</v>
      </c>
      <c r="K538">
        <v>0.8326240800000001</v>
      </c>
      <c r="L538" t="s">
        <v>129</v>
      </c>
      <c r="M538" t="s">
        <v>52</v>
      </c>
      <c r="N538" t="s">
        <v>53</v>
      </c>
    </row>
    <row r="539" spans="1:14" x14ac:dyDescent="0.25">
      <c r="A539">
        <v>2</v>
      </c>
      <c r="B539">
        <v>6</v>
      </c>
      <c r="C539" t="s">
        <v>78</v>
      </c>
      <c r="D539">
        <v>14</v>
      </c>
      <c r="E539">
        <v>10</v>
      </c>
      <c r="F539" t="s">
        <v>79</v>
      </c>
      <c r="G539">
        <v>1.5393804002589988E-2</v>
      </c>
      <c r="H539">
        <v>5.1312680008633295E-2</v>
      </c>
      <c r="I539">
        <v>0.19947530600000002</v>
      </c>
      <c r="J539">
        <v>3.3333333333333335</v>
      </c>
      <c r="K539">
        <v>0.66491768666666673</v>
      </c>
      <c r="L539" t="s">
        <v>129</v>
      </c>
      <c r="M539" t="s">
        <v>52</v>
      </c>
      <c r="N539" t="s">
        <v>53</v>
      </c>
    </row>
    <row r="540" spans="1:14" x14ac:dyDescent="0.25">
      <c r="A540">
        <v>2</v>
      </c>
      <c r="B540">
        <v>12</v>
      </c>
      <c r="C540" t="s">
        <v>77</v>
      </c>
      <c r="D540">
        <v>14</v>
      </c>
      <c r="E540">
        <v>12</v>
      </c>
      <c r="F540" t="s">
        <v>79</v>
      </c>
      <c r="G540">
        <v>1.5393804002589988E-2</v>
      </c>
      <c r="H540">
        <v>5.1312680008633295E-2</v>
      </c>
      <c r="I540">
        <v>7.2360607199999996E-2</v>
      </c>
      <c r="J540">
        <v>3.3333333333333335</v>
      </c>
      <c r="K540">
        <v>0.24120202399999999</v>
      </c>
      <c r="L540" t="s">
        <v>129</v>
      </c>
      <c r="M540" t="s">
        <v>52</v>
      </c>
      <c r="N540" t="s">
        <v>53</v>
      </c>
    </row>
    <row r="541" spans="1:14" x14ac:dyDescent="0.25">
      <c r="A541">
        <v>2</v>
      </c>
      <c r="B541">
        <v>20</v>
      </c>
      <c r="C541" t="s">
        <v>78</v>
      </c>
      <c r="D541">
        <v>14</v>
      </c>
      <c r="E541">
        <v>10</v>
      </c>
      <c r="F541" t="s">
        <v>79</v>
      </c>
      <c r="G541">
        <v>1.5393804002589988E-2</v>
      </c>
      <c r="H541">
        <v>5.1312680008633295E-2</v>
      </c>
      <c r="I541">
        <v>0.19947530600000002</v>
      </c>
      <c r="J541">
        <v>3.3333333333333335</v>
      </c>
      <c r="K541">
        <v>0.66491768666666673</v>
      </c>
      <c r="L541" t="s">
        <v>129</v>
      </c>
      <c r="M541" t="s">
        <v>52</v>
      </c>
      <c r="N541" t="s">
        <v>53</v>
      </c>
    </row>
    <row r="542" spans="1:14" x14ac:dyDescent="0.25">
      <c r="A542">
        <v>2</v>
      </c>
      <c r="B542">
        <v>5</v>
      </c>
      <c r="C542" t="s">
        <v>77</v>
      </c>
      <c r="D542">
        <v>18</v>
      </c>
      <c r="E542">
        <v>24</v>
      </c>
      <c r="F542" t="s">
        <v>80</v>
      </c>
      <c r="G542">
        <v>2.5446900494077322E-2</v>
      </c>
      <c r="H542">
        <v>8.4823001646924412E-2</v>
      </c>
      <c r="I542">
        <v>0.22751521199999999</v>
      </c>
      <c r="J542">
        <v>3.3333333333333335</v>
      </c>
      <c r="K542">
        <v>0.75838404000000004</v>
      </c>
      <c r="L542" t="s">
        <v>129</v>
      </c>
      <c r="M542" t="s">
        <v>52</v>
      </c>
      <c r="N542" t="s">
        <v>53</v>
      </c>
    </row>
    <row r="543" spans="1:14" x14ac:dyDescent="0.25">
      <c r="A543">
        <v>2</v>
      </c>
      <c r="B543">
        <v>7</v>
      </c>
      <c r="C543" t="s">
        <v>77</v>
      </c>
      <c r="D543">
        <v>18</v>
      </c>
      <c r="E543">
        <v>20</v>
      </c>
      <c r="F543" t="s">
        <v>80</v>
      </c>
      <c r="G543">
        <v>2.5446900494077322E-2</v>
      </c>
      <c r="H543">
        <v>8.4823001646924412E-2</v>
      </c>
      <c r="I543">
        <v>0.1904428728</v>
      </c>
      <c r="J543">
        <v>3.3333333333333335</v>
      </c>
      <c r="K543">
        <v>0.63480957599999999</v>
      </c>
      <c r="L543" t="s">
        <v>129</v>
      </c>
      <c r="M543" t="s">
        <v>52</v>
      </c>
      <c r="N543" t="s">
        <v>53</v>
      </c>
    </row>
    <row r="544" spans="1:14" x14ac:dyDescent="0.25">
      <c r="A544">
        <v>2</v>
      </c>
      <c r="B544">
        <v>19</v>
      </c>
      <c r="C544" t="s">
        <v>77</v>
      </c>
      <c r="D544">
        <v>18</v>
      </c>
      <c r="E544">
        <v>24</v>
      </c>
      <c r="F544" t="s">
        <v>80</v>
      </c>
      <c r="G544">
        <v>2.5446900494077322E-2</v>
      </c>
      <c r="H544">
        <v>8.4823001646924412E-2</v>
      </c>
      <c r="I544">
        <v>0.22751521199999999</v>
      </c>
      <c r="J544">
        <v>3.3333333333333335</v>
      </c>
      <c r="K544">
        <v>0.75838404000000004</v>
      </c>
      <c r="L544" t="s">
        <v>129</v>
      </c>
      <c r="M544" t="s">
        <v>52</v>
      </c>
      <c r="N544" t="s">
        <v>53</v>
      </c>
    </row>
    <row r="545" spans="1:14" x14ac:dyDescent="0.25">
      <c r="A545">
        <v>2</v>
      </c>
      <c r="B545">
        <v>21</v>
      </c>
      <c r="C545" t="s">
        <v>77</v>
      </c>
      <c r="D545">
        <v>18</v>
      </c>
      <c r="E545">
        <v>20</v>
      </c>
      <c r="F545" t="s">
        <v>80</v>
      </c>
      <c r="G545">
        <v>2.5446900494077322E-2</v>
      </c>
      <c r="H545">
        <v>8.4823001646924412E-2</v>
      </c>
      <c r="I545">
        <v>0.1904428728</v>
      </c>
      <c r="J545">
        <v>3.3333333333333335</v>
      </c>
      <c r="K545">
        <v>0.63480957599999999</v>
      </c>
      <c r="L545" t="s">
        <v>129</v>
      </c>
      <c r="M545" t="s">
        <v>52</v>
      </c>
      <c r="N545" t="s">
        <v>53</v>
      </c>
    </row>
    <row r="546" spans="1:14" x14ac:dyDescent="0.25">
      <c r="A546">
        <v>2</v>
      </c>
      <c r="B546">
        <v>8</v>
      </c>
      <c r="C546" t="s">
        <v>77</v>
      </c>
      <c r="D546">
        <v>19</v>
      </c>
      <c r="E546">
        <v>20</v>
      </c>
      <c r="F546" t="s">
        <v>80</v>
      </c>
      <c r="G546">
        <v>2.8352873698647883E-2</v>
      </c>
      <c r="H546">
        <v>9.4509578995492949E-2</v>
      </c>
      <c r="I546">
        <v>0.21161072080000001</v>
      </c>
      <c r="J546">
        <v>3.3333333333333335</v>
      </c>
      <c r="K546">
        <v>0.70536906933333343</v>
      </c>
      <c r="L546" t="s">
        <v>129</v>
      </c>
      <c r="M546" t="s">
        <v>52</v>
      </c>
      <c r="N546" t="s">
        <v>53</v>
      </c>
    </row>
    <row r="547" spans="1:14" x14ac:dyDescent="0.25">
      <c r="A547">
        <v>2</v>
      </c>
      <c r="B547">
        <v>22</v>
      </c>
      <c r="C547" t="s">
        <v>77</v>
      </c>
      <c r="D547">
        <v>19</v>
      </c>
      <c r="E547">
        <v>20</v>
      </c>
      <c r="F547" t="s">
        <v>80</v>
      </c>
      <c r="G547">
        <v>2.8352873698647883E-2</v>
      </c>
      <c r="H547">
        <v>9.4509578995492949E-2</v>
      </c>
      <c r="I547">
        <v>0.21161072080000001</v>
      </c>
      <c r="J547">
        <v>3.3333333333333335</v>
      </c>
      <c r="K547">
        <v>0.70536906933333343</v>
      </c>
      <c r="L547" t="s">
        <v>129</v>
      </c>
      <c r="M547" t="s">
        <v>52</v>
      </c>
      <c r="N547" t="s">
        <v>53</v>
      </c>
    </row>
    <row r="548" spans="1:14" x14ac:dyDescent="0.25">
      <c r="A548">
        <v>2</v>
      </c>
      <c r="B548">
        <v>4</v>
      </c>
      <c r="C548" t="s">
        <v>77</v>
      </c>
      <c r="D548">
        <v>20</v>
      </c>
      <c r="E548">
        <v>22</v>
      </c>
      <c r="F548" t="s">
        <v>81</v>
      </c>
      <c r="G548">
        <v>3.1415926535897934E-2</v>
      </c>
      <c r="H548">
        <v>0.10471975511965978</v>
      </c>
      <c r="I548">
        <v>0.25680693679999994</v>
      </c>
      <c r="J548">
        <v>3.3333333333333335</v>
      </c>
      <c r="K548">
        <v>0.85602312266666647</v>
      </c>
      <c r="L548" t="s">
        <v>129</v>
      </c>
      <c r="M548" t="s">
        <v>52</v>
      </c>
      <c r="N548" t="s">
        <v>53</v>
      </c>
    </row>
    <row r="549" spans="1:14" x14ac:dyDescent="0.25">
      <c r="A549">
        <v>2</v>
      </c>
      <c r="B549">
        <v>18</v>
      </c>
      <c r="C549" t="s">
        <v>77</v>
      </c>
      <c r="D549">
        <v>20</v>
      </c>
      <c r="E549">
        <v>22</v>
      </c>
      <c r="F549" t="s">
        <v>81</v>
      </c>
      <c r="G549">
        <v>3.1415926535897934E-2</v>
      </c>
      <c r="H549">
        <v>0.10471975511965978</v>
      </c>
      <c r="I549">
        <v>0.25680693679999994</v>
      </c>
      <c r="J549">
        <v>3.3333333333333335</v>
      </c>
      <c r="K549">
        <v>0.85602312266666647</v>
      </c>
      <c r="L549" t="s">
        <v>129</v>
      </c>
      <c r="M549" t="s">
        <v>52</v>
      </c>
      <c r="N549" t="s">
        <v>53</v>
      </c>
    </row>
    <row r="550" spans="1:14" x14ac:dyDescent="0.25">
      <c r="A550">
        <v>2</v>
      </c>
      <c r="B550">
        <v>13</v>
      </c>
      <c r="C550" t="s">
        <v>78</v>
      </c>
      <c r="D550">
        <v>21</v>
      </c>
      <c r="E550">
        <v>11</v>
      </c>
      <c r="F550" t="s">
        <v>81</v>
      </c>
      <c r="G550">
        <v>3.4636059005827467E-2</v>
      </c>
      <c r="H550">
        <v>0.11545353001942489</v>
      </c>
      <c r="I550">
        <v>0.333903915</v>
      </c>
      <c r="J550">
        <v>3.3333333333333335</v>
      </c>
      <c r="K550">
        <v>1.1130130499999999</v>
      </c>
      <c r="L550" t="s">
        <v>129</v>
      </c>
      <c r="M550" t="s">
        <v>52</v>
      </c>
      <c r="N550" t="s">
        <v>53</v>
      </c>
    </row>
    <row r="551" spans="1:14" x14ac:dyDescent="0.25">
      <c r="A551">
        <v>2</v>
      </c>
      <c r="B551">
        <v>9</v>
      </c>
      <c r="C551" t="s">
        <v>77</v>
      </c>
      <c r="D551">
        <v>23</v>
      </c>
      <c r="E551">
        <v>21</v>
      </c>
      <c r="F551" t="s">
        <v>81</v>
      </c>
      <c r="G551">
        <v>4.1547562843725017E-2</v>
      </c>
      <c r="H551">
        <v>0.13849187614575006</v>
      </c>
      <c r="I551">
        <v>0.32285634359999993</v>
      </c>
      <c r="J551">
        <v>3.3333333333333335</v>
      </c>
      <c r="K551">
        <v>1.0761878119999999</v>
      </c>
      <c r="L551" t="s">
        <v>129</v>
      </c>
      <c r="M551" t="s">
        <v>52</v>
      </c>
      <c r="N551" t="s">
        <v>53</v>
      </c>
    </row>
    <row r="552" spans="1:14" x14ac:dyDescent="0.25">
      <c r="A552">
        <v>2</v>
      </c>
      <c r="B552">
        <v>23</v>
      </c>
      <c r="C552" t="s">
        <v>77</v>
      </c>
      <c r="D552">
        <v>23</v>
      </c>
      <c r="E552">
        <v>21</v>
      </c>
      <c r="F552" t="s">
        <v>81</v>
      </c>
      <c r="G552">
        <v>4.1547562843725017E-2</v>
      </c>
      <c r="H552">
        <v>0.13849187614575006</v>
      </c>
      <c r="I552">
        <v>0.32285634359999993</v>
      </c>
      <c r="J552">
        <v>3.3333333333333335</v>
      </c>
      <c r="K552">
        <v>1.0761878119999999</v>
      </c>
      <c r="L552" t="s">
        <v>129</v>
      </c>
      <c r="M552" t="s">
        <v>52</v>
      </c>
      <c r="N552" t="s">
        <v>53</v>
      </c>
    </row>
    <row r="553" spans="1:14" x14ac:dyDescent="0.25">
      <c r="A553">
        <v>2</v>
      </c>
      <c r="B553">
        <v>16</v>
      </c>
      <c r="C553" t="s">
        <v>78</v>
      </c>
      <c r="D553">
        <v>24</v>
      </c>
      <c r="E553">
        <v>12</v>
      </c>
      <c r="F553" t="s">
        <v>81</v>
      </c>
      <c r="G553">
        <v>4.5238934211693019E-2</v>
      </c>
      <c r="H553">
        <v>0.15079644737231007</v>
      </c>
      <c r="I553">
        <v>0.42973835399999999</v>
      </c>
      <c r="J553">
        <v>3.3333333333333335</v>
      </c>
      <c r="K553">
        <v>1.43246118</v>
      </c>
      <c r="L553" t="s">
        <v>129</v>
      </c>
      <c r="M553" t="s">
        <v>52</v>
      </c>
      <c r="N553" t="s">
        <v>53</v>
      </c>
    </row>
    <row r="554" spans="1:14" x14ac:dyDescent="0.25">
      <c r="A554">
        <v>2</v>
      </c>
      <c r="B554">
        <v>15</v>
      </c>
      <c r="C554" t="s">
        <v>77</v>
      </c>
      <c r="D554">
        <v>25</v>
      </c>
      <c r="E554">
        <v>20</v>
      </c>
      <c r="F554" t="s">
        <v>82</v>
      </c>
      <c r="G554">
        <v>4.9087385212340517E-2</v>
      </c>
      <c r="H554">
        <v>0.1636246173744684</v>
      </c>
      <c r="I554">
        <v>0.36264617679999994</v>
      </c>
      <c r="J554">
        <v>3.3333333333333335</v>
      </c>
      <c r="K554">
        <v>1.2088205893333333</v>
      </c>
      <c r="L554" t="s">
        <v>129</v>
      </c>
      <c r="M554" t="s">
        <v>52</v>
      </c>
      <c r="N554" t="s">
        <v>53</v>
      </c>
    </row>
    <row r="555" spans="1:14" x14ac:dyDescent="0.25">
      <c r="A555">
        <v>2</v>
      </c>
      <c r="B555">
        <v>10</v>
      </c>
      <c r="C555" t="s">
        <v>77</v>
      </c>
      <c r="D555">
        <v>28</v>
      </c>
      <c r="E555">
        <v>29</v>
      </c>
      <c r="F555" t="s">
        <v>82</v>
      </c>
      <c r="G555">
        <v>6.1575216010359951E-2</v>
      </c>
      <c r="H555">
        <v>0.20525072003453318</v>
      </c>
      <c r="I555">
        <v>0.65544900399999995</v>
      </c>
      <c r="J555">
        <v>3.3333333333333335</v>
      </c>
      <c r="K555">
        <v>2.1848300133333334</v>
      </c>
      <c r="L555" t="s">
        <v>129</v>
      </c>
      <c r="M555" t="s">
        <v>52</v>
      </c>
      <c r="N555" t="s">
        <v>53</v>
      </c>
    </row>
    <row r="556" spans="1:14" x14ac:dyDescent="0.25">
      <c r="A556">
        <v>2</v>
      </c>
      <c r="B556">
        <v>17</v>
      </c>
      <c r="C556" t="s">
        <v>77</v>
      </c>
      <c r="D556">
        <v>33</v>
      </c>
      <c r="E556">
        <v>19</v>
      </c>
      <c r="F556" t="s">
        <v>83</v>
      </c>
      <c r="G556">
        <v>8.5529859993982132E-2</v>
      </c>
      <c r="H556">
        <v>0.28509953331327381</v>
      </c>
      <c r="I556">
        <v>0.59695136999999987</v>
      </c>
      <c r="J556">
        <v>3.3333333333333335</v>
      </c>
      <c r="K556">
        <v>1.9898378999999997</v>
      </c>
      <c r="L556" t="s">
        <v>129</v>
      </c>
      <c r="M556" t="s">
        <v>52</v>
      </c>
      <c r="N556" t="s">
        <v>53</v>
      </c>
    </row>
    <row r="557" spans="1:14" x14ac:dyDescent="0.25">
      <c r="A557">
        <v>2</v>
      </c>
      <c r="B557">
        <v>14</v>
      </c>
      <c r="C557" t="s">
        <v>77</v>
      </c>
      <c r="D557">
        <v>36</v>
      </c>
      <c r="E557">
        <v>20</v>
      </c>
      <c r="F557" t="s">
        <v>84</v>
      </c>
      <c r="G557">
        <v>0.10178760197630929</v>
      </c>
      <c r="H557">
        <v>0.33929200658769765</v>
      </c>
      <c r="I557">
        <v>0.74652796079999995</v>
      </c>
      <c r="J557">
        <v>3.3333333333333335</v>
      </c>
      <c r="K557">
        <v>2.488426536</v>
      </c>
      <c r="L557" t="s">
        <v>129</v>
      </c>
      <c r="M557" t="s">
        <v>52</v>
      </c>
      <c r="N557" t="s">
        <v>53</v>
      </c>
    </row>
    <row r="558" spans="1:14" x14ac:dyDescent="0.25">
      <c r="A558">
        <v>3</v>
      </c>
      <c r="B558">
        <v>13</v>
      </c>
      <c r="C558" t="s">
        <v>78</v>
      </c>
      <c r="D558">
        <v>12</v>
      </c>
      <c r="E558">
        <v>8</v>
      </c>
      <c r="F558" t="s">
        <v>79</v>
      </c>
      <c r="G558">
        <v>1.1309733552923255E-2</v>
      </c>
      <c r="H558">
        <v>3.7699111843077518E-2</v>
      </c>
      <c r="I558">
        <v>0.16190411399999999</v>
      </c>
      <c r="J558">
        <v>3.3333333333333335</v>
      </c>
      <c r="K558">
        <v>0.53968037999999996</v>
      </c>
      <c r="L558" t="s">
        <v>129</v>
      </c>
      <c r="M558" t="s">
        <v>52</v>
      </c>
      <c r="N558" t="s">
        <v>53</v>
      </c>
    </row>
    <row r="559" spans="1:14" x14ac:dyDescent="0.25">
      <c r="A559">
        <v>3</v>
      </c>
      <c r="B559">
        <v>1</v>
      </c>
      <c r="C559" t="s">
        <v>78</v>
      </c>
      <c r="D559">
        <v>13</v>
      </c>
      <c r="E559">
        <v>7</v>
      </c>
      <c r="F559" t="s">
        <v>79</v>
      </c>
      <c r="G559">
        <v>1.3273228961416878E-2</v>
      </c>
      <c r="H559">
        <v>4.4244096538056263E-2</v>
      </c>
      <c r="I559">
        <v>0.16334558300000002</v>
      </c>
      <c r="J559">
        <v>3.3333333333333335</v>
      </c>
      <c r="K559">
        <v>0.5444852766666668</v>
      </c>
      <c r="L559" t="s">
        <v>129</v>
      </c>
      <c r="M559" t="s">
        <v>52</v>
      </c>
      <c r="N559" t="s">
        <v>53</v>
      </c>
    </row>
    <row r="560" spans="1:14" x14ac:dyDescent="0.25">
      <c r="A560">
        <v>3</v>
      </c>
      <c r="B560">
        <v>6</v>
      </c>
      <c r="C560" t="s">
        <v>77</v>
      </c>
      <c r="D560">
        <v>14</v>
      </c>
      <c r="E560">
        <v>7</v>
      </c>
      <c r="F560" t="s">
        <v>79</v>
      </c>
      <c r="G560">
        <v>1.5393804002589988E-2</v>
      </c>
      <c r="H560">
        <v>5.1312680008633295E-2</v>
      </c>
      <c r="I560">
        <v>4.4327511200000003E-2</v>
      </c>
      <c r="J560">
        <v>3.3333333333333335</v>
      </c>
      <c r="K560">
        <v>0.14775837066666669</v>
      </c>
      <c r="L560" t="s">
        <v>129</v>
      </c>
      <c r="M560" t="s">
        <v>52</v>
      </c>
      <c r="N560" t="s">
        <v>53</v>
      </c>
    </row>
    <row r="561" spans="1:14" x14ac:dyDescent="0.25">
      <c r="A561">
        <v>3</v>
      </c>
      <c r="B561">
        <v>11</v>
      </c>
      <c r="C561" t="s">
        <v>78</v>
      </c>
      <c r="D561">
        <v>14</v>
      </c>
      <c r="E561">
        <v>9</v>
      </c>
      <c r="F561" t="s">
        <v>79</v>
      </c>
      <c r="G561">
        <v>1.5393804002589988E-2</v>
      </c>
      <c r="H561">
        <v>5.1312680008633295E-2</v>
      </c>
      <c r="I561">
        <v>0.19036150200000002</v>
      </c>
      <c r="J561">
        <v>3.3333333333333335</v>
      </c>
      <c r="K561">
        <v>0.63453834000000009</v>
      </c>
      <c r="L561" t="s">
        <v>129</v>
      </c>
      <c r="M561" t="s">
        <v>52</v>
      </c>
      <c r="N561" t="s">
        <v>53</v>
      </c>
    </row>
    <row r="562" spans="1:14" x14ac:dyDescent="0.25">
      <c r="A562">
        <v>3</v>
      </c>
      <c r="B562">
        <v>5</v>
      </c>
      <c r="C562" t="s">
        <v>77</v>
      </c>
      <c r="D562">
        <v>16</v>
      </c>
      <c r="E562">
        <v>12</v>
      </c>
      <c r="F562" t="s">
        <v>80</v>
      </c>
      <c r="G562">
        <v>2.0106192982974676E-2</v>
      </c>
      <c r="H562">
        <v>6.7020643276582262E-2</v>
      </c>
      <c r="I562">
        <v>9.2956351199999995E-2</v>
      </c>
      <c r="J562">
        <v>3.3333333333333335</v>
      </c>
      <c r="K562">
        <v>0.30985450399999998</v>
      </c>
      <c r="L562" t="s">
        <v>129</v>
      </c>
      <c r="M562" t="s">
        <v>52</v>
      </c>
      <c r="N562" t="s">
        <v>53</v>
      </c>
    </row>
    <row r="563" spans="1:14" x14ac:dyDescent="0.25">
      <c r="A563">
        <v>3</v>
      </c>
      <c r="B563">
        <v>9</v>
      </c>
      <c r="C563" t="s">
        <v>77</v>
      </c>
      <c r="D563">
        <v>20</v>
      </c>
      <c r="E563">
        <v>11</v>
      </c>
      <c r="F563" t="s">
        <v>81</v>
      </c>
      <c r="G563">
        <v>3.1415926535897934E-2</v>
      </c>
      <c r="H563">
        <v>0.10471975511965978</v>
      </c>
      <c r="I563">
        <v>0.13094405679999999</v>
      </c>
      <c r="J563">
        <v>3.3333333333333335</v>
      </c>
      <c r="K563">
        <v>0.43648018933333332</v>
      </c>
      <c r="L563" t="s">
        <v>129</v>
      </c>
      <c r="M563" t="s">
        <v>52</v>
      </c>
      <c r="N563" t="s">
        <v>53</v>
      </c>
    </row>
    <row r="564" spans="1:14" x14ac:dyDescent="0.25">
      <c r="A564">
        <v>3</v>
      </c>
      <c r="B564">
        <v>12</v>
      </c>
      <c r="C564" t="s">
        <v>78</v>
      </c>
      <c r="D564">
        <v>20</v>
      </c>
      <c r="E564">
        <v>16</v>
      </c>
      <c r="F564" t="s">
        <v>81</v>
      </c>
      <c r="G564">
        <v>3.1415926535897934E-2</v>
      </c>
      <c r="H564">
        <v>0.10471975511965978</v>
      </c>
      <c r="I564">
        <v>0.405930866</v>
      </c>
      <c r="J564">
        <v>3.3333333333333335</v>
      </c>
      <c r="K564">
        <v>1.3531028866666668</v>
      </c>
      <c r="L564" t="s">
        <v>129</v>
      </c>
      <c r="M564" t="s">
        <v>52</v>
      </c>
      <c r="N564" t="s">
        <v>53</v>
      </c>
    </row>
    <row r="565" spans="1:14" x14ac:dyDescent="0.25">
      <c r="A565">
        <v>3</v>
      </c>
      <c r="B565">
        <v>10</v>
      </c>
      <c r="C565" t="s">
        <v>77</v>
      </c>
      <c r="D565">
        <v>24</v>
      </c>
      <c r="E565">
        <v>12</v>
      </c>
      <c r="F565" t="s">
        <v>81</v>
      </c>
      <c r="G565">
        <v>4.5238934211693019E-2</v>
      </c>
      <c r="H565">
        <v>0.15079644737231007</v>
      </c>
      <c r="I565">
        <v>0.2028003192</v>
      </c>
      <c r="J565">
        <v>3.3333333333333335</v>
      </c>
      <c r="K565">
        <v>0.67600106400000004</v>
      </c>
      <c r="L565" t="s">
        <v>129</v>
      </c>
      <c r="M565" t="s">
        <v>52</v>
      </c>
      <c r="N565" t="s">
        <v>53</v>
      </c>
    </row>
    <row r="566" spans="1:14" x14ac:dyDescent="0.25">
      <c r="A566">
        <v>3</v>
      </c>
      <c r="B566">
        <v>7</v>
      </c>
      <c r="C566" t="s">
        <v>77</v>
      </c>
      <c r="D566">
        <v>26</v>
      </c>
      <c r="E566">
        <v>12</v>
      </c>
      <c r="F566" t="s">
        <v>82</v>
      </c>
      <c r="G566">
        <v>5.3092915845667513E-2</v>
      </c>
      <c r="H566">
        <v>0.17697638615222505</v>
      </c>
      <c r="I566">
        <v>0.23712655919999998</v>
      </c>
      <c r="J566">
        <v>3.3333333333333335</v>
      </c>
      <c r="K566">
        <v>0.79042186399999992</v>
      </c>
      <c r="L566" t="s">
        <v>129</v>
      </c>
      <c r="M566" t="s">
        <v>52</v>
      </c>
      <c r="N566" t="s">
        <v>53</v>
      </c>
    </row>
    <row r="567" spans="1:14" x14ac:dyDescent="0.25">
      <c r="A567">
        <v>3</v>
      </c>
      <c r="B567">
        <v>18</v>
      </c>
      <c r="C567" t="s">
        <v>78</v>
      </c>
      <c r="D567">
        <v>26</v>
      </c>
      <c r="E567">
        <v>14</v>
      </c>
      <c r="F567" t="s">
        <v>82</v>
      </c>
      <c r="G567">
        <v>5.3092915845667513E-2</v>
      </c>
      <c r="H567">
        <v>0.17697638615222505</v>
      </c>
      <c r="I567">
        <v>0.54840380200000005</v>
      </c>
      <c r="J567">
        <v>3.3333333333333335</v>
      </c>
      <c r="K567">
        <v>1.8280126733333335</v>
      </c>
      <c r="L567" t="s">
        <v>129</v>
      </c>
      <c r="M567" t="s">
        <v>52</v>
      </c>
      <c r="N567" t="s">
        <v>53</v>
      </c>
    </row>
    <row r="568" spans="1:14" x14ac:dyDescent="0.25">
      <c r="A568">
        <v>3</v>
      </c>
      <c r="B568">
        <v>4</v>
      </c>
      <c r="C568" t="s">
        <v>77</v>
      </c>
      <c r="D568">
        <v>28</v>
      </c>
      <c r="E568">
        <v>16</v>
      </c>
      <c r="F568" t="s">
        <v>82</v>
      </c>
      <c r="G568">
        <v>6.1575216010359951E-2</v>
      </c>
      <c r="H568">
        <v>0.20525072003453318</v>
      </c>
      <c r="I568">
        <v>0.36390480559999994</v>
      </c>
      <c r="J568">
        <v>3.3333333333333335</v>
      </c>
      <c r="K568">
        <v>1.2130160186666665</v>
      </c>
      <c r="L568" t="s">
        <v>129</v>
      </c>
      <c r="M568" t="s">
        <v>52</v>
      </c>
      <c r="N568" t="s">
        <v>53</v>
      </c>
    </row>
    <row r="569" spans="1:14" x14ac:dyDescent="0.25">
      <c r="A569">
        <v>3</v>
      </c>
      <c r="B569">
        <v>15</v>
      </c>
      <c r="C569" t="s">
        <v>77</v>
      </c>
      <c r="D569">
        <v>26</v>
      </c>
      <c r="E569">
        <v>17</v>
      </c>
      <c r="F569" t="s">
        <v>82</v>
      </c>
      <c r="G569">
        <v>5.3092915845667513E-2</v>
      </c>
      <c r="H569">
        <v>0.17697638615222505</v>
      </c>
      <c r="I569">
        <v>0.33381213519999992</v>
      </c>
      <c r="J569">
        <v>3.3333333333333335</v>
      </c>
      <c r="K569">
        <v>1.1127071173333332</v>
      </c>
      <c r="L569" t="s">
        <v>129</v>
      </c>
      <c r="M569" t="s">
        <v>52</v>
      </c>
      <c r="N569" t="s">
        <v>53</v>
      </c>
    </row>
    <row r="570" spans="1:14" x14ac:dyDescent="0.25">
      <c r="A570">
        <v>3</v>
      </c>
      <c r="B570">
        <v>2</v>
      </c>
      <c r="C570" t="s">
        <v>77</v>
      </c>
      <c r="D570">
        <v>30</v>
      </c>
      <c r="E570">
        <v>19</v>
      </c>
      <c r="F570" t="s">
        <v>83</v>
      </c>
      <c r="G570">
        <v>7.0685834705770348E-2</v>
      </c>
      <c r="H570">
        <v>0.23561944901923451</v>
      </c>
      <c r="I570">
        <v>0.49423009679999996</v>
      </c>
      <c r="J570">
        <v>3.3333333333333335</v>
      </c>
      <c r="K570">
        <v>1.647433656</v>
      </c>
      <c r="L570" t="s">
        <v>129</v>
      </c>
      <c r="M570" t="s">
        <v>52</v>
      </c>
      <c r="N570" t="s">
        <v>53</v>
      </c>
    </row>
    <row r="571" spans="1:14" x14ac:dyDescent="0.25">
      <c r="A571">
        <v>3</v>
      </c>
      <c r="B571">
        <v>14</v>
      </c>
      <c r="C571" t="s">
        <v>77</v>
      </c>
      <c r="D571">
        <v>31</v>
      </c>
      <c r="E571">
        <v>17</v>
      </c>
      <c r="F571" t="s">
        <v>83</v>
      </c>
      <c r="G571">
        <v>7.5476763502494784E-2</v>
      </c>
      <c r="H571">
        <v>0.2515892116749826</v>
      </c>
      <c r="I571">
        <v>0.47240432919999997</v>
      </c>
      <c r="J571">
        <v>3.3333333333333335</v>
      </c>
      <c r="K571">
        <v>1.5746810973333334</v>
      </c>
      <c r="L571" t="s">
        <v>129</v>
      </c>
      <c r="M571" t="s">
        <v>52</v>
      </c>
      <c r="N571" t="s">
        <v>53</v>
      </c>
    </row>
    <row r="572" spans="1:14" x14ac:dyDescent="0.25">
      <c r="A572">
        <v>3</v>
      </c>
      <c r="B572">
        <v>19</v>
      </c>
      <c r="C572" t="s">
        <v>78</v>
      </c>
      <c r="D572">
        <v>32</v>
      </c>
      <c r="E572">
        <v>12</v>
      </c>
      <c r="F572" t="s">
        <v>84</v>
      </c>
      <c r="G572">
        <v>8.0424771931898703E-2</v>
      </c>
      <c r="H572">
        <v>0.26808257310632905</v>
      </c>
      <c r="I572">
        <v>0.67971697800000008</v>
      </c>
      <c r="J572">
        <v>3.3333333333333335</v>
      </c>
      <c r="K572">
        <v>2.2657232600000006</v>
      </c>
      <c r="L572" t="s">
        <v>129</v>
      </c>
      <c r="M572" t="s">
        <v>52</v>
      </c>
      <c r="N572" t="s">
        <v>53</v>
      </c>
    </row>
    <row r="573" spans="1:14" x14ac:dyDescent="0.25">
      <c r="A573">
        <v>3</v>
      </c>
      <c r="B573">
        <v>22</v>
      </c>
      <c r="C573" t="s">
        <v>77</v>
      </c>
      <c r="D573">
        <v>33</v>
      </c>
      <c r="E573">
        <v>17</v>
      </c>
      <c r="F573" t="s">
        <v>84</v>
      </c>
      <c r="G573">
        <v>8.5529859993982132E-2</v>
      </c>
      <c r="H573">
        <v>0.28509953331327381</v>
      </c>
      <c r="I573">
        <v>0.53464924439999995</v>
      </c>
      <c r="J573">
        <v>3.3333333333333335</v>
      </c>
      <c r="K573">
        <v>1.7821641479999999</v>
      </c>
      <c r="L573" t="s">
        <v>129</v>
      </c>
      <c r="M573" t="s">
        <v>52</v>
      </c>
      <c r="N573" t="s">
        <v>53</v>
      </c>
    </row>
    <row r="574" spans="1:14" x14ac:dyDescent="0.25">
      <c r="A574">
        <v>3</v>
      </c>
      <c r="B574">
        <v>20</v>
      </c>
      <c r="C574" t="s">
        <v>78</v>
      </c>
      <c r="D574">
        <v>36</v>
      </c>
      <c r="E574">
        <v>15</v>
      </c>
      <c r="F574" t="s">
        <v>84</v>
      </c>
      <c r="G574">
        <v>0.10178760197630929</v>
      </c>
      <c r="H574">
        <v>0.33929200658769765</v>
      </c>
      <c r="I574">
        <v>1.012277826</v>
      </c>
      <c r="J574">
        <v>3.3333333333333335</v>
      </c>
      <c r="K574">
        <v>3.3742594200000005</v>
      </c>
      <c r="L574" t="s">
        <v>129</v>
      </c>
      <c r="M574" t="s">
        <v>52</v>
      </c>
      <c r="N574" t="s">
        <v>53</v>
      </c>
    </row>
    <row r="575" spans="1:14" x14ac:dyDescent="0.25">
      <c r="A575">
        <v>3</v>
      </c>
      <c r="B575">
        <v>3</v>
      </c>
      <c r="C575" t="s">
        <v>77</v>
      </c>
      <c r="D575">
        <v>36</v>
      </c>
      <c r="E575">
        <v>20</v>
      </c>
      <c r="F575" t="s">
        <v>84</v>
      </c>
      <c r="G575">
        <v>0.10178760197630929</v>
      </c>
      <c r="H575">
        <v>0.33929200658769765</v>
      </c>
      <c r="I575">
        <v>0.74652796079999995</v>
      </c>
      <c r="J575">
        <v>3.3333333333333335</v>
      </c>
      <c r="K575">
        <v>2.488426536</v>
      </c>
      <c r="L575" t="s">
        <v>129</v>
      </c>
      <c r="M575" t="s">
        <v>52</v>
      </c>
      <c r="N575" t="s">
        <v>53</v>
      </c>
    </row>
    <row r="576" spans="1:14" x14ac:dyDescent="0.25">
      <c r="A576">
        <v>3</v>
      </c>
      <c r="B576">
        <v>8</v>
      </c>
      <c r="C576" t="s">
        <v>77</v>
      </c>
      <c r="D576">
        <v>35</v>
      </c>
      <c r="E576">
        <v>21</v>
      </c>
      <c r="F576" t="s">
        <v>84</v>
      </c>
      <c r="G576">
        <v>9.6211275016187398E-2</v>
      </c>
      <c r="H576">
        <v>0.32070425005395803</v>
      </c>
      <c r="I576">
        <v>0.74094994679999993</v>
      </c>
      <c r="J576">
        <v>3.3333333333333335</v>
      </c>
      <c r="K576">
        <v>2.469833156</v>
      </c>
      <c r="L576" t="s">
        <v>129</v>
      </c>
      <c r="M576" t="s">
        <v>52</v>
      </c>
      <c r="N576" t="s">
        <v>53</v>
      </c>
    </row>
    <row r="577" spans="1:14" x14ac:dyDescent="0.25">
      <c r="A577">
        <v>3</v>
      </c>
      <c r="B577">
        <v>17</v>
      </c>
      <c r="C577" t="s">
        <v>77</v>
      </c>
      <c r="D577">
        <v>40</v>
      </c>
      <c r="E577">
        <v>21</v>
      </c>
      <c r="F577" t="s">
        <v>85</v>
      </c>
      <c r="G577">
        <v>0.12566370614359174</v>
      </c>
      <c r="H577">
        <v>0.41887902047863912</v>
      </c>
      <c r="I577">
        <v>0.96621589679999986</v>
      </c>
      <c r="J577">
        <v>3.3333333333333335</v>
      </c>
      <c r="K577">
        <v>3.2207196559999995</v>
      </c>
      <c r="L577" t="s">
        <v>129</v>
      </c>
      <c r="M577" t="s">
        <v>52</v>
      </c>
      <c r="N577" t="s">
        <v>53</v>
      </c>
    </row>
    <row r="578" spans="1:14" x14ac:dyDescent="0.25">
      <c r="A578">
        <v>3</v>
      </c>
      <c r="B578">
        <v>16</v>
      </c>
      <c r="C578" t="s">
        <v>77</v>
      </c>
      <c r="D578">
        <v>41</v>
      </c>
      <c r="E578">
        <v>20</v>
      </c>
      <c r="F578" t="s">
        <v>85</v>
      </c>
      <c r="G578">
        <v>0.13202543126711103</v>
      </c>
      <c r="H578">
        <v>0.44008477089037012</v>
      </c>
      <c r="I578">
        <v>0.96678800079999994</v>
      </c>
      <c r="J578">
        <v>3.3333333333333335</v>
      </c>
      <c r="K578">
        <v>3.2226266693333332</v>
      </c>
      <c r="L578" t="s">
        <v>129</v>
      </c>
      <c r="M578" t="s">
        <v>52</v>
      </c>
      <c r="N578" t="s">
        <v>53</v>
      </c>
    </row>
    <row r="579" spans="1:14" x14ac:dyDescent="0.25">
      <c r="A579">
        <v>3</v>
      </c>
      <c r="B579">
        <v>21</v>
      </c>
      <c r="C579" t="s">
        <v>77</v>
      </c>
      <c r="D579">
        <v>40</v>
      </c>
      <c r="E579">
        <v>20</v>
      </c>
      <c r="F579" t="s">
        <v>86</v>
      </c>
      <c r="G579">
        <v>0.12566370614359174</v>
      </c>
      <c r="H579">
        <v>0.41887902047863912</v>
      </c>
      <c r="I579">
        <v>0.92044757679999989</v>
      </c>
      <c r="J579">
        <v>3.3333333333333335</v>
      </c>
      <c r="K579">
        <v>3.0681585893333332</v>
      </c>
      <c r="L579" t="s">
        <v>129</v>
      </c>
      <c r="M579" t="s">
        <v>52</v>
      </c>
      <c r="N579" t="s">
        <v>53</v>
      </c>
    </row>
    <row r="580" spans="1:14" x14ac:dyDescent="0.25">
      <c r="A580">
        <v>4</v>
      </c>
      <c r="B580">
        <v>4</v>
      </c>
      <c r="C580" t="s">
        <v>77</v>
      </c>
      <c r="D580">
        <v>14</v>
      </c>
      <c r="E580">
        <v>8</v>
      </c>
      <c r="F580" t="s">
        <v>79</v>
      </c>
      <c r="G580">
        <v>1.5393804002589988E-2</v>
      </c>
      <c r="H580">
        <v>5.1312680008633295E-2</v>
      </c>
      <c r="I580">
        <v>4.9934130399999999E-2</v>
      </c>
      <c r="J580">
        <v>3.3333333333333335</v>
      </c>
      <c r="K580">
        <v>0.16644710133333335</v>
      </c>
      <c r="L580" t="s">
        <v>129</v>
      </c>
      <c r="M580" t="s">
        <v>52</v>
      </c>
      <c r="N580" t="s">
        <v>53</v>
      </c>
    </row>
    <row r="581" spans="1:14" x14ac:dyDescent="0.25">
      <c r="A581">
        <v>4</v>
      </c>
      <c r="B581">
        <v>21</v>
      </c>
      <c r="C581" t="s">
        <v>78</v>
      </c>
      <c r="D581">
        <v>14</v>
      </c>
      <c r="E581">
        <v>8</v>
      </c>
      <c r="F581" t="s">
        <v>79</v>
      </c>
      <c r="G581">
        <v>1.5393804002589988E-2</v>
      </c>
      <c r="H581">
        <v>5.1312680008633295E-2</v>
      </c>
      <c r="I581">
        <v>0.18124769800000001</v>
      </c>
      <c r="J581">
        <v>3.3333333333333335</v>
      </c>
      <c r="K581">
        <v>0.60415899333333345</v>
      </c>
      <c r="L581" t="s">
        <v>129</v>
      </c>
      <c r="M581" t="s">
        <v>52</v>
      </c>
      <c r="N581" t="s">
        <v>53</v>
      </c>
    </row>
    <row r="582" spans="1:14" x14ac:dyDescent="0.25">
      <c r="A582">
        <v>4</v>
      </c>
      <c r="B582">
        <v>5</v>
      </c>
      <c r="C582" t="s">
        <v>77</v>
      </c>
      <c r="D582">
        <v>14</v>
      </c>
      <c r="E582">
        <v>10</v>
      </c>
      <c r="F582" t="s">
        <v>79</v>
      </c>
      <c r="G582">
        <v>1.5393804002589988E-2</v>
      </c>
      <c r="H582">
        <v>5.1312680008633295E-2</v>
      </c>
      <c r="I582">
        <v>6.114736879999999E-2</v>
      </c>
      <c r="J582">
        <v>3.3333333333333335</v>
      </c>
      <c r="K582">
        <v>0.20382456266666665</v>
      </c>
      <c r="L582" t="s">
        <v>129</v>
      </c>
      <c r="M582" t="s">
        <v>52</v>
      </c>
      <c r="N582" t="s">
        <v>53</v>
      </c>
    </row>
    <row r="583" spans="1:14" x14ac:dyDescent="0.25">
      <c r="A583">
        <v>4</v>
      </c>
      <c r="B583">
        <v>7</v>
      </c>
      <c r="C583" t="s">
        <v>77</v>
      </c>
      <c r="D583">
        <v>14</v>
      </c>
      <c r="E583">
        <v>12</v>
      </c>
      <c r="F583" t="s">
        <v>79</v>
      </c>
      <c r="G583">
        <v>1.5393804002589988E-2</v>
      </c>
      <c r="H583">
        <v>5.1312680008633295E-2</v>
      </c>
      <c r="I583">
        <v>7.2360607199999996E-2</v>
      </c>
      <c r="J583">
        <v>3.3333333333333335</v>
      </c>
      <c r="K583">
        <v>0.24120202399999999</v>
      </c>
      <c r="L583" t="s">
        <v>129</v>
      </c>
      <c r="M583" t="s">
        <v>52</v>
      </c>
      <c r="N583" t="s">
        <v>53</v>
      </c>
    </row>
    <row r="584" spans="1:14" x14ac:dyDescent="0.25">
      <c r="A584">
        <v>4</v>
      </c>
      <c r="B584">
        <v>6</v>
      </c>
      <c r="C584" t="s">
        <v>77</v>
      </c>
      <c r="D584">
        <v>19</v>
      </c>
      <c r="E584">
        <v>12</v>
      </c>
      <c r="F584" t="s">
        <v>80</v>
      </c>
      <c r="G584">
        <v>2.8352873698647883E-2</v>
      </c>
      <c r="H584">
        <v>9.4509578995492949E-2</v>
      </c>
      <c r="I584">
        <v>0.12899890319999999</v>
      </c>
      <c r="J584">
        <v>3.3333333333333335</v>
      </c>
      <c r="K584">
        <v>0.42999634399999997</v>
      </c>
      <c r="L584" t="s">
        <v>129</v>
      </c>
      <c r="M584" t="s">
        <v>52</v>
      </c>
      <c r="N584" t="s">
        <v>53</v>
      </c>
    </row>
    <row r="585" spans="1:14" x14ac:dyDescent="0.25">
      <c r="A585">
        <v>4</v>
      </c>
      <c r="B585">
        <v>1</v>
      </c>
      <c r="C585" t="s">
        <v>77</v>
      </c>
      <c r="D585">
        <v>19</v>
      </c>
      <c r="E585">
        <v>9</v>
      </c>
      <c r="F585" t="s">
        <v>80</v>
      </c>
      <c r="G585">
        <v>2.8352873698647883E-2</v>
      </c>
      <c r="H585">
        <v>9.4509578995492949E-2</v>
      </c>
      <c r="I585">
        <v>9.8019471600000005E-2</v>
      </c>
      <c r="J585">
        <v>3.3333333333333335</v>
      </c>
      <c r="K585">
        <v>0.32673157200000003</v>
      </c>
      <c r="L585" t="s">
        <v>129</v>
      </c>
      <c r="M585" t="s">
        <v>52</v>
      </c>
      <c r="N585" t="s">
        <v>53</v>
      </c>
    </row>
    <row r="586" spans="1:14" x14ac:dyDescent="0.25">
      <c r="A586">
        <v>4</v>
      </c>
      <c r="B586">
        <v>12</v>
      </c>
      <c r="C586" t="s">
        <v>77</v>
      </c>
      <c r="D586">
        <v>18</v>
      </c>
      <c r="E586">
        <v>12</v>
      </c>
      <c r="F586" t="s">
        <v>80</v>
      </c>
      <c r="G586">
        <v>2.5446900494077322E-2</v>
      </c>
      <c r="H586">
        <v>8.4823001646924412E-2</v>
      </c>
      <c r="I586">
        <v>0.1162981944</v>
      </c>
      <c r="J586">
        <v>3.3333333333333335</v>
      </c>
      <c r="K586">
        <v>0.387660648</v>
      </c>
      <c r="L586" t="s">
        <v>129</v>
      </c>
      <c r="M586" t="s">
        <v>52</v>
      </c>
      <c r="N586" t="s">
        <v>53</v>
      </c>
    </row>
    <row r="587" spans="1:14" x14ac:dyDescent="0.25">
      <c r="A587">
        <v>4</v>
      </c>
      <c r="B587">
        <v>19</v>
      </c>
      <c r="C587" t="s">
        <v>77</v>
      </c>
      <c r="D587">
        <v>19</v>
      </c>
      <c r="E587">
        <v>12</v>
      </c>
      <c r="F587" t="s">
        <v>80</v>
      </c>
      <c r="G587">
        <v>2.8352873698647883E-2</v>
      </c>
      <c r="H587">
        <v>9.4509578995492949E-2</v>
      </c>
      <c r="I587">
        <v>0.12899890319999999</v>
      </c>
      <c r="J587">
        <v>3.3333333333333335</v>
      </c>
      <c r="K587">
        <v>0.42999634399999997</v>
      </c>
      <c r="L587" t="s">
        <v>129</v>
      </c>
      <c r="M587" t="s">
        <v>52</v>
      </c>
      <c r="N587" t="s">
        <v>53</v>
      </c>
    </row>
    <row r="588" spans="1:14" x14ac:dyDescent="0.25">
      <c r="A588">
        <v>4</v>
      </c>
      <c r="B588">
        <v>3</v>
      </c>
      <c r="C588" t="s">
        <v>77</v>
      </c>
      <c r="D588">
        <v>17</v>
      </c>
      <c r="E588">
        <v>11</v>
      </c>
      <c r="F588" t="s">
        <v>80</v>
      </c>
      <c r="G588">
        <v>2.2698006922186261E-2</v>
      </c>
      <c r="H588">
        <v>7.5660023073954211E-2</v>
      </c>
      <c r="I588">
        <v>9.6017107599999998E-2</v>
      </c>
      <c r="J588">
        <v>3.3333333333333335</v>
      </c>
      <c r="K588">
        <v>0.32005702533333336</v>
      </c>
      <c r="L588" t="s">
        <v>129</v>
      </c>
      <c r="M588" t="s">
        <v>52</v>
      </c>
      <c r="N588" t="s">
        <v>53</v>
      </c>
    </row>
    <row r="589" spans="1:14" x14ac:dyDescent="0.25">
      <c r="A589">
        <v>4</v>
      </c>
      <c r="B589">
        <v>15</v>
      </c>
      <c r="C589" t="s">
        <v>77</v>
      </c>
      <c r="D589">
        <v>19</v>
      </c>
      <c r="E589">
        <v>14</v>
      </c>
      <c r="F589" t="s">
        <v>80</v>
      </c>
      <c r="G589">
        <v>2.8352873698647883E-2</v>
      </c>
      <c r="H589">
        <v>9.4509578995492949E-2</v>
      </c>
      <c r="I589">
        <v>0.14965185759999999</v>
      </c>
      <c r="J589">
        <v>3.3333333333333335</v>
      </c>
      <c r="K589">
        <v>0.49883952533333331</v>
      </c>
      <c r="L589" t="s">
        <v>129</v>
      </c>
      <c r="M589" t="s">
        <v>52</v>
      </c>
      <c r="N589" t="s">
        <v>53</v>
      </c>
    </row>
    <row r="590" spans="1:14" x14ac:dyDescent="0.25">
      <c r="A590">
        <v>4</v>
      </c>
      <c r="B590">
        <v>2</v>
      </c>
      <c r="C590" t="s">
        <v>77</v>
      </c>
      <c r="D590">
        <v>34</v>
      </c>
      <c r="E590">
        <v>17</v>
      </c>
      <c r="F590" t="s">
        <v>83</v>
      </c>
      <c r="G590">
        <v>9.0792027688745044E-2</v>
      </c>
      <c r="H590">
        <v>0.30264009229581684</v>
      </c>
      <c r="I590">
        <v>0.56723056719999998</v>
      </c>
      <c r="J590">
        <v>3.3333333333333335</v>
      </c>
      <c r="K590">
        <v>1.8907685573333333</v>
      </c>
      <c r="L590" t="s">
        <v>129</v>
      </c>
      <c r="M590" t="s">
        <v>52</v>
      </c>
      <c r="N590" t="s">
        <v>53</v>
      </c>
    </row>
    <row r="591" spans="1:14" x14ac:dyDescent="0.25">
      <c r="A591">
        <v>4</v>
      </c>
      <c r="B591">
        <v>9</v>
      </c>
      <c r="C591" t="s">
        <v>77</v>
      </c>
      <c r="D591">
        <v>34</v>
      </c>
      <c r="E591">
        <v>18</v>
      </c>
      <c r="F591" t="s">
        <v>83</v>
      </c>
      <c r="G591">
        <v>9.0792027688745044E-2</v>
      </c>
      <c r="H591">
        <v>0.30264009229581684</v>
      </c>
      <c r="I591">
        <v>0.60029817839999999</v>
      </c>
      <c r="J591">
        <v>3.3333333333333335</v>
      </c>
      <c r="K591">
        <v>2.0009939280000002</v>
      </c>
      <c r="L591" t="s">
        <v>129</v>
      </c>
      <c r="M591" t="s">
        <v>52</v>
      </c>
      <c r="N591" t="s">
        <v>53</v>
      </c>
    </row>
    <row r="592" spans="1:14" x14ac:dyDescent="0.25">
      <c r="A592">
        <v>4</v>
      </c>
      <c r="B592">
        <v>8</v>
      </c>
      <c r="C592" t="s">
        <v>77</v>
      </c>
      <c r="D592">
        <v>25</v>
      </c>
      <c r="E592">
        <v>15</v>
      </c>
      <c r="F592" t="s">
        <v>82</v>
      </c>
      <c r="G592">
        <v>4.9087385212340517E-2</v>
      </c>
      <c r="H592">
        <v>0.1636246173744684</v>
      </c>
      <c r="I592">
        <v>0.27325492679999996</v>
      </c>
      <c r="J592">
        <v>3.3333333333333335</v>
      </c>
      <c r="K592">
        <v>0.91084975599999995</v>
      </c>
      <c r="L592" t="s">
        <v>129</v>
      </c>
      <c r="M592" t="s">
        <v>52</v>
      </c>
      <c r="N592" t="s">
        <v>53</v>
      </c>
    </row>
    <row r="593" spans="1:14" x14ac:dyDescent="0.25">
      <c r="A593">
        <v>4</v>
      </c>
      <c r="B593">
        <v>13</v>
      </c>
      <c r="C593" t="s">
        <v>77</v>
      </c>
      <c r="D593">
        <v>29</v>
      </c>
      <c r="E593">
        <v>19</v>
      </c>
      <c r="F593" t="s">
        <v>82</v>
      </c>
      <c r="G593">
        <v>6.6051985541725394E-2</v>
      </c>
      <c r="H593">
        <v>0.22017328513908466</v>
      </c>
      <c r="I593">
        <v>0.46216366759999994</v>
      </c>
      <c r="J593">
        <v>3.3333333333333335</v>
      </c>
      <c r="K593">
        <v>1.5405455586666665</v>
      </c>
      <c r="L593" t="s">
        <v>129</v>
      </c>
      <c r="M593" t="s">
        <v>52</v>
      </c>
      <c r="N593" t="s">
        <v>53</v>
      </c>
    </row>
    <row r="594" spans="1:14" x14ac:dyDescent="0.25">
      <c r="A594">
        <v>4</v>
      </c>
      <c r="B594">
        <v>20</v>
      </c>
      <c r="C594" t="s">
        <v>77</v>
      </c>
      <c r="D594">
        <v>28</v>
      </c>
      <c r="E594">
        <v>17</v>
      </c>
      <c r="F594" t="s">
        <v>82</v>
      </c>
      <c r="G594">
        <v>6.1575216010359951E-2</v>
      </c>
      <c r="H594">
        <v>0.20525072003453318</v>
      </c>
      <c r="I594">
        <v>0.38633128239999992</v>
      </c>
      <c r="J594">
        <v>3.3333333333333335</v>
      </c>
      <c r="K594">
        <v>1.2877709413333331</v>
      </c>
      <c r="L594" t="s">
        <v>129</v>
      </c>
      <c r="M594" t="s">
        <v>52</v>
      </c>
      <c r="N594" t="s">
        <v>53</v>
      </c>
    </row>
    <row r="595" spans="1:14" x14ac:dyDescent="0.25">
      <c r="A595">
        <v>4</v>
      </c>
      <c r="B595">
        <v>17</v>
      </c>
      <c r="C595" t="s">
        <v>77</v>
      </c>
      <c r="D595">
        <v>29</v>
      </c>
      <c r="E595">
        <v>12</v>
      </c>
      <c r="F595" t="s">
        <v>82</v>
      </c>
      <c r="G595">
        <v>6.6051985541725394E-2</v>
      </c>
      <c r="H595">
        <v>0.22017328513908466</v>
      </c>
      <c r="I595">
        <v>0.29376485519999995</v>
      </c>
      <c r="J595">
        <v>3.3333333333333335</v>
      </c>
      <c r="K595">
        <v>0.97921618399999988</v>
      </c>
      <c r="L595" t="s">
        <v>129</v>
      </c>
      <c r="M595" t="s">
        <v>52</v>
      </c>
      <c r="N595" t="s">
        <v>53</v>
      </c>
    </row>
    <row r="596" spans="1:14" x14ac:dyDescent="0.25">
      <c r="A596">
        <v>4</v>
      </c>
      <c r="B596">
        <v>11</v>
      </c>
      <c r="C596" t="s">
        <v>77</v>
      </c>
      <c r="D596">
        <v>29</v>
      </c>
      <c r="E596">
        <v>16</v>
      </c>
      <c r="F596" t="s">
        <v>82</v>
      </c>
      <c r="G596">
        <v>6.6051985541725394E-2</v>
      </c>
      <c r="H596">
        <v>0.22017328513908466</v>
      </c>
      <c r="I596">
        <v>0.38999274799999994</v>
      </c>
      <c r="J596">
        <v>3.3333333333333335</v>
      </c>
      <c r="K596">
        <v>1.2999758266666666</v>
      </c>
      <c r="L596" t="s">
        <v>129</v>
      </c>
      <c r="M596" t="s">
        <v>52</v>
      </c>
      <c r="N596" t="s">
        <v>53</v>
      </c>
    </row>
    <row r="597" spans="1:14" x14ac:dyDescent="0.25">
      <c r="A597">
        <v>4</v>
      </c>
      <c r="B597">
        <v>18</v>
      </c>
      <c r="C597" t="s">
        <v>77</v>
      </c>
      <c r="D597">
        <v>39</v>
      </c>
      <c r="E597">
        <v>17</v>
      </c>
      <c r="F597" t="s">
        <v>84</v>
      </c>
      <c r="G597">
        <v>0.1194590606527519</v>
      </c>
      <c r="H597">
        <v>0.39819686884250632</v>
      </c>
      <c r="I597">
        <v>0.74472583319999996</v>
      </c>
      <c r="J597">
        <v>3.3333333333333335</v>
      </c>
      <c r="K597">
        <v>2.482419444</v>
      </c>
      <c r="L597" t="s">
        <v>129</v>
      </c>
      <c r="M597" t="s">
        <v>52</v>
      </c>
      <c r="N597" t="s">
        <v>53</v>
      </c>
    </row>
    <row r="598" spans="1:14" x14ac:dyDescent="0.25">
      <c r="A598">
        <v>4</v>
      </c>
      <c r="B598">
        <v>14</v>
      </c>
      <c r="C598" t="s">
        <v>77</v>
      </c>
      <c r="D598">
        <v>39</v>
      </c>
      <c r="E598">
        <v>19</v>
      </c>
      <c r="F598" t="s">
        <v>84</v>
      </c>
      <c r="G598">
        <v>0.1194590606527519</v>
      </c>
      <c r="H598">
        <v>0.39819686884250632</v>
      </c>
      <c r="I598">
        <v>0.83174285159999994</v>
      </c>
      <c r="J598">
        <v>3.3333333333333335</v>
      </c>
      <c r="K598">
        <v>2.7724761719999997</v>
      </c>
      <c r="L598" t="s">
        <v>129</v>
      </c>
      <c r="M598" t="s">
        <v>52</v>
      </c>
      <c r="N598" t="s">
        <v>53</v>
      </c>
    </row>
    <row r="599" spans="1:14" x14ac:dyDescent="0.25">
      <c r="A599">
        <v>4</v>
      </c>
      <c r="B599">
        <v>16</v>
      </c>
      <c r="C599" t="s">
        <v>77</v>
      </c>
      <c r="D599">
        <v>44</v>
      </c>
      <c r="E599">
        <v>20</v>
      </c>
      <c r="F599" t="s">
        <v>85</v>
      </c>
      <c r="G599">
        <v>0.15205308443374599</v>
      </c>
      <c r="H599">
        <v>0.5068436147791533</v>
      </c>
      <c r="I599">
        <v>1.1126745208</v>
      </c>
      <c r="J599">
        <v>3.3333333333333335</v>
      </c>
      <c r="K599">
        <v>3.7089150693333335</v>
      </c>
      <c r="L599" t="s">
        <v>129</v>
      </c>
      <c r="M599" t="s">
        <v>52</v>
      </c>
      <c r="N599" t="s">
        <v>53</v>
      </c>
    </row>
    <row r="600" spans="1:14" x14ac:dyDescent="0.25">
      <c r="A600">
        <v>4</v>
      </c>
      <c r="B600">
        <v>10</v>
      </c>
      <c r="C600" t="s">
        <v>77</v>
      </c>
      <c r="D600">
        <v>44</v>
      </c>
      <c r="E600">
        <v>22</v>
      </c>
      <c r="F600" t="s">
        <v>85</v>
      </c>
      <c r="G600">
        <v>0.15205308443374599</v>
      </c>
      <c r="H600">
        <v>0.5068436147791533</v>
      </c>
      <c r="I600">
        <v>1.2234338551999999</v>
      </c>
      <c r="J600">
        <v>3.3333333333333335</v>
      </c>
      <c r="K600">
        <v>4.0781128506666668</v>
      </c>
      <c r="L600" t="s">
        <v>129</v>
      </c>
      <c r="M600" t="s">
        <v>52</v>
      </c>
      <c r="N600" t="s">
        <v>53</v>
      </c>
    </row>
    <row r="601" spans="1:14" x14ac:dyDescent="0.25">
      <c r="A601">
        <v>5</v>
      </c>
      <c r="B601">
        <v>3</v>
      </c>
      <c r="C601" t="s">
        <v>78</v>
      </c>
      <c r="D601">
        <v>10</v>
      </c>
      <c r="E601">
        <v>4</v>
      </c>
      <c r="F601" t="s">
        <v>79</v>
      </c>
      <c r="G601">
        <v>7.8539816339744835E-3</v>
      </c>
      <c r="H601">
        <v>2.6179938779914945E-2</v>
      </c>
      <c r="I601">
        <v>0.12693686600000001</v>
      </c>
      <c r="J601">
        <v>3.3333333333333335</v>
      </c>
      <c r="K601">
        <v>0.4231228866666667</v>
      </c>
      <c r="L601" t="s">
        <v>129</v>
      </c>
      <c r="M601" t="s">
        <v>52</v>
      </c>
      <c r="N601" t="s">
        <v>53</v>
      </c>
    </row>
    <row r="602" spans="1:14" x14ac:dyDescent="0.25">
      <c r="A602">
        <v>5</v>
      </c>
      <c r="B602">
        <v>2</v>
      </c>
      <c r="C602" t="s">
        <v>78</v>
      </c>
      <c r="D602">
        <v>11</v>
      </c>
      <c r="E602">
        <v>6</v>
      </c>
      <c r="F602" t="s">
        <v>79</v>
      </c>
      <c r="G602">
        <v>9.5033177771091243E-3</v>
      </c>
      <c r="H602">
        <v>3.1677725923697081E-2</v>
      </c>
      <c r="I602">
        <v>0.14209554000000002</v>
      </c>
      <c r="J602">
        <v>3.3333333333333335</v>
      </c>
      <c r="K602">
        <v>0.47365180000000007</v>
      </c>
      <c r="L602" t="s">
        <v>129</v>
      </c>
      <c r="M602" t="s">
        <v>52</v>
      </c>
      <c r="N602" t="s">
        <v>53</v>
      </c>
    </row>
    <row r="603" spans="1:14" x14ac:dyDescent="0.25">
      <c r="A603">
        <v>5</v>
      </c>
      <c r="B603">
        <v>1</v>
      </c>
      <c r="C603" t="s">
        <v>78</v>
      </c>
      <c r="D603">
        <v>12</v>
      </c>
      <c r="E603">
        <v>8</v>
      </c>
      <c r="F603" t="s">
        <v>79</v>
      </c>
      <c r="G603">
        <v>1.1309733552923255E-2</v>
      </c>
      <c r="H603">
        <v>3.7699111843077518E-2</v>
      </c>
      <c r="I603">
        <v>0.16190411399999999</v>
      </c>
      <c r="J603">
        <v>3.3333333333333335</v>
      </c>
      <c r="K603">
        <v>0.53968037999999996</v>
      </c>
      <c r="L603" t="s">
        <v>129</v>
      </c>
      <c r="M603" t="s">
        <v>52</v>
      </c>
      <c r="N603" t="s">
        <v>53</v>
      </c>
    </row>
    <row r="604" spans="1:14" x14ac:dyDescent="0.25">
      <c r="A604">
        <v>5</v>
      </c>
      <c r="B604">
        <v>11</v>
      </c>
      <c r="C604" t="s">
        <v>78</v>
      </c>
      <c r="D604">
        <v>13</v>
      </c>
      <c r="E604">
        <v>18</v>
      </c>
      <c r="F604" t="s">
        <v>79</v>
      </c>
      <c r="G604">
        <v>1.3273228961416878E-2</v>
      </c>
      <c r="H604">
        <v>4.4244096538056263E-2</v>
      </c>
      <c r="I604">
        <v>0.24978722400000003</v>
      </c>
      <c r="J604">
        <v>3.3333333333333335</v>
      </c>
      <c r="K604">
        <v>0.8326240800000001</v>
      </c>
      <c r="L604" t="s">
        <v>129</v>
      </c>
      <c r="M604" t="s">
        <v>52</v>
      </c>
      <c r="N604" t="s">
        <v>53</v>
      </c>
    </row>
    <row r="605" spans="1:14" x14ac:dyDescent="0.25">
      <c r="A605">
        <v>5</v>
      </c>
      <c r="B605">
        <v>6</v>
      </c>
      <c r="C605" t="s">
        <v>78</v>
      </c>
      <c r="D605">
        <v>14</v>
      </c>
      <c r="E605">
        <v>10</v>
      </c>
      <c r="F605" t="s">
        <v>79</v>
      </c>
      <c r="G605">
        <v>1.5393804002589988E-2</v>
      </c>
      <c r="H605">
        <v>5.1312680008633295E-2</v>
      </c>
      <c r="I605">
        <v>0.19947530600000002</v>
      </c>
      <c r="J605">
        <v>3.3333333333333335</v>
      </c>
      <c r="K605">
        <v>0.66491768666666673</v>
      </c>
      <c r="L605" t="s">
        <v>129</v>
      </c>
      <c r="M605" t="s">
        <v>52</v>
      </c>
      <c r="N605" t="s">
        <v>53</v>
      </c>
    </row>
    <row r="606" spans="1:14" x14ac:dyDescent="0.25">
      <c r="A606">
        <v>5</v>
      </c>
      <c r="B606">
        <v>12</v>
      </c>
      <c r="C606" t="s">
        <v>77</v>
      </c>
      <c r="D606">
        <v>14</v>
      </c>
      <c r="E606">
        <v>12</v>
      </c>
      <c r="F606" t="s">
        <v>79</v>
      </c>
      <c r="G606">
        <v>1.5393804002589988E-2</v>
      </c>
      <c r="H606">
        <v>5.1312680008633295E-2</v>
      </c>
      <c r="I606">
        <v>7.2360607199999996E-2</v>
      </c>
      <c r="J606">
        <v>3.3333333333333335</v>
      </c>
      <c r="K606">
        <v>0.24120202399999999</v>
      </c>
      <c r="L606" t="s">
        <v>129</v>
      </c>
      <c r="M606" t="s">
        <v>52</v>
      </c>
      <c r="N606" t="s">
        <v>53</v>
      </c>
    </row>
    <row r="607" spans="1:14" x14ac:dyDescent="0.25">
      <c r="A607">
        <v>5</v>
      </c>
      <c r="B607">
        <v>20</v>
      </c>
      <c r="C607" t="s">
        <v>78</v>
      </c>
      <c r="D607">
        <v>14</v>
      </c>
      <c r="E607">
        <v>10</v>
      </c>
      <c r="F607" t="s">
        <v>79</v>
      </c>
      <c r="G607">
        <v>1.5393804002589988E-2</v>
      </c>
      <c r="H607">
        <v>5.1312680008633295E-2</v>
      </c>
      <c r="I607">
        <v>0.19947530600000002</v>
      </c>
      <c r="J607">
        <v>3.3333333333333335</v>
      </c>
      <c r="K607">
        <v>0.66491768666666673</v>
      </c>
      <c r="L607" t="s">
        <v>129</v>
      </c>
      <c r="M607" t="s">
        <v>52</v>
      </c>
      <c r="N607" t="s">
        <v>53</v>
      </c>
    </row>
    <row r="608" spans="1:14" x14ac:dyDescent="0.25">
      <c r="A608">
        <v>5</v>
      </c>
      <c r="B608">
        <v>5</v>
      </c>
      <c r="C608" t="s">
        <v>77</v>
      </c>
      <c r="D608">
        <v>18</v>
      </c>
      <c r="E608">
        <v>24</v>
      </c>
      <c r="F608" t="s">
        <v>80</v>
      </c>
      <c r="G608">
        <v>2.5446900494077322E-2</v>
      </c>
      <c r="H608">
        <v>8.4823001646924412E-2</v>
      </c>
      <c r="I608">
        <v>0.22751521199999999</v>
      </c>
      <c r="J608">
        <v>3.3333333333333335</v>
      </c>
      <c r="K608">
        <v>0.75838404000000004</v>
      </c>
      <c r="L608" t="s">
        <v>129</v>
      </c>
      <c r="M608" t="s">
        <v>52</v>
      </c>
      <c r="N608" t="s">
        <v>53</v>
      </c>
    </row>
    <row r="609" spans="1:14" x14ac:dyDescent="0.25">
      <c r="A609">
        <v>5</v>
      </c>
      <c r="B609">
        <v>7</v>
      </c>
      <c r="C609" t="s">
        <v>77</v>
      </c>
      <c r="D609">
        <v>18</v>
      </c>
      <c r="E609">
        <v>20</v>
      </c>
      <c r="F609" t="s">
        <v>80</v>
      </c>
      <c r="G609">
        <v>2.5446900494077322E-2</v>
      </c>
      <c r="H609">
        <v>8.4823001646924412E-2</v>
      </c>
      <c r="I609">
        <v>0.1904428728</v>
      </c>
      <c r="J609">
        <v>3.3333333333333335</v>
      </c>
      <c r="K609">
        <v>0.63480957599999999</v>
      </c>
      <c r="L609" t="s">
        <v>129</v>
      </c>
      <c r="M609" t="s">
        <v>52</v>
      </c>
      <c r="N609" t="s">
        <v>53</v>
      </c>
    </row>
    <row r="610" spans="1:14" x14ac:dyDescent="0.25">
      <c r="A610">
        <v>5</v>
      </c>
      <c r="B610">
        <v>19</v>
      </c>
      <c r="C610" t="s">
        <v>77</v>
      </c>
      <c r="D610">
        <v>18</v>
      </c>
      <c r="E610">
        <v>24</v>
      </c>
      <c r="F610" t="s">
        <v>80</v>
      </c>
      <c r="G610">
        <v>2.5446900494077322E-2</v>
      </c>
      <c r="H610">
        <v>8.4823001646924412E-2</v>
      </c>
      <c r="I610">
        <v>0.22751521199999999</v>
      </c>
      <c r="J610">
        <v>3.3333333333333335</v>
      </c>
      <c r="K610">
        <v>0.75838404000000004</v>
      </c>
      <c r="L610" t="s">
        <v>129</v>
      </c>
      <c r="M610" t="s">
        <v>52</v>
      </c>
      <c r="N610" t="s">
        <v>53</v>
      </c>
    </row>
    <row r="611" spans="1:14" x14ac:dyDescent="0.25">
      <c r="A611">
        <v>5</v>
      </c>
      <c r="B611">
        <v>21</v>
      </c>
      <c r="C611" t="s">
        <v>77</v>
      </c>
      <c r="D611">
        <v>18</v>
      </c>
      <c r="E611">
        <v>20</v>
      </c>
      <c r="F611" t="s">
        <v>80</v>
      </c>
      <c r="G611">
        <v>2.5446900494077322E-2</v>
      </c>
      <c r="H611">
        <v>8.4823001646924412E-2</v>
      </c>
      <c r="I611">
        <v>0.1904428728</v>
      </c>
      <c r="J611">
        <v>3.3333333333333335</v>
      </c>
      <c r="K611">
        <v>0.63480957599999999</v>
      </c>
      <c r="L611" t="s">
        <v>129</v>
      </c>
      <c r="M611" t="s">
        <v>52</v>
      </c>
      <c r="N611" t="s">
        <v>53</v>
      </c>
    </row>
    <row r="612" spans="1:14" x14ac:dyDescent="0.25">
      <c r="A612">
        <v>5</v>
      </c>
      <c r="B612">
        <v>8</v>
      </c>
      <c r="C612" t="s">
        <v>77</v>
      </c>
      <c r="D612">
        <v>19</v>
      </c>
      <c r="E612">
        <v>20</v>
      </c>
      <c r="F612" t="s">
        <v>80</v>
      </c>
      <c r="G612">
        <v>2.8352873698647883E-2</v>
      </c>
      <c r="H612">
        <v>9.4509578995492949E-2</v>
      </c>
      <c r="I612">
        <v>0.21161072080000001</v>
      </c>
      <c r="J612">
        <v>3.3333333333333335</v>
      </c>
      <c r="K612">
        <v>0.70536906933333343</v>
      </c>
      <c r="L612" t="s">
        <v>129</v>
      </c>
      <c r="M612" t="s">
        <v>52</v>
      </c>
      <c r="N612" t="s">
        <v>53</v>
      </c>
    </row>
    <row r="613" spans="1:14" x14ac:dyDescent="0.25">
      <c r="A613">
        <v>5</v>
      </c>
      <c r="B613">
        <v>22</v>
      </c>
      <c r="C613" t="s">
        <v>77</v>
      </c>
      <c r="D613">
        <v>19</v>
      </c>
      <c r="E613">
        <v>20</v>
      </c>
      <c r="F613" t="s">
        <v>80</v>
      </c>
      <c r="G613">
        <v>2.8352873698647883E-2</v>
      </c>
      <c r="H613">
        <v>9.4509578995492949E-2</v>
      </c>
      <c r="I613">
        <v>0.21161072080000001</v>
      </c>
      <c r="J613">
        <v>3.3333333333333335</v>
      </c>
      <c r="K613">
        <v>0.70536906933333343</v>
      </c>
      <c r="L613" t="s">
        <v>129</v>
      </c>
      <c r="M613" t="s">
        <v>52</v>
      </c>
      <c r="N613" t="s">
        <v>53</v>
      </c>
    </row>
    <row r="614" spans="1:14" x14ac:dyDescent="0.25">
      <c r="A614">
        <v>5</v>
      </c>
      <c r="B614">
        <v>4</v>
      </c>
      <c r="C614" t="s">
        <v>77</v>
      </c>
      <c r="D614">
        <v>20</v>
      </c>
      <c r="E614">
        <v>22</v>
      </c>
      <c r="F614" t="s">
        <v>81</v>
      </c>
      <c r="G614">
        <v>3.1415926535897934E-2</v>
      </c>
      <c r="H614">
        <v>0.10471975511965978</v>
      </c>
      <c r="I614">
        <v>0.25680693679999994</v>
      </c>
      <c r="J614">
        <v>3.3333333333333335</v>
      </c>
      <c r="K614">
        <v>0.85602312266666647</v>
      </c>
      <c r="L614" t="s">
        <v>129</v>
      </c>
      <c r="M614" t="s">
        <v>52</v>
      </c>
      <c r="N614" t="s">
        <v>53</v>
      </c>
    </row>
    <row r="615" spans="1:14" x14ac:dyDescent="0.25">
      <c r="A615">
        <v>5</v>
      </c>
      <c r="B615">
        <v>18</v>
      </c>
      <c r="C615" t="s">
        <v>77</v>
      </c>
      <c r="D615">
        <v>20</v>
      </c>
      <c r="E615">
        <v>22</v>
      </c>
      <c r="F615" t="s">
        <v>81</v>
      </c>
      <c r="G615">
        <v>3.1415926535897934E-2</v>
      </c>
      <c r="H615">
        <v>0.10471975511965978</v>
      </c>
      <c r="I615">
        <v>0.25680693679999994</v>
      </c>
      <c r="J615">
        <v>3.3333333333333335</v>
      </c>
      <c r="K615">
        <v>0.85602312266666647</v>
      </c>
      <c r="L615" t="s">
        <v>129</v>
      </c>
      <c r="M615" t="s">
        <v>52</v>
      </c>
      <c r="N615" t="s">
        <v>53</v>
      </c>
    </row>
    <row r="616" spans="1:14" x14ac:dyDescent="0.25">
      <c r="A616">
        <v>5</v>
      </c>
      <c r="B616">
        <v>13</v>
      </c>
      <c r="C616" t="s">
        <v>78</v>
      </c>
      <c r="D616">
        <v>21</v>
      </c>
      <c r="E616">
        <v>11</v>
      </c>
      <c r="F616" t="s">
        <v>81</v>
      </c>
      <c r="G616">
        <v>3.4636059005827467E-2</v>
      </c>
      <c r="H616">
        <v>0.11545353001942489</v>
      </c>
      <c r="I616">
        <v>0.333903915</v>
      </c>
      <c r="J616">
        <v>3.3333333333333335</v>
      </c>
      <c r="K616">
        <v>1.1130130499999999</v>
      </c>
      <c r="L616" t="s">
        <v>129</v>
      </c>
      <c r="M616" t="s">
        <v>52</v>
      </c>
      <c r="N616" t="s">
        <v>53</v>
      </c>
    </row>
    <row r="617" spans="1:14" x14ac:dyDescent="0.25">
      <c r="A617">
        <v>5</v>
      </c>
      <c r="B617">
        <v>9</v>
      </c>
      <c r="C617" t="s">
        <v>77</v>
      </c>
      <c r="D617">
        <v>23</v>
      </c>
      <c r="E617">
        <v>21</v>
      </c>
      <c r="F617" t="s">
        <v>81</v>
      </c>
      <c r="G617">
        <v>4.1547562843725017E-2</v>
      </c>
      <c r="H617">
        <v>0.13849187614575006</v>
      </c>
      <c r="I617">
        <v>0.32285634359999993</v>
      </c>
      <c r="J617">
        <v>3.3333333333333335</v>
      </c>
      <c r="K617">
        <v>1.0761878119999999</v>
      </c>
      <c r="L617" t="s">
        <v>129</v>
      </c>
      <c r="M617" t="s">
        <v>52</v>
      </c>
      <c r="N617" t="s">
        <v>53</v>
      </c>
    </row>
    <row r="618" spans="1:14" x14ac:dyDescent="0.25">
      <c r="A618">
        <v>5</v>
      </c>
      <c r="B618">
        <v>23</v>
      </c>
      <c r="C618" t="s">
        <v>77</v>
      </c>
      <c r="D618">
        <v>23</v>
      </c>
      <c r="E618">
        <v>21</v>
      </c>
      <c r="F618" t="s">
        <v>81</v>
      </c>
      <c r="G618">
        <v>4.1547562843725017E-2</v>
      </c>
      <c r="H618">
        <v>0.13849187614575006</v>
      </c>
      <c r="I618">
        <v>0.32285634359999993</v>
      </c>
      <c r="J618">
        <v>3.3333333333333335</v>
      </c>
      <c r="K618">
        <v>1.0761878119999999</v>
      </c>
      <c r="L618" t="s">
        <v>129</v>
      </c>
      <c r="M618" t="s">
        <v>52</v>
      </c>
      <c r="N618" t="s">
        <v>53</v>
      </c>
    </row>
    <row r="619" spans="1:14" x14ac:dyDescent="0.25">
      <c r="A619">
        <v>5</v>
      </c>
      <c r="B619">
        <v>16</v>
      </c>
      <c r="C619" t="s">
        <v>78</v>
      </c>
      <c r="D619">
        <v>24</v>
      </c>
      <c r="E619">
        <v>12</v>
      </c>
      <c r="F619" t="s">
        <v>81</v>
      </c>
      <c r="G619">
        <v>4.5238934211693019E-2</v>
      </c>
      <c r="H619">
        <v>0.15079644737231007</v>
      </c>
      <c r="I619">
        <v>0.42973835399999999</v>
      </c>
      <c r="J619">
        <v>3.3333333333333335</v>
      </c>
      <c r="K619">
        <v>1.43246118</v>
      </c>
      <c r="L619" t="s">
        <v>129</v>
      </c>
      <c r="M619" t="s">
        <v>52</v>
      </c>
      <c r="N619" t="s">
        <v>53</v>
      </c>
    </row>
    <row r="620" spans="1:14" x14ac:dyDescent="0.25">
      <c r="A620">
        <v>5</v>
      </c>
      <c r="B620">
        <v>15</v>
      </c>
      <c r="C620" t="s">
        <v>77</v>
      </c>
      <c r="D620">
        <v>25</v>
      </c>
      <c r="E620">
        <v>20</v>
      </c>
      <c r="F620" t="s">
        <v>82</v>
      </c>
      <c r="G620">
        <v>4.9087385212340517E-2</v>
      </c>
      <c r="H620">
        <v>0.1636246173744684</v>
      </c>
      <c r="I620">
        <v>0.36264617679999994</v>
      </c>
      <c r="J620">
        <v>3.3333333333333335</v>
      </c>
      <c r="K620">
        <v>1.2088205893333333</v>
      </c>
      <c r="L620" t="s">
        <v>129</v>
      </c>
      <c r="M620" t="s">
        <v>52</v>
      </c>
      <c r="N620" t="s">
        <v>53</v>
      </c>
    </row>
    <row r="621" spans="1:14" x14ac:dyDescent="0.25">
      <c r="A621">
        <v>5</v>
      </c>
      <c r="B621">
        <v>10</v>
      </c>
      <c r="C621" t="s">
        <v>77</v>
      </c>
      <c r="D621">
        <v>28</v>
      </c>
      <c r="E621">
        <v>29</v>
      </c>
      <c r="F621" t="s">
        <v>82</v>
      </c>
      <c r="G621">
        <v>6.1575216010359951E-2</v>
      </c>
      <c r="H621">
        <v>0.20525072003453318</v>
      </c>
      <c r="I621">
        <v>0.65544900399999995</v>
      </c>
      <c r="J621">
        <v>3.3333333333333335</v>
      </c>
      <c r="K621">
        <v>2.1848300133333334</v>
      </c>
      <c r="L621" t="s">
        <v>129</v>
      </c>
      <c r="M621" t="s">
        <v>52</v>
      </c>
      <c r="N621" t="s">
        <v>53</v>
      </c>
    </row>
    <row r="622" spans="1:14" x14ac:dyDescent="0.25">
      <c r="A622">
        <v>5</v>
      </c>
      <c r="B622">
        <v>17</v>
      </c>
      <c r="C622" t="s">
        <v>77</v>
      </c>
      <c r="D622">
        <v>33</v>
      </c>
      <c r="E622">
        <v>19</v>
      </c>
      <c r="F622" t="s">
        <v>83</v>
      </c>
      <c r="G622">
        <v>8.5529859993982132E-2</v>
      </c>
      <c r="H622">
        <v>0.28509953331327381</v>
      </c>
      <c r="I622">
        <v>0.59695136999999987</v>
      </c>
      <c r="J622">
        <v>3.3333333333333335</v>
      </c>
      <c r="K622">
        <v>1.9898378999999997</v>
      </c>
      <c r="L622" t="s">
        <v>129</v>
      </c>
      <c r="M622" t="s">
        <v>52</v>
      </c>
      <c r="N622" t="s">
        <v>53</v>
      </c>
    </row>
    <row r="623" spans="1:14" x14ac:dyDescent="0.25">
      <c r="A623">
        <v>5</v>
      </c>
      <c r="B623">
        <v>14</v>
      </c>
      <c r="C623" t="s">
        <v>77</v>
      </c>
      <c r="D623">
        <v>36</v>
      </c>
      <c r="E623">
        <v>20</v>
      </c>
      <c r="F623" t="s">
        <v>84</v>
      </c>
      <c r="G623">
        <v>0.10178760197630929</v>
      </c>
      <c r="H623">
        <v>0.33929200658769765</v>
      </c>
      <c r="I623">
        <v>0.74652796079999995</v>
      </c>
      <c r="J623">
        <v>3.3333333333333335</v>
      </c>
      <c r="K623">
        <v>2.488426536</v>
      </c>
      <c r="L623" t="s">
        <v>129</v>
      </c>
      <c r="M623" t="s">
        <v>52</v>
      </c>
      <c r="N623" t="s">
        <v>53</v>
      </c>
    </row>
    <row r="624" spans="1:14" x14ac:dyDescent="0.25">
      <c r="A624">
        <v>6</v>
      </c>
      <c r="B624">
        <v>13</v>
      </c>
      <c r="C624" t="s">
        <v>78</v>
      </c>
      <c r="D624">
        <v>12</v>
      </c>
      <c r="E624">
        <v>28</v>
      </c>
      <c r="F624" t="s">
        <v>79</v>
      </c>
      <c r="G624">
        <v>1.1309733552923255E-2</v>
      </c>
      <c r="H624">
        <v>3.7699111843077518E-2</v>
      </c>
      <c r="I624">
        <v>0.29582123399999999</v>
      </c>
      <c r="J624">
        <v>3.3333333333333335</v>
      </c>
      <c r="K624">
        <v>0.98607078000000004</v>
      </c>
      <c r="L624" t="s">
        <v>129</v>
      </c>
      <c r="M624" t="s">
        <v>52</v>
      </c>
      <c r="N624" t="s">
        <v>53</v>
      </c>
    </row>
    <row r="625" spans="1:14" x14ac:dyDescent="0.25">
      <c r="A625">
        <v>6</v>
      </c>
      <c r="B625">
        <v>1</v>
      </c>
      <c r="C625" t="s">
        <v>78</v>
      </c>
      <c r="D625">
        <v>13</v>
      </c>
      <c r="E625">
        <v>8</v>
      </c>
      <c r="F625" t="s">
        <v>79</v>
      </c>
      <c r="G625">
        <v>1.3273228961416878E-2</v>
      </c>
      <c r="H625">
        <v>4.4244096538056263E-2</v>
      </c>
      <c r="I625">
        <v>0.17120391400000001</v>
      </c>
      <c r="J625">
        <v>3.3333333333333335</v>
      </c>
      <c r="K625">
        <v>0.57067971333333345</v>
      </c>
      <c r="L625" t="s">
        <v>129</v>
      </c>
      <c r="M625" t="s">
        <v>52</v>
      </c>
      <c r="N625" t="s">
        <v>53</v>
      </c>
    </row>
    <row r="626" spans="1:14" x14ac:dyDescent="0.25">
      <c r="A626">
        <v>6</v>
      </c>
      <c r="B626">
        <v>6</v>
      </c>
      <c r="C626" t="s">
        <v>77</v>
      </c>
      <c r="D626">
        <v>14</v>
      </c>
      <c r="E626">
        <v>17</v>
      </c>
      <c r="F626" t="s">
        <v>79</v>
      </c>
      <c r="G626">
        <v>1.5393804002589988E-2</v>
      </c>
      <c r="H626">
        <v>5.1312680008633295E-2</v>
      </c>
      <c r="I626">
        <v>0.10039370319999999</v>
      </c>
      <c r="J626">
        <v>3.3333333333333335</v>
      </c>
      <c r="K626">
        <v>0.33464567733333334</v>
      </c>
      <c r="L626" t="s">
        <v>129</v>
      </c>
      <c r="M626" t="s">
        <v>52</v>
      </c>
      <c r="N626" t="s">
        <v>53</v>
      </c>
    </row>
    <row r="627" spans="1:14" x14ac:dyDescent="0.25">
      <c r="A627">
        <v>6</v>
      </c>
      <c r="B627">
        <v>11</v>
      </c>
      <c r="C627" t="s">
        <v>78</v>
      </c>
      <c r="D627">
        <v>14</v>
      </c>
      <c r="E627">
        <v>9</v>
      </c>
      <c r="F627" t="s">
        <v>79</v>
      </c>
      <c r="G627">
        <v>1.5393804002589988E-2</v>
      </c>
      <c r="H627">
        <v>5.1312680008633295E-2</v>
      </c>
      <c r="I627">
        <v>0.19036150200000002</v>
      </c>
      <c r="J627">
        <v>3.3333333333333335</v>
      </c>
      <c r="K627">
        <v>0.63453834000000009</v>
      </c>
      <c r="L627" t="s">
        <v>129</v>
      </c>
      <c r="M627" t="s">
        <v>52</v>
      </c>
      <c r="N627" t="s">
        <v>53</v>
      </c>
    </row>
    <row r="628" spans="1:14" x14ac:dyDescent="0.25">
      <c r="A628">
        <v>6</v>
      </c>
      <c r="B628">
        <v>5</v>
      </c>
      <c r="C628" t="s">
        <v>77</v>
      </c>
      <c r="D628">
        <v>16</v>
      </c>
      <c r="E628">
        <v>12</v>
      </c>
      <c r="F628" t="s">
        <v>80</v>
      </c>
      <c r="G628">
        <v>2.0106192982974676E-2</v>
      </c>
      <c r="H628">
        <v>6.7020643276582262E-2</v>
      </c>
      <c r="I628">
        <v>9.2956351199999995E-2</v>
      </c>
      <c r="J628">
        <v>3.3333333333333335</v>
      </c>
      <c r="K628">
        <v>0.30985450399999998</v>
      </c>
      <c r="L628" t="s">
        <v>129</v>
      </c>
      <c r="M628" t="s">
        <v>52</v>
      </c>
      <c r="N628" t="s">
        <v>53</v>
      </c>
    </row>
    <row r="629" spans="1:14" x14ac:dyDescent="0.25">
      <c r="A629">
        <v>6</v>
      </c>
      <c r="B629">
        <v>9</v>
      </c>
      <c r="C629" t="s">
        <v>77</v>
      </c>
      <c r="D629">
        <v>20</v>
      </c>
      <c r="E629">
        <v>19</v>
      </c>
      <c r="F629" t="s">
        <v>81</v>
      </c>
      <c r="G629">
        <v>3.1415926535897934E-2</v>
      </c>
      <c r="H629">
        <v>0.10471975511965978</v>
      </c>
      <c r="I629">
        <v>0.22248069679999999</v>
      </c>
      <c r="J629">
        <v>3.3333333333333335</v>
      </c>
      <c r="K629">
        <v>0.7416023226666667</v>
      </c>
      <c r="L629" t="s">
        <v>129</v>
      </c>
      <c r="M629" t="s">
        <v>52</v>
      </c>
      <c r="N629" t="s">
        <v>53</v>
      </c>
    </row>
    <row r="630" spans="1:14" x14ac:dyDescent="0.25">
      <c r="A630">
        <v>6</v>
      </c>
      <c r="B630">
        <v>12</v>
      </c>
      <c r="C630" t="s">
        <v>78</v>
      </c>
      <c r="D630">
        <v>20</v>
      </c>
      <c r="E630">
        <v>16</v>
      </c>
      <c r="F630" t="s">
        <v>81</v>
      </c>
      <c r="G630">
        <v>3.1415926535897934E-2</v>
      </c>
      <c r="H630">
        <v>0.10471975511965978</v>
      </c>
      <c r="I630">
        <v>0.405930866</v>
      </c>
      <c r="J630">
        <v>3.3333333333333335</v>
      </c>
      <c r="K630">
        <v>1.3531028866666668</v>
      </c>
      <c r="L630" t="s">
        <v>129</v>
      </c>
      <c r="M630" t="s">
        <v>52</v>
      </c>
      <c r="N630" t="s">
        <v>53</v>
      </c>
    </row>
    <row r="631" spans="1:14" x14ac:dyDescent="0.25">
      <c r="A631">
        <v>6</v>
      </c>
      <c r="B631">
        <v>10</v>
      </c>
      <c r="C631" t="s">
        <v>77</v>
      </c>
      <c r="D631">
        <v>24</v>
      </c>
      <c r="E631">
        <v>18</v>
      </c>
      <c r="F631" t="s">
        <v>81</v>
      </c>
      <c r="G631">
        <v>4.5238934211693019E-2</v>
      </c>
      <c r="H631">
        <v>0.15079644737231007</v>
      </c>
      <c r="I631">
        <v>0.30165989039999996</v>
      </c>
      <c r="J631">
        <v>3.3333333333333335</v>
      </c>
      <c r="K631">
        <v>1.005532968</v>
      </c>
      <c r="L631" t="s">
        <v>129</v>
      </c>
      <c r="M631" t="s">
        <v>52</v>
      </c>
      <c r="N631" t="s">
        <v>53</v>
      </c>
    </row>
    <row r="632" spans="1:14" x14ac:dyDescent="0.25">
      <c r="A632">
        <v>6</v>
      </c>
      <c r="B632">
        <v>7</v>
      </c>
      <c r="C632" t="s">
        <v>77</v>
      </c>
      <c r="D632">
        <v>26</v>
      </c>
      <c r="E632">
        <v>25</v>
      </c>
      <c r="F632" t="s">
        <v>82</v>
      </c>
      <c r="G632">
        <v>5.3092915845667513E-2</v>
      </c>
      <c r="H632">
        <v>0.17697638615222505</v>
      </c>
      <c r="I632">
        <v>0.4885090567999999</v>
      </c>
      <c r="J632">
        <v>3.3333333333333335</v>
      </c>
      <c r="K632">
        <v>1.6283635226666664</v>
      </c>
      <c r="L632" t="s">
        <v>129</v>
      </c>
      <c r="M632" t="s">
        <v>52</v>
      </c>
      <c r="N632" t="s">
        <v>53</v>
      </c>
    </row>
    <row r="633" spans="1:14" x14ac:dyDescent="0.25">
      <c r="A633">
        <v>6</v>
      </c>
      <c r="B633">
        <v>18</v>
      </c>
      <c r="C633" t="s">
        <v>78</v>
      </c>
      <c r="D633">
        <v>26</v>
      </c>
      <c r="E633">
        <v>14</v>
      </c>
      <c r="F633" t="s">
        <v>82</v>
      </c>
      <c r="G633">
        <v>5.3092915845667513E-2</v>
      </c>
      <c r="H633">
        <v>0.17697638615222505</v>
      </c>
      <c r="I633">
        <v>0.54840380200000005</v>
      </c>
      <c r="J633">
        <v>3.3333333333333335</v>
      </c>
      <c r="K633">
        <v>1.8280126733333335</v>
      </c>
      <c r="L633" t="s">
        <v>129</v>
      </c>
      <c r="M633" t="s">
        <v>52</v>
      </c>
      <c r="N633" t="s">
        <v>53</v>
      </c>
    </row>
    <row r="634" spans="1:14" x14ac:dyDescent="0.25">
      <c r="A634">
        <v>6</v>
      </c>
      <c r="B634">
        <v>4</v>
      </c>
      <c r="C634" t="s">
        <v>77</v>
      </c>
      <c r="D634">
        <v>28</v>
      </c>
      <c r="E634">
        <v>21</v>
      </c>
      <c r="F634" t="s">
        <v>82</v>
      </c>
      <c r="G634">
        <v>6.1575216010359951E-2</v>
      </c>
      <c r="H634">
        <v>0.20525072003453318</v>
      </c>
      <c r="I634">
        <v>0.47603718959999991</v>
      </c>
      <c r="J634">
        <v>3.3333333333333335</v>
      </c>
      <c r="K634">
        <v>1.5867906319999998</v>
      </c>
      <c r="L634" t="s">
        <v>129</v>
      </c>
      <c r="M634" t="s">
        <v>52</v>
      </c>
      <c r="N634" t="s">
        <v>53</v>
      </c>
    </row>
    <row r="635" spans="1:14" x14ac:dyDescent="0.25">
      <c r="A635">
        <v>6</v>
      </c>
      <c r="B635">
        <v>15</v>
      </c>
      <c r="C635" t="s">
        <v>77</v>
      </c>
      <c r="D635">
        <v>29</v>
      </c>
      <c r="E635">
        <v>17</v>
      </c>
      <c r="F635" t="s">
        <v>82</v>
      </c>
      <c r="G635">
        <v>6.6051985541725394E-2</v>
      </c>
      <c r="H635">
        <v>0.22017328513908466</v>
      </c>
      <c r="I635">
        <v>0.41404972119999994</v>
      </c>
      <c r="J635">
        <v>3.3333333333333335</v>
      </c>
      <c r="K635">
        <v>1.3801657373333331</v>
      </c>
      <c r="L635" t="s">
        <v>129</v>
      </c>
      <c r="M635" t="s">
        <v>52</v>
      </c>
      <c r="N635" t="s">
        <v>53</v>
      </c>
    </row>
    <row r="636" spans="1:14" x14ac:dyDescent="0.25">
      <c r="A636">
        <v>6</v>
      </c>
      <c r="B636">
        <v>2</v>
      </c>
      <c r="C636" t="s">
        <v>77</v>
      </c>
      <c r="D636">
        <v>30</v>
      </c>
      <c r="E636">
        <v>29</v>
      </c>
      <c r="F636" t="s">
        <v>83</v>
      </c>
      <c r="G636">
        <v>7.0685834705770348E-2</v>
      </c>
      <c r="H636">
        <v>0.23561944901923451</v>
      </c>
      <c r="I636">
        <v>0.75167689679999994</v>
      </c>
      <c r="J636">
        <v>3.3333333333333335</v>
      </c>
      <c r="K636">
        <v>2.5055896559999997</v>
      </c>
      <c r="L636" t="s">
        <v>129</v>
      </c>
      <c r="M636" t="s">
        <v>52</v>
      </c>
      <c r="N636" t="s">
        <v>53</v>
      </c>
    </row>
    <row r="637" spans="1:14" x14ac:dyDescent="0.25">
      <c r="A637">
        <v>6</v>
      </c>
      <c r="B637">
        <v>14</v>
      </c>
      <c r="C637" t="s">
        <v>77</v>
      </c>
      <c r="D637">
        <v>33</v>
      </c>
      <c r="E637">
        <v>19</v>
      </c>
      <c r="F637" t="s">
        <v>83</v>
      </c>
      <c r="G637">
        <v>8.5529859993982132E-2</v>
      </c>
      <c r="H637">
        <v>0.28509953331327381</v>
      </c>
      <c r="I637">
        <v>0.59695136999999987</v>
      </c>
      <c r="J637">
        <v>3.3333333333333335</v>
      </c>
      <c r="K637">
        <v>1.9898378999999997</v>
      </c>
      <c r="L637" t="s">
        <v>129</v>
      </c>
      <c r="M637" t="s">
        <v>52</v>
      </c>
      <c r="N637" t="s">
        <v>53</v>
      </c>
    </row>
    <row r="638" spans="1:14" x14ac:dyDescent="0.25">
      <c r="A638">
        <v>6</v>
      </c>
      <c r="B638">
        <v>3</v>
      </c>
      <c r="C638" t="s">
        <v>77</v>
      </c>
      <c r="D638">
        <v>38</v>
      </c>
      <c r="E638">
        <v>32</v>
      </c>
      <c r="F638" t="s">
        <v>84</v>
      </c>
      <c r="G638">
        <v>0.11341149479459153</v>
      </c>
      <c r="H638">
        <v>0.3780383159819718</v>
      </c>
      <c r="I638">
        <v>1.3268702584000001</v>
      </c>
      <c r="J638">
        <v>3.3333333333333335</v>
      </c>
      <c r="K638">
        <v>4.4229008613333338</v>
      </c>
      <c r="L638" t="s">
        <v>129</v>
      </c>
      <c r="M638" t="s">
        <v>52</v>
      </c>
      <c r="N638" t="s">
        <v>53</v>
      </c>
    </row>
    <row r="639" spans="1:14" x14ac:dyDescent="0.25">
      <c r="A639">
        <v>6</v>
      </c>
      <c r="B639">
        <v>8</v>
      </c>
      <c r="C639" t="s">
        <v>77</v>
      </c>
      <c r="D639">
        <v>38</v>
      </c>
      <c r="E639">
        <v>31</v>
      </c>
      <c r="F639" t="s">
        <v>84</v>
      </c>
      <c r="G639">
        <v>0.11341149479459153</v>
      </c>
      <c r="H639">
        <v>0.3780383159819718</v>
      </c>
      <c r="I639">
        <v>1.2855643496</v>
      </c>
      <c r="J639">
        <v>3.3333333333333335</v>
      </c>
      <c r="K639">
        <v>4.2852144986666669</v>
      </c>
      <c r="L639" t="s">
        <v>129</v>
      </c>
      <c r="M639" t="s">
        <v>52</v>
      </c>
      <c r="N639" t="s">
        <v>53</v>
      </c>
    </row>
    <row r="640" spans="1:14" x14ac:dyDescent="0.25">
      <c r="A640">
        <v>6</v>
      </c>
      <c r="B640">
        <v>17</v>
      </c>
      <c r="C640" t="s">
        <v>77</v>
      </c>
      <c r="D640">
        <v>40</v>
      </c>
      <c r="E640">
        <v>21</v>
      </c>
      <c r="F640" t="s">
        <v>85</v>
      </c>
      <c r="G640">
        <v>0.12566370614359174</v>
      </c>
      <c r="H640">
        <v>0.41887902047863912</v>
      </c>
      <c r="I640">
        <v>0.96621589679999986</v>
      </c>
      <c r="J640">
        <v>3.3333333333333335</v>
      </c>
      <c r="K640">
        <v>3.2207196559999995</v>
      </c>
      <c r="L640" t="s">
        <v>129</v>
      </c>
      <c r="M640" t="s">
        <v>52</v>
      </c>
      <c r="N640" t="s">
        <v>53</v>
      </c>
    </row>
    <row r="641" spans="1:14" x14ac:dyDescent="0.25">
      <c r="A641">
        <v>6</v>
      </c>
      <c r="B641">
        <v>16</v>
      </c>
      <c r="C641" t="s">
        <v>77</v>
      </c>
      <c r="D641">
        <v>41</v>
      </c>
      <c r="E641">
        <v>23</v>
      </c>
      <c r="F641" t="s">
        <v>85</v>
      </c>
      <c r="G641">
        <v>0.13202543126711103</v>
      </c>
      <c r="H641">
        <v>0.44008477089037012</v>
      </c>
      <c r="I641">
        <v>1.1110440244000002</v>
      </c>
      <c r="J641">
        <v>3.3333333333333335</v>
      </c>
      <c r="K641">
        <v>3.7034800813333342</v>
      </c>
      <c r="L641" t="s">
        <v>129</v>
      </c>
      <c r="M641" t="s">
        <v>52</v>
      </c>
      <c r="N641" t="s">
        <v>53</v>
      </c>
    </row>
    <row r="642" spans="1:14" x14ac:dyDescent="0.25">
      <c r="A642">
        <v>1</v>
      </c>
      <c r="B642">
        <v>2</v>
      </c>
      <c r="C642" t="s">
        <v>78</v>
      </c>
      <c r="D642">
        <v>34</v>
      </c>
      <c r="E642">
        <v>14</v>
      </c>
      <c r="F642" t="s">
        <v>83</v>
      </c>
      <c r="G642">
        <v>9.0792027688745044E-2</v>
      </c>
      <c r="H642">
        <v>0.45396013844372518</v>
      </c>
      <c r="I642">
        <v>0.86087708200000013</v>
      </c>
      <c r="J642">
        <v>5</v>
      </c>
      <c r="K642">
        <v>4.3043854100000001</v>
      </c>
      <c r="L642" t="s">
        <v>129</v>
      </c>
      <c r="M642" t="s">
        <v>69</v>
      </c>
      <c r="N642" t="s">
        <v>51</v>
      </c>
    </row>
    <row r="643" spans="1:14" x14ac:dyDescent="0.25">
      <c r="A643">
        <v>1</v>
      </c>
      <c r="B643">
        <v>3</v>
      </c>
      <c r="C643" t="s">
        <v>78</v>
      </c>
      <c r="D643">
        <v>33</v>
      </c>
      <c r="E643">
        <v>16</v>
      </c>
      <c r="F643" t="s">
        <v>83</v>
      </c>
      <c r="G643">
        <v>8.5529859993982132E-2</v>
      </c>
      <c r="H643">
        <v>0.42764929996991063</v>
      </c>
      <c r="I643">
        <v>0.91853584200000005</v>
      </c>
      <c r="J643">
        <v>5</v>
      </c>
      <c r="K643">
        <v>4.59267921</v>
      </c>
      <c r="L643" t="s">
        <v>129</v>
      </c>
      <c r="M643" t="s">
        <v>69</v>
      </c>
      <c r="N643" t="s">
        <v>51</v>
      </c>
    </row>
    <row r="644" spans="1:14" x14ac:dyDescent="0.25">
      <c r="A644">
        <v>1</v>
      </c>
      <c r="B644">
        <v>10</v>
      </c>
      <c r="C644" t="s">
        <v>78</v>
      </c>
      <c r="D644">
        <v>13</v>
      </c>
      <c r="E644">
        <v>7</v>
      </c>
      <c r="F644" t="s">
        <v>79</v>
      </c>
      <c r="G644">
        <v>1.3273228961416878E-2</v>
      </c>
      <c r="H644">
        <v>6.6366144807084387E-2</v>
      </c>
      <c r="I644">
        <v>0.16334558300000002</v>
      </c>
      <c r="J644">
        <v>5</v>
      </c>
      <c r="K644">
        <v>0.81672791500000008</v>
      </c>
      <c r="L644" t="s">
        <v>129</v>
      </c>
      <c r="M644" t="s">
        <v>69</v>
      </c>
      <c r="N644" t="s">
        <v>51</v>
      </c>
    </row>
    <row r="645" spans="1:14" x14ac:dyDescent="0.25">
      <c r="A645">
        <v>1</v>
      </c>
      <c r="B645">
        <v>13</v>
      </c>
      <c r="C645" t="s">
        <v>78</v>
      </c>
      <c r="D645">
        <v>13</v>
      </c>
      <c r="E645">
        <v>8</v>
      </c>
      <c r="F645" t="s">
        <v>79</v>
      </c>
      <c r="G645">
        <v>1.3273228961416878E-2</v>
      </c>
      <c r="H645">
        <v>6.6366144807084387E-2</v>
      </c>
      <c r="I645">
        <v>0.17120391400000001</v>
      </c>
      <c r="J645">
        <v>5</v>
      </c>
      <c r="K645">
        <v>0.85601957000000006</v>
      </c>
      <c r="L645" t="s">
        <v>129</v>
      </c>
      <c r="M645" t="s">
        <v>69</v>
      </c>
      <c r="N645" t="s">
        <v>51</v>
      </c>
    </row>
    <row r="646" spans="1:14" x14ac:dyDescent="0.25">
      <c r="A646">
        <v>1</v>
      </c>
      <c r="B646">
        <v>4</v>
      </c>
      <c r="C646" t="s">
        <v>77</v>
      </c>
      <c r="D646">
        <v>14</v>
      </c>
      <c r="E646">
        <v>7</v>
      </c>
      <c r="F646" t="s">
        <v>79</v>
      </c>
      <c r="G646">
        <v>1.5393804002589988E-2</v>
      </c>
      <c r="H646">
        <v>7.6969020012949932E-2</v>
      </c>
      <c r="I646">
        <v>4.4327511200000003E-2</v>
      </c>
      <c r="J646">
        <v>5</v>
      </c>
      <c r="K646">
        <v>0.22163755600000001</v>
      </c>
      <c r="L646" t="s">
        <v>129</v>
      </c>
      <c r="M646" t="s">
        <v>69</v>
      </c>
      <c r="N646" t="s">
        <v>51</v>
      </c>
    </row>
    <row r="647" spans="1:14" x14ac:dyDescent="0.25">
      <c r="A647">
        <v>1</v>
      </c>
      <c r="B647">
        <v>11</v>
      </c>
      <c r="C647" t="s">
        <v>78</v>
      </c>
      <c r="D647">
        <v>14</v>
      </c>
      <c r="E647">
        <v>8</v>
      </c>
      <c r="F647" t="s">
        <v>79</v>
      </c>
      <c r="G647">
        <v>1.5393804002589988E-2</v>
      </c>
      <c r="H647">
        <v>7.6969020012949932E-2</v>
      </c>
      <c r="I647">
        <v>0.18124769800000001</v>
      </c>
      <c r="J647">
        <v>5</v>
      </c>
      <c r="K647">
        <v>0.90623849000000001</v>
      </c>
      <c r="L647" t="s">
        <v>129</v>
      </c>
      <c r="M647" t="s">
        <v>69</v>
      </c>
      <c r="N647" t="s">
        <v>51</v>
      </c>
    </row>
    <row r="648" spans="1:14" x14ac:dyDescent="0.25">
      <c r="A648">
        <v>1</v>
      </c>
      <c r="B648">
        <v>5</v>
      </c>
      <c r="C648" t="s">
        <v>78</v>
      </c>
      <c r="D648">
        <v>29</v>
      </c>
      <c r="E648">
        <v>14</v>
      </c>
      <c r="F648" t="s">
        <v>82</v>
      </c>
      <c r="G648">
        <v>6.6051985541725394E-2</v>
      </c>
      <c r="H648">
        <v>0.33025992770862694</v>
      </c>
      <c r="I648">
        <v>0.65581649200000003</v>
      </c>
      <c r="J648">
        <v>5</v>
      </c>
      <c r="K648">
        <v>3.2790824600000001</v>
      </c>
      <c r="L648" t="s">
        <v>129</v>
      </c>
      <c r="M648" t="s">
        <v>69</v>
      </c>
      <c r="N648" t="s">
        <v>51</v>
      </c>
    </row>
    <row r="649" spans="1:14" x14ac:dyDescent="0.25">
      <c r="A649">
        <v>1</v>
      </c>
      <c r="B649">
        <v>7</v>
      </c>
      <c r="C649" t="s">
        <v>78</v>
      </c>
      <c r="D649">
        <v>28</v>
      </c>
      <c r="E649">
        <v>13</v>
      </c>
      <c r="F649" t="s">
        <v>82</v>
      </c>
      <c r="G649">
        <v>6.1575216010359951E-2</v>
      </c>
      <c r="H649">
        <v>0.30787608005179973</v>
      </c>
      <c r="I649">
        <v>0.58225507400000009</v>
      </c>
      <c r="J649">
        <v>5</v>
      </c>
      <c r="K649">
        <v>2.9112753700000003</v>
      </c>
      <c r="L649" t="s">
        <v>129</v>
      </c>
      <c r="M649" t="s">
        <v>69</v>
      </c>
      <c r="N649" t="s">
        <v>51</v>
      </c>
    </row>
    <row r="650" spans="1:14" x14ac:dyDescent="0.25">
      <c r="A650">
        <v>1</v>
      </c>
      <c r="B650">
        <v>9</v>
      </c>
      <c r="C650" t="s">
        <v>78</v>
      </c>
      <c r="D650">
        <v>26</v>
      </c>
      <c r="E650">
        <v>14</v>
      </c>
      <c r="F650" t="s">
        <v>82</v>
      </c>
      <c r="G650">
        <v>5.3092915845667513E-2</v>
      </c>
      <c r="H650">
        <v>0.26546457922833755</v>
      </c>
      <c r="I650">
        <v>0.54840380200000005</v>
      </c>
      <c r="J650">
        <v>5</v>
      </c>
      <c r="K650">
        <v>2.7420190099999999</v>
      </c>
      <c r="L650" t="s">
        <v>129</v>
      </c>
      <c r="M650" t="s">
        <v>69</v>
      </c>
      <c r="N650" t="s">
        <v>51</v>
      </c>
    </row>
    <row r="651" spans="1:14" x14ac:dyDescent="0.25">
      <c r="A651">
        <v>1</v>
      </c>
      <c r="B651">
        <v>1</v>
      </c>
      <c r="C651" t="s">
        <v>78</v>
      </c>
      <c r="D651">
        <v>19</v>
      </c>
      <c r="E651">
        <v>12</v>
      </c>
      <c r="F651" t="s">
        <v>80</v>
      </c>
      <c r="G651">
        <v>2.8352873698647883E-2</v>
      </c>
      <c r="H651">
        <v>0.1417643684932394</v>
      </c>
      <c r="I651">
        <v>0.309770934</v>
      </c>
      <c r="J651">
        <v>5</v>
      </c>
      <c r="K651">
        <v>1.5488546699999999</v>
      </c>
      <c r="L651" t="s">
        <v>129</v>
      </c>
      <c r="M651" t="s">
        <v>69</v>
      </c>
      <c r="N651" t="s">
        <v>51</v>
      </c>
    </row>
    <row r="652" spans="1:14" x14ac:dyDescent="0.25">
      <c r="A652">
        <v>1</v>
      </c>
      <c r="B652">
        <v>12</v>
      </c>
      <c r="C652" t="s">
        <v>74</v>
      </c>
      <c r="D652">
        <v>19</v>
      </c>
      <c r="E652">
        <v>11</v>
      </c>
      <c r="F652" t="s">
        <v>80</v>
      </c>
      <c r="G652">
        <v>2.8352873698647883E-2</v>
      </c>
      <c r="H652">
        <v>0.1417643684932394</v>
      </c>
      <c r="I652">
        <v>0.29298479500000002</v>
      </c>
      <c r="J652">
        <v>5</v>
      </c>
      <c r="K652">
        <v>1.464923975</v>
      </c>
      <c r="L652" t="s">
        <v>129</v>
      </c>
      <c r="M652" t="s">
        <v>69</v>
      </c>
      <c r="N652" t="s">
        <v>51</v>
      </c>
    </row>
    <row r="653" spans="1:14" x14ac:dyDescent="0.25">
      <c r="A653">
        <v>1</v>
      </c>
      <c r="B653">
        <v>6</v>
      </c>
      <c r="C653" t="s">
        <v>78</v>
      </c>
      <c r="D653">
        <v>20</v>
      </c>
      <c r="E653">
        <v>10</v>
      </c>
      <c r="F653" t="s">
        <v>81</v>
      </c>
      <c r="G653">
        <v>3.1415926535897934E-2</v>
      </c>
      <c r="H653">
        <v>0.15707963267948966</v>
      </c>
      <c r="I653">
        <v>0.29433326600000004</v>
      </c>
      <c r="J653">
        <v>5</v>
      </c>
      <c r="K653">
        <v>1.4716663300000001</v>
      </c>
      <c r="L653" t="s">
        <v>129</v>
      </c>
      <c r="M653" t="s">
        <v>69</v>
      </c>
      <c r="N653" t="s">
        <v>51</v>
      </c>
    </row>
    <row r="654" spans="1:14" x14ac:dyDescent="0.25">
      <c r="A654">
        <v>1</v>
      </c>
      <c r="B654">
        <v>8</v>
      </c>
      <c r="C654" t="s">
        <v>77</v>
      </c>
      <c r="D654">
        <v>24</v>
      </c>
      <c r="E654">
        <v>16</v>
      </c>
      <c r="F654" t="s">
        <v>81</v>
      </c>
      <c r="G654">
        <v>4.5238934211693019E-2</v>
      </c>
      <c r="H654">
        <v>0.22619467105846508</v>
      </c>
      <c r="I654">
        <v>0.26870669999999997</v>
      </c>
      <c r="J654">
        <v>5</v>
      </c>
      <c r="K654">
        <v>1.3435334999999997</v>
      </c>
      <c r="L654" t="s">
        <v>129</v>
      </c>
      <c r="M654" t="s">
        <v>69</v>
      </c>
      <c r="N654" t="s">
        <v>51</v>
      </c>
    </row>
    <row r="655" spans="1:14" x14ac:dyDescent="0.25">
      <c r="A655">
        <v>2</v>
      </c>
      <c r="B655">
        <v>12</v>
      </c>
      <c r="C655" t="s">
        <v>77</v>
      </c>
      <c r="D655">
        <v>14</v>
      </c>
      <c r="E655">
        <v>10</v>
      </c>
      <c r="F655" t="s">
        <v>79</v>
      </c>
      <c r="G655">
        <v>1.5393804002589988E-2</v>
      </c>
      <c r="H655">
        <v>7.6969020012949932E-2</v>
      </c>
      <c r="I655">
        <v>6.114736879999999E-2</v>
      </c>
      <c r="J655">
        <v>5</v>
      </c>
      <c r="K655">
        <v>0.30573684399999995</v>
      </c>
      <c r="L655" t="s">
        <v>129</v>
      </c>
      <c r="M655" t="s">
        <v>69</v>
      </c>
      <c r="N655" t="s">
        <v>51</v>
      </c>
    </row>
    <row r="656" spans="1:14" x14ac:dyDescent="0.25">
      <c r="A656">
        <v>2</v>
      </c>
      <c r="B656">
        <v>6</v>
      </c>
      <c r="C656" t="s">
        <v>77</v>
      </c>
      <c r="D656">
        <v>17</v>
      </c>
      <c r="E656">
        <v>12</v>
      </c>
      <c r="F656" t="s">
        <v>80</v>
      </c>
      <c r="G656">
        <v>2.2698006922186261E-2</v>
      </c>
      <c r="H656">
        <v>0.1134900346109313</v>
      </c>
      <c r="I656">
        <v>0.1042840104</v>
      </c>
      <c r="J656">
        <v>5</v>
      </c>
      <c r="K656">
        <v>0.52142005199999997</v>
      </c>
      <c r="L656" t="s">
        <v>129</v>
      </c>
      <c r="M656" t="s">
        <v>69</v>
      </c>
      <c r="N656" t="s">
        <v>51</v>
      </c>
    </row>
    <row r="657" spans="1:14" x14ac:dyDescent="0.25">
      <c r="A657">
        <v>2</v>
      </c>
      <c r="B657">
        <v>18</v>
      </c>
      <c r="C657" t="s">
        <v>77</v>
      </c>
      <c r="D657">
        <v>18</v>
      </c>
      <c r="E657">
        <v>10</v>
      </c>
      <c r="F657" t="s">
        <v>80</v>
      </c>
      <c r="G657">
        <v>2.5446900494077322E-2</v>
      </c>
      <c r="H657">
        <v>0.12723450247038659</v>
      </c>
      <c r="I657">
        <v>9.77620248E-2</v>
      </c>
      <c r="J657">
        <v>5</v>
      </c>
      <c r="K657">
        <v>0.48881012399999996</v>
      </c>
      <c r="L657" t="s">
        <v>129</v>
      </c>
      <c r="M657" t="s">
        <v>69</v>
      </c>
      <c r="N657" t="s">
        <v>51</v>
      </c>
    </row>
    <row r="658" spans="1:14" x14ac:dyDescent="0.25">
      <c r="A658">
        <v>2</v>
      </c>
      <c r="B658">
        <v>7</v>
      </c>
      <c r="C658" t="s">
        <v>77</v>
      </c>
      <c r="D658">
        <v>19</v>
      </c>
      <c r="E658">
        <v>21</v>
      </c>
      <c r="F658" t="s">
        <v>80</v>
      </c>
      <c r="G658">
        <v>2.8352873698647883E-2</v>
      </c>
      <c r="H658">
        <v>0.1417643684932394</v>
      </c>
      <c r="I658">
        <v>0.221937198</v>
      </c>
      <c r="J658">
        <v>5</v>
      </c>
      <c r="K658">
        <v>1.10968599</v>
      </c>
      <c r="L658" t="s">
        <v>129</v>
      </c>
      <c r="M658" t="s">
        <v>69</v>
      </c>
      <c r="N658" t="s">
        <v>51</v>
      </c>
    </row>
    <row r="659" spans="1:14" x14ac:dyDescent="0.25">
      <c r="A659">
        <v>2</v>
      </c>
      <c r="B659">
        <v>8</v>
      </c>
      <c r="C659" t="s">
        <v>77</v>
      </c>
      <c r="D659">
        <v>20</v>
      </c>
      <c r="E659">
        <v>21</v>
      </c>
      <c r="F659" t="s">
        <v>81</v>
      </c>
      <c r="G659">
        <v>3.1415926535897934E-2</v>
      </c>
      <c r="H659">
        <v>0.15707963267948966</v>
      </c>
      <c r="I659">
        <v>0.24536485679999998</v>
      </c>
      <c r="J659">
        <v>5</v>
      </c>
      <c r="K659">
        <v>1.2268242839999999</v>
      </c>
      <c r="L659" t="s">
        <v>129</v>
      </c>
      <c r="M659" t="s">
        <v>69</v>
      </c>
      <c r="N659" t="s">
        <v>51</v>
      </c>
    </row>
    <row r="660" spans="1:14" x14ac:dyDescent="0.25">
      <c r="A660">
        <v>2</v>
      </c>
      <c r="B660">
        <v>11</v>
      </c>
      <c r="C660" t="s">
        <v>77</v>
      </c>
      <c r="D660">
        <v>21</v>
      </c>
      <c r="E660">
        <v>17</v>
      </c>
      <c r="F660" t="s">
        <v>81</v>
      </c>
      <c r="G660">
        <v>3.4636059005827467E-2</v>
      </c>
      <c r="H660">
        <v>0.17318029502913732</v>
      </c>
      <c r="I660">
        <v>0.2195343612</v>
      </c>
      <c r="J660">
        <v>5</v>
      </c>
      <c r="K660">
        <v>1.0976718059999999</v>
      </c>
      <c r="L660" t="s">
        <v>129</v>
      </c>
      <c r="M660" t="s">
        <v>69</v>
      </c>
      <c r="N660" t="s">
        <v>51</v>
      </c>
    </row>
    <row r="661" spans="1:14" x14ac:dyDescent="0.25">
      <c r="A661">
        <v>2</v>
      </c>
      <c r="B661">
        <v>2</v>
      </c>
      <c r="C661" t="s">
        <v>77</v>
      </c>
      <c r="D661">
        <v>22</v>
      </c>
      <c r="E661">
        <v>19</v>
      </c>
      <c r="F661" t="s">
        <v>81</v>
      </c>
      <c r="G661">
        <v>3.8013271108436497E-2</v>
      </c>
      <c r="H661">
        <v>0.19006635554218249</v>
      </c>
      <c r="I661">
        <v>0.26813459599999995</v>
      </c>
      <c r="J661">
        <v>5</v>
      </c>
      <c r="K661">
        <v>1.3406729799999997</v>
      </c>
      <c r="L661" t="s">
        <v>129</v>
      </c>
      <c r="M661" t="s">
        <v>69</v>
      </c>
      <c r="N661" t="s">
        <v>51</v>
      </c>
    </row>
    <row r="662" spans="1:14" x14ac:dyDescent="0.25">
      <c r="A662">
        <v>2</v>
      </c>
      <c r="B662">
        <v>9</v>
      </c>
      <c r="C662" t="s">
        <v>77</v>
      </c>
      <c r="D662">
        <v>22</v>
      </c>
      <c r="E662">
        <v>18</v>
      </c>
      <c r="F662" t="s">
        <v>81</v>
      </c>
      <c r="G662">
        <v>3.8013271108436497E-2</v>
      </c>
      <c r="H662">
        <v>0.19006635554218249</v>
      </c>
      <c r="I662">
        <v>0.25428967919999995</v>
      </c>
      <c r="J662">
        <v>5</v>
      </c>
      <c r="K662">
        <v>1.2714483959999996</v>
      </c>
      <c r="L662" t="s">
        <v>129</v>
      </c>
      <c r="M662" t="s">
        <v>69</v>
      </c>
      <c r="N662" t="s">
        <v>51</v>
      </c>
    </row>
    <row r="663" spans="1:14" x14ac:dyDescent="0.25">
      <c r="A663">
        <v>2</v>
      </c>
      <c r="B663">
        <v>1</v>
      </c>
      <c r="C663" t="s">
        <v>77</v>
      </c>
      <c r="D663">
        <v>23</v>
      </c>
      <c r="E663">
        <v>20</v>
      </c>
      <c r="F663" t="s">
        <v>81</v>
      </c>
      <c r="G663">
        <v>4.1547562843725017E-2</v>
      </c>
      <c r="H663">
        <v>0.20773781421862508</v>
      </c>
      <c r="I663">
        <v>0.30772419279999996</v>
      </c>
      <c r="J663">
        <v>5</v>
      </c>
      <c r="K663">
        <v>1.5386209639999997</v>
      </c>
      <c r="L663" t="s">
        <v>129</v>
      </c>
      <c r="M663" t="s">
        <v>69</v>
      </c>
      <c r="N663" t="s">
        <v>51</v>
      </c>
    </row>
    <row r="664" spans="1:14" x14ac:dyDescent="0.25">
      <c r="A664">
        <v>2</v>
      </c>
      <c r="B664">
        <v>3</v>
      </c>
      <c r="C664" t="s">
        <v>77</v>
      </c>
      <c r="D664">
        <v>23</v>
      </c>
      <c r="E664">
        <v>18</v>
      </c>
      <c r="F664" t="s">
        <v>81</v>
      </c>
      <c r="G664">
        <v>4.1547562843725017E-2</v>
      </c>
      <c r="H664">
        <v>0.20773781421862508</v>
      </c>
      <c r="I664">
        <v>0.27745989119999998</v>
      </c>
      <c r="J664">
        <v>5</v>
      </c>
      <c r="K664">
        <v>1.3872994559999998</v>
      </c>
      <c r="L664" t="s">
        <v>129</v>
      </c>
      <c r="M664" t="s">
        <v>69</v>
      </c>
      <c r="N664" t="s">
        <v>51</v>
      </c>
    </row>
    <row r="665" spans="1:14" x14ac:dyDescent="0.25">
      <c r="A665">
        <v>2</v>
      </c>
      <c r="B665">
        <v>5</v>
      </c>
      <c r="C665" t="s">
        <v>77</v>
      </c>
      <c r="D665">
        <v>29</v>
      </c>
      <c r="E665">
        <v>23</v>
      </c>
      <c r="F665" t="s">
        <v>82</v>
      </c>
      <c r="G665">
        <v>6.6051985541725394E-2</v>
      </c>
      <c r="H665">
        <v>0.33025992770862694</v>
      </c>
      <c r="I665">
        <v>0.55839156039999993</v>
      </c>
      <c r="J665">
        <v>5</v>
      </c>
      <c r="K665">
        <v>2.7919578019999993</v>
      </c>
      <c r="L665" t="s">
        <v>129</v>
      </c>
      <c r="M665" t="s">
        <v>69</v>
      </c>
      <c r="N665" t="s">
        <v>51</v>
      </c>
    </row>
    <row r="666" spans="1:14" x14ac:dyDescent="0.25">
      <c r="A666">
        <v>2</v>
      </c>
      <c r="B666">
        <v>4</v>
      </c>
      <c r="C666" t="s">
        <v>77</v>
      </c>
      <c r="D666">
        <v>30</v>
      </c>
      <c r="E666">
        <v>22</v>
      </c>
      <c r="F666" t="s">
        <v>83</v>
      </c>
      <c r="G666">
        <v>7.0685834705770348E-2</v>
      </c>
      <c r="H666">
        <v>0.35342917352885173</v>
      </c>
      <c r="I666">
        <v>0.57146413679999997</v>
      </c>
      <c r="J666">
        <v>5</v>
      </c>
      <c r="K666">
        <v>2.8573206839999998</v>
      </c>
      <c r="L666" t="s">
        <v>129</v>
      </c>
      <c r="M666" t="s">
        <v>69</v>
      </c>
      <c r="N666" t="s">
        <v>51</v>
      </c>
    </row>
    <row r="667" spans="1:14" x14ac:dyDescent="0.25">
      <c r="A667">
        <v>2</v>
      </c>
      <c r="B667">
        <v>10</v>
      </c>
      <c r="C667" t="s">
        <v>77</v>
      </c>
      <c r="D667">
        <v>32</v>
      </c>
      <c r="E667">
        <v>24</v>
      </c>
      <c r="F667" t="s">
        <v>83</v>
      </c>
      <c r="G667">
        <v>8.0424771931898703E-2</v>
      </c>
      <c r="H667">
        <v>0.40212385965949349</v>
      </c>
      <c r="I667">
        <v>0.70808257199999991</v>
      </c>
      <c r="J667">
        <v>5</v>
      </c>
      <c r="K667">
        <v>3.5404128599999996</v>
      </c>
      <c r="L667" t="s">
        <v>129</v>
      </c>
      <c r="M667" t="s">
        <v>69</v>
      </c>
      <c r="N667" t="s">
        <v>51</v>
      </c>
    </row>
    <row r="668" spans="1:14" x14ac:dyDescent="0.25">
      <c r="A668">
        <v>2</v>
      </c>
      <c r="B668">
        <v>15</v>
      </c>
      <c r="C668" t="s">
        <v>77</v>
      </c>
      <c r="D668">
        <v>32</v>
      </c>
      <c r="E668">
        <v>18</v>
      </c>
      <c r="F668" t="s">
        <v>83</v>
      </c>
      <c r="G668">
        <v>8.0424771931898703E-2</v>
      </c>
      <c r="H668">
        <v>0.40212385965949349</v>
      </c>
      <c r="I668">
        <v>0.53233222319999995</v>
      </c>
      <c r="J668">
        <v>5</v>
      </c>
      <c r="K668">
        <v>2.6616611159999994</v>
      </c>
      <c r="L668" t="s">
        <v>129</v>
      </c>
      <c r="M668" t="s">
        <v>69</v>
      </c>
      <c r="N668" t="s">
        <v>51</v>
      </c>
    </row>
    <row r="669" spans="1:14" x14ac:dyDescent="0.25">
      <c r="A669">
        <v>2</v>
      </c>
      <c r="B669">
        <v>17</v>
      </c>
      <c r="C669" t="s">
        <v>77</v>
      </c>
      <c r="D669">
        <v>32</v>
      </c>
      <c r="E669">
        <v>17</v>
      </c>
      <c r="F669" t="s">
        <v>83</v>
      </c>
      <c r="G669">
        <v>8.0424771931898703E-2</v>
      </c>
      <c r="H669">
        <v>0.40212385965949349</v>
      </c>
      <c r="I669">
        <v>0.50304049839999998</v>
      </c>
      <c r="J669">
        <v>5</v>
      </c>
      <c r="K669">
        <v>2.5152024919999998</v>
      </c>
      <c r="L669" t="s">
        <v>129</v>
      </c>
      <c r="M669" t="s">
        <v>69</v>
      </c>
      <c r="N669" t="s">
        <v>51</v>
      </c>
    </row>
    <row r="670" spans="1:14" x14ac:dyDescent="0.25">
      <c r="A670">
        <v>2</v>
      </c>
      <c r="B670">
        <v>13</v>
      </c>
      <c r="C670" t="s">
        <v>77</v>
      </c>
      <c r="D670">
        <v>38</v>
      </c>
      <c r="E670">
        <v>21</v>
      </c>
      <c r="F670" t="s">
        <v>84</v>
      </c>
      <c r="G670">
        <v>0.11341149479459153</v>
      </c>
      <c r="H670">
        <v>0.56705747397295758</v>
      </c>
      <c r="I670">
        <v>0.87250526159999997</v>
      </c>
      <c r="J670">
        <v>5</v>
      </c>
      <c r="K670">
        <v>4.3625263079999996</v>
      </c>
      <c r="L670" t="s">
        <v>129</v>
      </c>
      <c r="M670" t="s">
        <v>69</v>
      </c>
      <c r="N670" t="s">
        <v>51</v>
      </c>
    </row>
    <row r="671" spans="1:14" x14ac:dyDescent="0.25">
      <c r="A671">
        <v>2</v>
      </c>
      <c r="B671">
        <v>14</v>
      </c>
      <c r="C671" t="s">
        <v>77</v>
      </c>
      <c r="D671">
        <v>34</v>
      </c>
      <c r="E671">
        <v>19</v>
      </c>
      <c r="F671" t="s">
        <v>83</v>
      </c>
      <c r="G671">
        <v>9.0792027688745044E-2</v>
      </c>
      <c r="H671">
        <v>0.45396013844372518</v>
      </c>
      <c r="I671">
        <v>0.63336578960000001</v>
      </c>
      <c r="J671">
        <v>5</v>
      </c>
      <c r="K671">
        <v>3.166828948</v>
      </c>
      <c r="L671" t="s">
        <v>129</v>
      </c>
      <c r="M671" t="s">
        <v>69</v>
      </c>
      <c r="N671" t="s">
        <v>51</v>
      </c>
    </row>
    <row r="672" spans="1:14" x14ac:dyDescent="0.25">
      <c r="A672">
        <v>2</v>
      </c>
      <c r="B672">
        <v>16</v>
      </c>
      <c r="C672" t="s">
        <v>77</v>
      </c>
      <c r="D672">
        <v>30</v>
      </c>
      <c r="E672">
        <v>16</v>
      </c>
      <c r="F672" t="s">
        <v>83</v>
      </c>
      <c r="G672">
        <v>7.0685834705770348E-2</v>
      </c>
      <c r="H672">
        <v>0.35342917352885173</v>
      </c>
      <c r="I672">
        <v>0.41699605679999996</v>
      </c>
      <c r="J672">
        <v>5</v>
      </c>
      <c r="K672">
        <v>2.0849802839999998</v>
      </c>
      <c r="L672" t="s">
        <v>129</v>
      </c>
      <c r="M672" t="s">
        <v>69</v>
      </c>
      <c r="N672" t="s">
        <v>51</v>
      </c>
    </row>
    <row r="673" spans="1:14" x14ac:dyDescent="0.25">
      <c r="A673">
        <v>3</v>
      </c>
      <c r="B673">
        <v>6</v>
      </c>
      <c r="C673" t="s">
        <v>78</v>
      </c>
      <c r="D673">
        <v>10</v>
      </c>
      <c r="E673">
        <v>11</v>
      </c>
      <c r="F673" t="s">
        <v>79</v>
      </c>
      <c r="G673">
        <v>7.8539816339744835E-3</v>
      </c>
      <c r="H673">
        <v>3.9269908169872414E-2</v>
      </c>
      <c r="I673">
        <v>0.15948616600000001</v>
      </c>
      <c r="J673">
        <v>5</v>
      </c>
      <c r="K673">
        <v>0.79743083000000003</v>
      </c>
      <c r="L673" t="s">
        <v>129</v>
      </c>
      <c r="M673" t="s">
        <v>69</v>
      </c>
      <c r="N673" t="s">
        <v>51</v>
      </c>
    </row>
    <row r="674" spans="1:14" x14ac:dyDescent="0.25">
      <c r="A674">
        <v>3</v>
      </c>
      <c r="B674">
        <v>7</v>
      </c>
      <c r="C674" t="s">
        <v>78</v>
      </c>
      <c r="D674">
        <v>10</v>
      </c>
      <c r="E674">
        <v>6</v>
      </c>
      <c r="F674" t="s">
        <v>79</v>
      </c>
      <c r="G674">
        <v>7.8539816339744835E-3</v>
      </c>
      <c r="H674">
        <v>3.9269908169872414E-2</v>
      </c>
      <c r="I674">
        <v>0.13623666600000001</v>
      </c>
      <c r="J674">
        <v>5</v>
      </c>
      <c r="K674">
        <v>0.68118332999999998</v>
      </c>
      <c r="L674" t="s">
        <v>129</v>
      </c>
      <c r="M674" t="s">
        <v>69</v>
      </c>
      <c r="N674" t="s">
        <v>51</v>
      </c>
    </row>
    <row r="675" spans="1:14" x14ac:dyDescent="0.25">
      <c r="A675">
        <v>3</v>
      </c>
      <c r="B675">
        <v>11</v>
      </c>
      <c r="C675" t="s">
        <v>77</v>
      </c>
      <c r="D675">
        <v>10</v>
      </c>
      <c r="E675">
        <v>7</v>
      </c>
      <c r="F675" t="s">
        <v>79</v>
      </c>
      <c r="G675">
        <v>7.8539816339744835E-3</v>
      </c>
      <c r="H675">
        <v>3.9269908169872414E-2</v>
      </c>
      <c r="I675">
        <v>2.5104816799999999E-2</v>
      </c>
      <c r="J675">
        <v>5</v>
      </c>
      <c r="K675">
        <v>0.12552408399999998</v>
      </c>
      <c r="L675" t="s">
        <v>129</v>
      </c>
      <c r="M675" t="s">
        <v>69</v>
      </c>
      <c r="N675" t="s">
        <v>51</v>
      </c>
    </row>
    <row r="676" spans="1:14" x14ac:dyDescent="0.25">
      <c r="A676">
        <v>3</v>
      </c>
      <c r="B676">
        <v>16</v>
      </c>
      <c r="C676" t="s">
        <v>78</v>
      </c>
      <c r="D676">
        <v>10</v>
      </c>
      <c r="E676">
        <v>6</v>
      </c>
      <c r="F676" t="s">
        <v>79</v>
      </c>
      <c r="G676">
        <v>7.8539816339744835E-3</v>
      </c>
      <c r="H676">
        <v>3.9269908169872414E-2</v>
      </c>
      <c r="I676">
        <v>0.13623666600000001</v>
      </c>
      <c r="J676">
        <v>5</v>
      </c>
      <c r="K676">
        <v>0.68118332999999998</v>
      </c>
      <c r="L676" t="s">
        <v>129</v>
      </c>
      <c r="M676" t="s">
        <v>69</v>
      </c>
      <c r="N676" t="s">
        <v>51</v>
      </c>
    </row>
    <row r="677" spans="1:14" x14ac:dyDescent="0.25">
      <c r="A677">
        <v>3</v>
      </c>
      <c r="B677">
        <v>1</v>
      </c>
      <c r="C677" t="s">
        <v>77</v>
      </c>
      <c r="D677">
        <v>11</v>
      </c>
      <c r="E677">
        <v>8</v>
      </c>
      <c r="F677" t="s">
        <v>79</v>
      </c>
      <c r="G677">
        <v>9.5033177771091243E-3</v>
      </c>
      <c r="H677">
        <v>4.7516588885545621E-2</v>
      </c>
      <c r="I677">
        <v>3.2771010399999995E-2</v>
      </c>
      <c r="J677">
        <v>5</v>
      </c>
      <c r="K677">
        <v>0.16385505199999997</v>
      </c>
      <c r="L677" t="s">
        <v>129</v>
      </c>
      <c r="M677" t="s">
        <v>69</v>
      </c>
      <c r="N677" t="s">
        <v>51</v>
      </c>
    </row>
    <row r="678" spans="1:14" x14ac:dyDescent="0.25">
      <c r="A678">
        <v>3</v>
      </c>
      <c r="B678">
        <v>12</v>
      </c>
      <c r="C678" t="s">
        <v>78</v>
      </c>
      <c r="D678">
        <v>12</v>
      </c>
      <c r="E678">
        <v>8</v>
      </c>
      <c r="F678" t="s">
        <v>79</v>
      </c>
      <c r="G678">
        <v>1.1309733552923255E-2</v>
      </c>
      <c r="H678">
        <v>5.654866776461627E-2</v>
      </c>
      <c r="I678">
        <v>0.16190411399999999</v>
      </c>
      <c r="J678">
        <v>5</v>
      </c>
      <c r="K678">
        <v>0.80952056999999988</v>
      </c>
      <c r="L678" t="s">
        <v>129</v>
      </c>
      <c r="M678" t="s">
        <v>69</v>
      </c>
      <c r="N678" t="s">
        <v>51</v>
      </c>
    </row>
    <row r="679" spans="1:14" x14ac:dyDescent="0.25">
      <c r="A679">
        <v>3</v>
      </c>
      <c r="B679">
        <v>5</v>
      </c>
      <c r="C679" t="s">
        <v>77</v>
      </c>
      <c r="D679">
        <v>13</v>
      </c>
      <c r="E679">
        <v>14</v>
      </c>
      <c r="F679" t="s">
        <v>79</v>
      </c>
      <c r="G679">
        <v>1.3273228961416878E-2</v>
      </c>
      <c r="H679">
        <v>6.6366144807084387E-2</v>
      </c>
      <c r="I679">
        <v>7.2761079999999992E-2</v>
      </c>
      <c r="J679">
        <v>5</v>
      </c>
      <c r="K679">
        <v>0.36380539999999995</v>
      </c>
      <c r="L679" t="s">
        <v>129</v>
      </c>
      <c r="M679" t="s">
        <v>69</v>
      </c>
      <c r="N679" t="s">
        <v>51</v>
      </c>
    </row>
    <row r="680" spans="1:14" x14ac:dyDescent="0.25">
      <c r="A680">
        <v>3</v>
      </c>
      <c r="B680">
        <v>13</v>
      </c>
      <c r="C680" t="s">
        <v>78</v>
      </c>
      <c r="D680">
        <v>14</v>
      </c>
      <c r="E680">
        <v>7</v>
      </c>
      <c r="F680" t="s">
        <v>79</v>
      </c>
      <c r="G680">
        <v>1.5393804002589988E-2</v>
      </c>
      <c r="H680">
        <v>7.6969020012949932E-2</v>
      </c>
      <c r="I680">
        <v>0.17213389400000001</v>
      </c>
      <c r="J680">
        <v>5</v>
      </c>
      <c r="K680">
        <v>0.86066947000000005</v>
      </c>
      <c r="L680" t="s">
        <v>129</v>
      </c>
      <c r="M680" t="s">
        <v>69</v>
      </c>
      <c r="N680" t="s">
        <v>51</v>
      </c>
    </row>
    <row r="681" spans="1:14" x14ac:dyDescent="0.25">
      <c r="A681">
        <v>3</v>
      </c>
      <c r="B681">
        <v>14</v>
      </c>
      <c r="C681" t="s">
        <v>77</v>
      </c>
      <c r="D681">
        <v>14</v>
      </c>
      <c r="E681">
        <v>8</v>
      </c>
      <c r="F681" t="s">
        <v>79</v>
      </c>
      <c r="G681">
        <v>1.5393804002589988E-2</v>
      </c>
      <c r="H681">
        <v>7.6969020012949932E-2</v>
      </c>
      <c r="I681">
        <v>4.9934130399999999E-2</v>
      </c>
      <c r="J681">
        <v>5</v>
      </c>
      <c r="K681">
        <v>0.24967065199999999</v>
      </c>
      <c r="L681" t="s">
        <v>129</v>
      </c>
      <c r="M681" t="s">
        <v>69</v>
      </c>
      <c r="N681" t="s">
        <v>51</v>
      </c>
    </row>
    <row r="682" spans="1:14" x14ac:dyDescent="0.25">
      <c r="A682">
        <v>3</v>
      </c>
      <c r="B682">
        <v>3</v>
      </c>
      <c r="C682" t="s">
        <v>78</v>
      </c>
      <c r="D682">
        <v>17</v>
      </c>
      <c r="E682">
        <v>14</v>
      </c>
      <c r="F682" t="s">
        <v>80</v>
      </c>
      <c r="G682">
        <v>2.2698006922186261E-2</v>
      </c>
      <c r="H682">
        <v>0.1134900346109313</v>
      </c>
      <c r="I682">
        <v>0.29647222000000001</v>
      </c>
      <c r="J682">
        <v>5</v>
      </c>
      <c r="K682">
        <v>1.4823610999999999</v>
      </c>
      <c r="L682" t="s">
        <v>129</v>
      </c>
      <c r="M682" t="s">
        <v>69</v>
      </c>
      <c r="N682" t="s">
        <v>51</v>
      </c>
    </row>
    <row r="683" spans="1:14" x14ac:dyDescent="0.25">
      <c r="A683">
        <v>3</v>
      </c>
      <c r="B683">
        <v>15</v>
      </c>
      <c r="C683" t="s">
        <v>78</v>
      </c>
      <c r="D683">
        <v>17</v>
      </c>
      <c r="E683">
        <v>11</v>
      </c>
      <c r="F683" t="s">
        <v>80</v>
      </c>
      <c r="G683">
        <v>2.2698006922186261E-2</v>
      </c>
      <c r="H683">
        <v>0.1134900346109313</v>
      </c>
      <c r="I683">
        <v>0.25615758700000002</v>
      </c>
      <c r="J683">
        <v>5</v>
      </c>
      <c r="K683">
        <v>1.280787935</v>
      </c>
      <c r="L683" t="s">
        <v>129</v>
      </c>
      <c r="M683" t="s">
        <v>69</v>
      </c>
      <c r="N683" t="s">
        <v>51</v>
      </c>
    </row>
    <row r="684" spans="1:14" x14ac:dyDescent="0.25">
      <c r="A684">
        <v>3</v>
      </c>
      <c r="B684">
        <v>9</v>
      </c>
      <c r="C684" t="s">
        <v>77</v>
      </c>
      <c r="D684">
        <v>20</v>
      </c>
      <c r="E684">
        <v>16</v>
      </c>
      <c r="F684" t="s">
        <v>81</v>
      </c>
      <c r="G684">
        <v>3.1415926535897934E-2</v>
      </c>
      <c r="H684">
        <v>0.15707963267948966</v>
      </c>
      <c r="I684">
        <v>0.18815445679999998</v>
      </c>
      <c r="J684">
        <v>5</v>
      </c>
      <c r="K684">
        <v>0.9407722839999999</v>
      </c>
      <c r="L684" t="s">
        <v>129</v>
      </c>
      <c r="M684" t="s">
        <v>69</v>
      </c>
      <c r="N684" t="s">
        <v>51</v>
      </c>
    </row>
    <row r="685" spans="1:14" x14ac:dyDescent="0.25">
      <c r="A685">
        <v>3</v>
      </c>
      <c r="B685">
        <v>2</v>
      </c>
      <c r="C685" t="s">
        <v>77</v>
      </c>
      <c r="D685">
        <v>24</v>
      </c>
      <c r="E685">
        <v>17</v>
      </c>
      <c r="F685" t="s">
        <v>81</v>
      </c>
      <c r="G685">
        <v>4.5238934211693019E-2</v>
      </c>
      <c r="H685">
        <v>0.22619467105846508</v>
      </c>
      <c r="I685">
        <v>0.28518329519999996</v>
      </c>
      <c r="J685">
        <v>5</v>
      </c>
      <c r="K685">
        <v>1.4259164759999998</v>
      </c>
      <c r="L685" t="s">
        <v>129</v>
      </c>
      <c r="M685" t="s">
        <v>69</v>
      </c>
      <c r="N685" t="s">
        <v>51</v>
      </c>
    </row>
    <row r="686" spans="1:14" x14ac:dyDescent="0.25">
      <c r="A686">
        <v>3</v>
      </c>
      <c r="B686">
        <v>4</v>
      </c>
      <c r="C686" t="s">
        <v>78</v>
      </c>
      <c r="D686">
        <v>26</v>
      </c>
      <c r="E686">
        <v>18</v>
      </c>
      <c r="F686" t="s">
        <v>82</v>
      </c>
      <c r="G686">
        <v>5.3092915845667513E-2</v>
      </c>
      <c r="H686">
        <v>0.26546457922833755</v>
      </c>
      <c r="I686">
        <v>0.6741370980000001</v>
      </c>
      <c r="J686">
        <v>5</v>
      </c>
      <c r="K686">
        <v>3.3706854900000005</v>
      </c>
      <c r="L686" t="s">
        <v>129</v>
      </c>
      <c r="M686" t="s">
        <v>69</v>
      </c>
      <c r="N686" t="s">
        <v>51</v>
      </c>
    </row>
    <row r="687" spans="1:14" x14ac:dyDescent="0.25">
      <c r="A687">
        <v>3</v>
      </c>
      <c r="B687">
        <v>8</v>
      </c>
      <c r="C687" t="s">
        <v>77</v>
      </c>
      <c r="D687">
        <v>29</v>
      </c>
      <c r="E687">
        <v>25</v>
      </c>
      <c r="F687" t="s">
        <v>82</v>
      </c>
      <c r="G687">
        <v>6.6051985541725394E-2</v>
      </c>
      <c r="H687">
        <v>0.33025992770862694</v>
      </c>
      <c r="I687">
        <v>0.60650550679999993</v>
      </c>
      <c r="J687">
        <v>5</v>
      </c>
      <c r="K687">
        <v>3.0325275339999993</v>
      </c>
      <c r="L687" t="s">
        <v>129</v>
      </c>
      <c r="M687" t="s">
        <v>69</v>
      </c>
      <c r="N687" t="s">
        <v>51</v>
      </c>
    </row>
    <row r="688" spans="1:14" x14ac:dyDescent="0.25">
      <c r="A688">
        <v>3</v>
      </c>
      <c r="B688">
        <v>10</v>
      </c>
      <c r="C688" t="s">
        <v>77</v>
      </c>
      <c r="D688">
        <v>30</v>
      </c>
      <c r="E688">
        <v>24</v>
      </c>
      <c r="F688" t="s">
        <v>83</v>
      </c>
      <c r="G688">
        <v>7.0685834705770348E-2</v>
      </c>
      <c r="H688">
        <v>0.35342917352885173</v>
      </c>
      <c r="I688">
        <v>0.62295349680000001</v>
      </c>
      <c r="J688">
        <v>5</v>
      </c>
      <c r="K688">
        <v>3.1147674839999997</v>
      </c>
      <c r="L688" t="s">
        <v>129</v>
      </c>
      <c r="M688" t="s">
        <v>69</v>
      </c>
      <c r="N688" t="s">
        <v>51</v>
      </c>
    </row>
    <row r="689" spans="1:14" x14ac:dyDescent="0.25">
      <c r="A689">
        <v>3</v>
      </c>
      <c r="B689">
        <v>17</v>
      </c>
      <c r="C689" t="s">
        <v>77</v>
      </c>
      <c r="D689">
        <v>49</v>
      </c>
      <c r="E689">
        <v>25</v>
      </c>
      <c r="F689" t="s">
        <v>86</v>
      </c>
      <c r="G689">
        <v>0.18857409903172731</v>
      </c>
      <c r="H689">
        <v>0.94287049515863652</v>
      </c>
      <c r="I689">
        <v>1.7221083067999998</v>
      </c>
      <c r="J689">
        <v>5</v>
      </c>
      <c r="K689">
        <v>8.6105415339999993</v>
      </c>
      <c r="L689" t="s">
        <v>129</v>
      </c>
      <c r="M689" t="s">
        <v>69</v>
      </c>
      <c r="N689" t="s">
        <v>51</v>
      </c>
    </row>
    <row r="690" spans="1:14" x14ac:dyDescent="0.25">
      <c r="A690">
        <v>4</v>
      </c>
      <c r="B690">
        <v>11</v>
      </c>
      <c r="C690" t="s">
        <v>77</v>
      </c>
      <c r="D690">
        <v>10</v>
      </c>
      <c r="E690">
        <v>7</v>
      </c>
      <c r="F690" t="s">
        <v>79</v>
      </c>
      <c r="G690">
        <v>7.8539816339744835E-3</v>
      </c>
      <c r="H690">
        <v>3.9269908169872414E-2</v>
      </c>
      <c r="I690">
        <v>2.5104816799999999E-2</v>
      </c>
      <c r="J690">
        <v>5</v>
      </c>
      <c r="K690">
        <v>0.12552408399999998</v>
      </c>
      <c r="L690" t="s">
        <v>129</v>
      </c>
      <c r="M690" t="s">
        <v>69</v>
      </c>
      <c r="N690" t="s">
        <v>51</v>
      </c>
    </row>
    <row r="691" spans="1:14" x14ac:dyDescent="0.25">
      <c r="A691">
        <v>4</v>
      </c>
      <c r="B691">
        <v>16</v>
      </c>
      <c r="C691" t="s">
        <v>78</v>
      </c>
      <c r="D691">
        <v>10</v>
      </c>
      <c r="E691">
        <v>6</v>
      </c>
      <c r="F691" t="s">
        <v>79</v>
      </c>
      <c r="G691">
        <v>7.8539816339744835E-3</v>
      </c>
      <c r="H691">
        <v>3.9269908169872414E-2</v>
      </c>
      <c r="I691">
        <v>0.13623666600000001</v>
      </c>
      <c r="J691">
        <v>5</v>
      </c>
      <c r="K691">
        <v>0.68118332999999998</v>
      </c>
      <c r="L691" t="s">
        <v>129</v>
      </c>
      <c r="M691" t="s">
        <v>69</v>
      </c>
      <c r="N691" t="s">
        <v>51</v>
      </c>
    </row>
    <row r="692" spans="1:14" x14ac:dyDescent="0.25">
      <c r="A692">
        <v>4</v>
      </c>
      <c r="B692">
        <v>5</v>
      </c>
      <c r="C692" t="s">
        <v>77</v>
      </c>
      <c r="D692">
        <v>13</v>
      </c>
      <c r="E692">
        <v>8</v>
      </c>
      <c r="F692" t="s">
        <v>79</v>
      </c>
      <c r="G692">
        <v>1.3273228961416878E-2</v>
      </c>
      <c r="H692">
        <v>6.6366144807084387E-2</v>
      </c>
      <c r="I692">
        <v>4.3755407199999999E-2</v>
      </c>
      <c r="J692">
        <v>5</v>
      </c>
      <c r="K692">
        <v>0.21877703599999998</v>
      </c>
      <c r="L692" t="s">
        <v>129</v>
      </c>
      <c r="M692" t="s">
        <v>69</v>
      </c>
      <c r="N692" t="s">
        <v>51</v>
      </c>
    </row>
    <row r="693" spans="1:14" x14ac:dyDescent="0.25">
      <c r="A693">
        <v>4</v>
      </c>
      <c r="B693">
        <v>12</v>
      </c>
      <c r="C693" t="s">
        <v>78</v>
      </c>
      <c r="D693">
        <v>17</v>
      </c>
      <c r="E693">
        <v>8</v>
      </c>
      <c r="F693" t="s">
        <v>80</v>
      </c>
      <c r="G693">
        <v>2.2698006922186261E-2</v>
      </c>
      <c r="H693">
        <v>0.1134900346109313</v>
      </c>
      <c r="I693">
        <v>0.215842954</v>
      </c>
      <c r="J693">
        <v>5</v>
      </c>
      <c r="K693">
        <v>1.0792147699999999</v>
      </c>
      <c r="L693" t="s">
        <v>129</v>
      </c>
      <c r="M693" t="s">
        <v>69</v>
      </c>
      <c r="N693" t="s">
        <v>51</v>
      </c>
    </row>
    <row r="694" spans="1:14" x14ac:dyDescent="0.25">
      <c r="A694">
        <v>4</v>
      </c>
      <c r="B694">
        <v>15</v>
      </c>
      <c r="C694" t="s">
        <v>78</v>
      </c>
      <c r="D694">
        <v>17</v>
      </c>
      <c r="E694">
        <v>11</v>
      </c>
      <c r="F694" t="s">
        <v>80</v>
      </c>
      <c r="G694">
        <v>2.2698006922186261E-2</v>
      </c>
      <c r="H694">
        <v>0.1134900346109313</v>
      </c>
      <c r="I694">
        <v>0.25615758700000002</v>
      </c>
      <c r="J694">
        <v>5</v>
      </c>
      <c r="K694">
        <v>1.280787935</v>
      </c>
      <c r="L694" t="s">
        <v>129</v>
      </c>
      <c r="M694" t="s">
        <v>69</v>
      </c>
      <c r="N694" t="s">
        <v>51</v>
      </c>
    </row>
    <row r="695" spans="1:14" x14ac:dyDescent="0.25">
      <c r="A695">
        <v>4</v>
      </c>
      <c r="B695">
        <v>13</v>
      </c>
      <c r="C695" t="s">
        <v>78</v>
      </c>
      <c r="D695">
        <v>18</v>
      </c>
      <c r="E695">
        <v>7</v>
      </c>
      <c r="F695" t="s">
        <v>80</v>
      </c>
      <c r="G695">
        <v>2.5446900494077322E-2</v>
      </c>
      <c r="H695">
        <v>0.12723450247038659</v>
      </c>
      <c r="I695">
        <v>0.21379699800000002</v>
      </c>
      <c r="J695">
        <v>5</v>
      </c>
      <c r="K695">
        <v>1.0689849899999999</v>
      </c>
      <c r="L695" t="s">
        <v>129</v>
      </c>
      <c r="M695" t="s">
        <v>69</v>
      </c>
      <c r="N695" t="s">
        <v>51</v>
      </c>
    </row>
    <row r="696" spans="1:14" x14ac:dyDescent="0.25">
      <c r="A696">
        <v>4</v>
      </c>
      <c r="B696">
        <v>6</v>
      </c>
      <c r="C696" t="s">
        <v>78</v>
      </c>
      <c r="D696">
        <v>21</v>
      </c>
      <c r="E696">
        <v>11</v>
      </c>
      <c r="F696" t="s">
        <v>81</v>
      </c>
      <c r="G696">
        <v>3.4636059005827467E-2</v>
      </c>
      <c r="H696">
        <v>0.17318029502913732</v>
      </c>
      <c r="I696">
        <v>0.333903915</v>
      </c>
      <c r="J696">
        <v>5</v>
      </c>
      <c r="K696">
        <v>1.6695195749999998</v>
      </c>
      <c r="L696" t="s">
        <v>129</v>
      </c>
      <c r="M696" t="s">
        <v>69</v>
      </c>
      <c r="N696" t="s">
        <v>51</v>
      </c>
    </row>
    <row r="697" spans="1:14" x14ac:dyDescent="0.25">
      <c r="A697">
        <v>4</v>
      </c>
      <c r="B697">
        <v>7</v>
      </c>
      <c r="C697" t="s">
        <v>78</v>
      </c>
      <c r="D697">
        <v>22</v>
      </c>
      <c r="E697">
        <v>8</v>
      </c>
      <c r="F697" t="s">
        <v>81</v>
      </c>
      <c r="G697">
        <v>3.8013271108436497E-2</v>
      </c>
      <c r="H697">
        <v>0.19006635554218249</v>
      </c>
      <c r="I697">
        <v>0.28838139400000001</v>
      </c>
      <c r="J697">
        <v>5</v>
      </c>
      <c r="K697">
        <v>1.44190697</v>
      </c>
      <c r="L697" t="s">
        <v>129</v>
      </c>
      <c r="M697" t="s">
        <v>69</v>
      </c>
      <c r="N697" t="s">
        <v>51</v>
      </c>
    </row>
    <row r="698" spans="1:14" x14ac:dyDescent="0.25">
      <c r="A698">
        <v>4</v>
      </c>
      <c r="B698">
        <v>1</v>
      </c>
      <c r="C698" t="s">
        <v>77</v>
      </c>
      <c r="D698">
        <v>25</v>
      </c>
      <c r="E698">
        <v>11</v>
      </c>
      <c r="F698" t="s">
        <v>82</v>
      </c>
      <c r="G698">
        <v>4.9087385212340517E-2</v>
      </c>
      <c r="H698">
        <v>0.24543692606170259</v>
      </c>
      <c r="I698">
        <v>0.2017419268</v>
      </c>
      <c r="J698">
        <v>5</v>
      </c>
      <c r="K698">
        <v>1.0087096339999999</v>
      </c>
      <c r="L698" t="s">
        <v>129</v>
      </c>
      <c r="M698" t="s">
        <v>69</v>
      </c>
      <c r="N698" t="s">
        <v>51</v>
      </c>
    </row>
    <row r="699" spans="1:14" x14ac:dyDescent="0.25">
      <c r="A699">
        <v>4</v>
      </c>
      <c r="B699">
        <v>14</v>
      </c>
      <c r="C699" t="s">
        <v>77</v>
      </c>
      <c r="D699">
        <v>25</v>
      </c>
      <c r="E699">
        <v>12</v>
      </c>
      <c r="F699" t="s">
        <v>82</v>
      </c>
      <c r="G699">
        <v>4.9087385212340517E-2</v>
      </c>
      <c r="H699">
        <v>0.24543692606170259</v>
      </c>
      <c r="I699">
        <v>0.21962017679999998</v>
      </c>
      <c r="J699">
        <v>5</v>
      </c>
      <c r="K699">
        <v>1.0981008839999999</v>
      </c>
      <c r="L699" t="s">
        <v>129</v>
      </c>
      <c r="M699" t="s">
        <v>69</v>
      </c>
      <c r="N699" t="s">
        <v>51</v>
      </c>
    </row>
    <row r="700" spans="1:14" x14ac:dyDescent="0.25">
      <c r="A700">
        <v>4</v>
      </c>
      <c r="B700">
        <v>17</v>
      </c>
      <c r="C700" t="s">
        <v>77</v>
      </c>
      <c r="D700">
        <v>25</v>
      </c>
      <c r="E700">
        <v>16</v>
      </c>
      <c r="F700" t="s">
        <v>82</v>
      </c>
      <c r="G700">
        <v>4.9087385212340517E-2</v>
      </c>
      <c r="H700">
        <v>0.24543692606170259</v>
      </c>
      <c r="I700">
        <v>0.29113317679999995</v>
      </c>
      <c r="J700">
        <v>5</v>
      </c>
      <c r="K700">
        <v>1.4556658839999996</v>
      </c>
      <c r="L700" t="s">
        <v>129</v>
      </c>
      <c r="M700" t="s">
        <v>69</v>
      </c>
      <c r="N700" t="s">
        <v>51</v>
      </c>
    </row>
    <row r="701" spans="1:14" x14ac:dyDescent="0.25">
      <c r="A701">
        <v>4</v>
      </c>
      <c r="B701">
        <v>4</v>
      </c>
      <c r="C701" t="s">
        <v>78</v>
      </c>
      <c r="D701">
        <v>26</v>
      </c>
      <c r="E701">
        <v>14</v>
      </c>
      <c r="F701" t="s">
        <v>82</v>
      </c>
      <c r="G701">
        <v>5.3092915845667513E-2</v>
      </c>
      <c r="H701">
        <v>0.26546457922833755</v>
      </c>
      <c r="I701">
        <v>0.54840380200000005</v>
      </c>
      <c r="J701">
        <v>5</v>
      </c>
      <c r="K701">
        <v>2.7420190099999999</v>
      </c>
      <c r="L701" t="s">
        <v>129</v>
      </c>
      <c r="M701" t="s">
        <v>69</v>
      </c>
      <c r="N701" t="s">
        <v>51</v>
      </c>
    </row>
    <row r="702" spans="1:14" x14ac:dyDescent="0.25">
      <c r="A702">
        <v>4</v>
      </c>
      <c r="B702">
        <v>3</v>
      </c>
      <c r="C702" t="s">
        <v>78</v>
      </c>
      <c r="D702">
        <v>28</v>
      </c>
      <c r="E702">
        <v>14</v>
      </c>
      <c r="F702" t="s">
        <v>82</v>
      </c>
      <c r="G702">
        <v>6.1575216010359951E-2</v>
      </c>
      <c r="H702">
        <v>0.30787608005179973</v>
      </c>
      <c r="I702">
        <v>0.61871029000000011</v>
      </c>
      <c r="J702">
        <v>5</v>
      </c>
      <c r="K702">
        <v>3.0935514500000005</v>
      </c>
      <c r="L702" t="s">
        <v>129</v>
      </c>
      <c r="M702" t="s">
        <v>69</v>
      </c>
      <c r="N702" t="s">
        <v>51</v>
      </c>
    </row>
    <row r="703" spans="1:14" x14ac:dyDescent="0.25">
      <c r="A703">
        <v>4</v>
      </c>
      <c r="B703">
        <v>8</v>
      </c>
      <c r="C703" t="s">
        <v>77</v>
      </c>
      <c r="D703">
        <v>29</v>
      </c>
      <c r="E703">
        <v>16</v>
      </c>
      <c r="F703" t="s">
        <v>82</v>
      </c>
      <c r="G703">
        <v>6.6051985541725394E-2</v>
      </c>
      <c r="H703">
        <v>0.33025992770862694</v>
      </c>
      <c r="I703">
        <v>0.38999274799999994</v>
      </c>
      <c r="J703">
        <v>5</v>
      </c>
      <c r="K703">
        <v>1.9499637399999996</v>
      </c>
      <c r="L703" t="s">
        <v>129</v>
      </c>
      <c r="M703" t="s">
        <v>69</v>
      </c>
      <c r="N703" t="s">
        <v>51</v>
      </c>
    </row>
    <row r="704" spans="1:14" x14ac:dyDescent="0.25">
      <c r="A704">
        <v>4</v>
      </c>
      <c r="B704">
        <v>10</v>
      </c>
      <c r="C704" t="s">
        <v>77</v>
      </c>
      <c r="D704">
        <v>30</v>
      </c>
      <c r="E704">
        <v>18</v>
      </c>
      <c r="F704" t="s">
        <v>83</v>
      </c>
      <c r="G704">
        <v>7.0685834705770348E-2</v>
      </c>
      <c r="H704">
        <v>0.35342917352885173</v>
      </c>
      <c r="I704">
        <v>0.46848541679999994</v>
      </c>
      <c r="J704">
        <v>5</v>
      </c>
      <c r="K704">
        <v>2.3424270839999997</v>
      </c>
      <c r="L704" t="s">
        <v>129</v>
      </c>
      <c r="M704" t="s">
        <v>69</v>
      </c>
      <c r="N704" t="s">
        <v>51</v>
      </c>
    </row>
    <row r="705" spans="1:14" x14ac:dyDescent="0.25">
      <c r="A705">
        <v>4</v>
      </c>
      <c r="B705">
        <v>9</v>
      </c>
      <c r="C705" t="s">
        <v>77</v>
      </c>
      <c r="D705">
        <v>32</v>
      </c>
      <c r="E705">
        <v>16</v>
      </c>
      <c r="F705" t="s">
        <v>83</v>
      </c>
      <c r="G705">
        <v>8.0424771931898703E-2</v>
      </c>
      <c r="H705">
        <v>0.40212385965949349</v>
      </c>
      <c r="I705">
        <v>0.47374877359999995</v>
      </c>
      <c r="J705">
        <v>5</v>
      </c>
      <c r="K705">
        <v>2.3687438679999997</v>
      </c>
      <c r="L705" t="s">
        <v>129</v>
      </c>
      <c r="M705" t="s">
        <v>69</v>
      </c>
      <c r="N705" t="s">
        <v>51</v>
      </c>
    </row>
    <row r="706" spans="1:14" x14ac:dyDescent="0.25">
      <c r="A706">
        <v>4</v>
      </c>
      <c r="B706">
        <v>2</v>
      </c>
      <c r="C706" t="s">
        <v>77</v>
      </c>
      <c r="D706">
        <v>34</v>
      </c>
      <c r="E706">
        <v>17</v>
      </c>
      <c r="F706" t="s">
        <v>83</v>
      </c>
      <c r="G706">
        <v>9.0792027688745044E-2</v>
      </c>
      <c r="H706">
        <v>0.45396013844372518</v>
      </c>
      <c r="I706">
        <v>0.56723056719999998</v>
      </c>
      <c r="J706">
        <v>5</v>
      </c>
      <c r="K706">
        <v>2.8361528359999997</v>
      </c>
      <c r="L706" t="s">
        <v>129</v>
      </c>
      <c r="M706" t="s">
        <v>69</v>
      </c>
      <c r="N706" t="s">
        <v>51</v>
      </c>
    </row>
    <row r="707" spans="1:14" x14ac:dyDescent="0.25">
      <c r="A707">
        <v>1</v>
      </c>
      <c r="B707">
        <v>1</v>
      </c>
      <c r="C707" t="s">
        <v>78</v>
      </c>
      <c r="D707">
        <v>12</v>
      </c>
      <c r="E707">
        <v>7</v>
      </c>
      <c r="F707" t="s">
        <v>79</v>
      </c>
      <c r="G707">
        <v>1.1309733552923255E-2</v>
      </c>
      <c r="H707">
        <v>7.5398223686155036E-2</v>
      </c>
      <c r="I707">
        <v>0.15520825799999999</v>
      </c>
      <c r="J707">
        <v>6.666666666666667</v>
      </c>
      <c r="K707">
        <v>1.0347217200000001</v>
      </c>
      <c r="L707" t="s">
        <v>129</v>
      </c>
      <c r="M707" t="s">
        <v>55</v>
      </c>
      <c r="N707" t="s">
        <v>54</v>
      </c>
    </row>
    <row r="708" spans="1:14" x14ac:dyDescent="0.25">
      <c r="A708">
        <v>1</v>
      </c>
      <c r="B708">
        <v>11</v>
      </c>
      <c r="C708" t="s">
        <v>78</v>
      </c>
      <c r="D708">
        <v>16</v>
      </c>
      <c r="E708">
        <v>8</v>
      </c>
      <c r="F708" t="s">
        <v>80</v>
      </c>
      <c r="G708">
        <v>2.0106192982974676E-2</v>
      </c>
      <c r="H708">
        <v>0.13404128655316452</v>
      </c>
      <c r="I708">
        <v>0.20356721799999999</v>
      </c>
      <c r="J708">
        <v>6.666666666666667</v>
      </c>
      <c r="K708">
        <v>1.3571147866666666</v>
      </c>
      <c r="L708" t="s">
        <v>129</v>
      </c>
      <c r="M708" t="s">
        <v>55</v>
      </c>
      <c r="N708" t="s">
        <v>54</v>
      </c>
    </row>
    <row r="709" spans="1:14" x14ac:dyDescent="0.25">
      <c r="A709">
        <v>1</v>
      </c>
      <c r="B709">
        <v>2</v>
      </c>
      <c r="C709" t="s">
        <v>78</v>
      </c>
      <c r="D709">
        <v>17</v>
      </c>
      <c r="E709">
        <v>8</v>
      </c>
      <c r="F709" t="s">
        <v>80</v>
      </c>
      <c r="G709">
        <v>2.2698006922186261E-2</v>
      </c>
      <c r="H709">
        <v>0.15132004614790842</v>
      </c>
      <c r="I709">
        <v>0.215842954</v>
      </c>
      <c r="J709">
        <v>6.666666666666667</v>
      </c>
      <c r="K709">
        <v>1.4389530266666668</v>
      </c>
      <c r="L709" t="s">
        <v>129</v>
      </c>
      <c r="M709" t="s">
        <v>55</v>
      </c>
      <c r="N709" t="s">
        <v>54</v>
      </c>
    </row>
    <row r="710" spans="1:14" x14ac:dyDescent="0.25">
      <c r="A710">
        <v>1</v>
      </c>
      <c r="B710">
        <v>12</v>
      </c>
      <c r="C710" t="s">
        <v>78</v>
      </c>
      <c r="D710">
        <v>19</v>
      </c>
      <c r="E710">
        <v>11</v>
      </c>
      <c r="F710" t="s">
        <v>80</v>
      </c>
      <c r="G710">
        <v>2.8352873698647883E-2</v>
      </c>
      <c r="H710">
        <v>0.1890191579909859</v>
      </c>
      <c r="I710">
        <v>0.29298479500000002</v>
      </c>
      <c r="J710">
        <v>6.666666666666667</v>
      </c>
      <c r="K710">
        <v>1.9532319666666669</v>
      </c>
      <c r="L710" t="s">
        <v>129</v>
      </c>
      <c r="M710" t="s">
        <v>55</v>
      </c>
      <c r="N710" t="s">
        <v>54</v>
      </c>
    </row>
    <row r="711" spans="1:14" x14ac:dyDescent="0.25">
      <c r="A711">
        <v>1</v>
      </c>
      <c r="B711">
        <v>3</v>
      </c>
      <c r="C711" t="s">
        <v>78</v>
      </c>
      <c r="D711">
        <v>20</v>
      </c>
      <c r="E711">
        <v>6</v>
      </c>
      <c r="F711" t="s">
        <v>81</v>
      </c>
      <c r="G711">
        <v>3.1415926535897934E-2</v>
      </c>
      <c r="H711">
        <v>0.20943951023931956</v>
      </c>
      <c r="I711">
        <v>0.21993486600000001</v>
      </c>
      <c r="J711">
        <v>6.666666666666667</v>
      </c>
      <c r="K711">
        <v>1.4662324400000002</v>
      </c>
      <c r="L711" t="s">
        <v>129</v>
      </c>
      <c r="M711" t="s">
        <v>55</v>
      </c>
      <c r="N711" t="s">
        <v>54</v>
      </c>
    </row>
    <row r="712" spans="1:14" x14ac:dyDescent="0.25">
      <c r="A712">
        <v>1</v>
      </c>
      <c r="B712">
        <v>7</v>
      </c>
      <c r="C712" t="s">
        <v>78</v>
      </c>
      <c r="D712">
        <v>20</v>
      </c>
      <c r="E712">
        <v>6</v>
      </c>
      <c r="F712" t="s">
        <v>81</v>
      </c>
      <c r="G712">
        <v>3.1415926535897934E-2</v>
      </c>
      <c r="H712">
        <v>0.20943951023931956</v>
      </c>
      <c r="I712">
        <v>0.21993486600000001</v>
      </c>
      <c r="J712">
        <v>6.666666666666667</v>
      </c>
      <c r="K712">
        <v>1.4662324400000002</v>
      </c>
      <c r="L712" t="s">
        <v>129</v>
      </c>
      <c r="M712" t="s">
        <v>55</v>
      </c>
      <c r="N712" t="s">
        <v>54</v>
      </c>
    </row>
    <row r="713" spans="1:14" x14ac:dyDescent="0.25">
      <c r="A713">
        <v>1</v>
      </c>
      <c r="B713">
        <v>13</v>
      </c>
      <c r="C713" t="s">
        <v>78</v>
      </c>
      <c r="D713">
        <v>20</v>
      </c>
      <c r="E713">
        <v>9</v>
      </c>
      <c r="F713" t="s">
        <v>81</v>
      </c>
      <c r="G713">
        <v>3.1415926535897934E-2</v>
      </c>
      <c r="H713">
        <v>0.20943951023931956</v>
      </c>
      <c r="I713">
        <v>0.27573366599999999</v>
      </c>
      <c r="J713">
        <v>6.666666666666667</v>
      </c>
      <c r="K713">
        <v>1.8382244400000001</v>
      </c>
      <c r="L713" t="s">
        <v>129</v>
      </c>
      <c r="M713" t="s">
        <v>55</v>
      </c>
      <c r="N713" t="s">
        <v>54</v>
      </c>
    </row>
    <row r="714" spans="1:14" x14ac:dyDescent="0.25">
      <c r="A714">
        <v>1</v>
      </c>
      <c r="B714">
        <v>5</v>
      </c>
      <c r="C714" t="s">
        <v>78</v>
      </c>
      <c r="D714">
        <v>23</v>
      </c>
      <c r="E714">
        <v>8</v>
      </c>
      <c r="F714" t="s">
        <v>81</v>
      </c>
      <c r="G714">
        <v>4.1547562843725017E-2</v>
      </c>
      <c r="H714">
        <v>0.27698375229150013</v>
      </c>
      <c r="I714">
        <v>0.30512103400000001</v>
      </c>
      <c r="J714">
        <v>6.666666666666667</v>
      </c>
      <c r="K714">
        <v>2.0341402266666671</v>
      </c>
      <c r="L714" t="s">
        <v>129</v>
      </c>
      <c r="M714" t="s">
        <v>55</v>
      </c>
      <c r="N714" t="s">
        <v>54</v>
      </c>
    </row>
    <row r="715" spans="1:14" x14ac:dyDescent="0.25">
      <c r="A715">
        <v>1</v>
      </c>
      <c r="B715">
        <v>9</v>
      </c>
      <c r="C715" t="s">
        <v>78</v>
      </c>
      <c r="D715">
        <v>23</v>
      </c>
      <c r="E715">
        <v>8</v>
      </c>
      <c r="F715" t="s">
        <v>81</v>
      </c>
      <c r="G715">
        <v>4.1547562843725017E-2</v>
      </c>
      <c r="H715">
        <v>0.27698375229150013</v>
      </c>
      <c r="I715">
        <v>0.30512103400000001</v>
      </c>
      <c r="J715">
        <v>6.666666666666667</v>
      </c>
      <c r="K715">
        <v>2.0341402266666671</v>
      </c>
      <c r="L715" t="s">
        <v>129</v>
      </c>
      <c r="M715" t="s">
        <v>55</v>
      </c>
      <c r="N715" t="s">
        <v>54</v>
      </c>
    </row>
    <row r="716" spans="1:14" x14ac:dyDescent="0.25">
      <c r="A716">
        <v>1</v>
      </c>
      <c r="B716">
        <v>15</v>
      </c>
      <c r="C716" t="s">
        <v>78</v>
      </c>
      <c r="D716">
        <v>23</v>
      </c>
      <c r="E716">
        <v>15</v>
      </c>
      <c r="F716" t="s">
        <v>81</v>
      </c>
      <c r="G716">
        <v>4.1547562843725017E-2</v>
      </c>
      <c r="H716">
        <v>0.27698375229150013</v>
      </c>
      <c r="I716">
        <v>0.47730683099999999</v>
      </c>
      <c r="J716">
        <v>6.666666666666667</v>
      </c>
      <c r="K716">
        <v>3.1820455399999998</v>
      </c>
      <c r="L716" t="s">
        <v>129</v>
      </c>
      <c r="M716" t="s">
        <v>55</v>
      </c>
      <c r="N716" t="s">
        <v>54</v>
      </c>
    </row>
    <row r="717" spans="1:14" x14ac:dyDescent="0.25">
      <c r="A717">
        <v>1</v>
      </c>
      <c r="B717">
        <v>19</v>
      </c>
      <c r="C717" t="s">
        <v>78</v>
      </c>
      <c r="D717">
        <v>23</v>
      </c>
      <c r="E717">
        <v>8</v>
      </c>
      <c r="F717" t="s">
        <v>81</v>
      </c>
      <c r="G717">
        <v>4.1547562843725017E-2</v>
      </c>
      <c r="H717">
        <v>0.27698375229150013</v>
      </c>
      <c r="I717">
        <v>0.30512103400000001</v>
      </c>
      <c r="J717">
        <v>6.666666666666667</v>
      </c>
      <c r="K717">
        <v>2.0341402266666671</v>
      </c>
      <c r="L717" t="s">
        <v>129</v>
      </c>
      <c r="M717" t="s">
        <v>55</v>
      </c>
      <c r="N717" t="s">
        <v>54</v>
      </c>
    </row>
    <row r="718" spans="1:14" x14ac:dyDescent="0.25">
      <c r="A718">
        <v>1</v>
      </c>
      <c r="B718">
        <v>17</v>
      </c>
      <c r="C718" t="s">
        <v>78</v>
      </c>
      <c r="D718">
        <v>25</v>
      </c>
      <c r="E718">
        <v>12</v>
      </c>
      <c r="F718" t="s">
        <v>82</v>
      </c>
      <c r="G718">
        <v>4.9087385212340517E-2</v>
      </c>
      <c r="H718">
        <v>0.3272492347489368</v>
      </c>
      <c r="I718">
        <v>0.457079766</v>
      </c>
      <c r="J718">
        <v>6.666666666666667</v>
      </c>
      <c r="K718">
        <v>3.0471984400000003</v>
      </c>
      <c r="L718" t="s">
        <v>129</v>
      </c>
      <c r="M718" t="s">
        <v>55</v>
      </c>
      <c r="N718" t="s">
        <v>54</v>
      </c>
    </row>
    <row r="719" spans="1:14" x14ac:dyDescent="0.25">
      <c r="A719">
        <v>1</v>
      </c>
      <c r="B719">
        <v>10</v>
      </c>
      <c r="C719" t="s">
        <v>78</v>
      </c>
      <c r="D719">
        <v>32</v>
      </c>
      <c r="E719">
        <v>9</v>
      </c>
      <c r="F719" t="s">
        <v>83</v>
      </c>
      <c r="G719">
        <v>8.0424771931898703E-2</v>
      </c>
      <c r="H719">
        <v>0.53616514621265809</v>
      </c>
      <c r="I719">
        <v>0.53687205000000005</v>
      </c>
      <c r="J719">
        <v>6.666666666666667</v>
      </c>
      <c r="K719">
        <v>3.5791470000000003</v>
      </c>
      <c r="L719" t="s">
        <v>129</v>
      </c>
      <c r="M719" t="s">
        <v>55</v>
      </c>
      <c r="N719" t="s">
        <v>54</v>
      </c>
    </row>
    <row r="720" spans="1:14" x14ac:dyDescent="0.25">
      <c r="A720">
        <v>1</v>
      </c>
      <c r="B720">
        <v>18</v>
      </c>
      <c r="C720" t="s">
        <v>78</v>
      </c>
      <c r="D720">
        <v>33</v>
      </c>
      <c r="E720">
        <v>15</v>
      </c>
      <c r="F720" t="s">
        <v>83</v>
      </c>
      <c r="G720">
        <v>8.5529859993982132E-2</v>
      </c>
      <c r="H720">
        <v>0.57019906662654762</v>
      </c>
      <c r="I720">
        <v>0.86789843100000008</v>
      </c>
      <c r="J720">
        <v>6.666666666666667</v>
      </c>
      <c r="K720">
        <v>5.785989540000001</v>
      </c>
      <c r="L720" t="s">
        <v>129</v>
      </c>
      <c r="M720" t="s">
        <v>55</v>
      </c>
      <c r="N720" t="s">
        <v>54</v>
      </c>
    </row>
    <row r="721" spans="1:14" x14ac:dyDescent="0.25">
      <c r="A721">
        <v>1</v>
      </c>
      <c r="B721">
        <v>6</v>
      </c>
      <c r="C721" t="s">
        <v>78</v>
      </c>
      <c r="D721">
        <v>30</v>
      </c>
      <c r="E721">
        <v>12</v>
      </c>
      <c r="F721" t="s">
        <v>83</v>
      </c>
      <c r="G721">
        <v>7.0685834705770348E-2</v>
      </c>
      <c r="H721">
        <v>0.47123889803846902</v>
      </c>
      <c r="I721">
        <v>0.61052646600000005</v>
      </c>
      <c r="J721">
        <v>6.666666666666667</v>
      </c>
      <c r="K721">
        <v>4.0701764400000009</v>
      </c>
      <c r="L721" t="s">
        <v>129</v>
      </c>
      <c r="M721" t="s">
        <v>55</v>
      </c>
      <c r="N721" t="s">
        <v>54</v>
      </c>
    </row>
    <row r="722" spans="1:14" x14ac:dyDescent="0.25">
      <c r="A722">
        <v>1</v>
      </c>
      <c r="B722">
        <v>16</v>
      </c>
      <c r="C722" t="s">
        <v>78</v>
      </c>
      <c r="D722">
        <v>32</v>
      </c>
      <c r="E722">
        <v>14</v>
      </c>
      <c r="F722" t="s">
        <v>83</v>
      </c>
      <c r="G722">
        <v>8.0424771931898703E-2</v>
      </c>
      <c r="H722">
        <v>0.53616514621265809</v>
      </c>
      <c r="I722">
        <v>0.77494693000000014</v>
      </c>
      <c r="J722">
        <v>6.666666666666667</v>
      </c>
      <c r="K722">
        <v>5.1663128666666678</v>
      </c>
      <c r="L722" t="s">
        <v>129</v>
      </c>
      <c r="M722" t="s">
        <v>55</v>
      </c>
      <c r="N722" t="s">
        <v>54</v>
      </c>
    </row>
    <row r="723" spans="1:14" x14ac:dyDescent="0.25">
      <c r="A723">
        <v>1</v>
      </c>
      <c r="B723">
        <v>4</v>
      </c>
      <c r="C723" t="s">
        <v>78</v>
      </c>
      <c r="D723">
        <v>33</v>
      </c>
      <c r="E723">
        <v>14</v>
      </c>
      <c r="F723" t="s">
        <v>83</v>
      </c>
      <c r="G723">
        <v>8.5529859993982132E-2</v>
      </c>
      <c r="H723">
        <v>0.57019906662654762</v>
      </c>
      <c r="I723">
        <v>0.81726102000000012</v>
      </c>
      <c r="J723">
        <v>6.666666666666667</v>
      </c>
      <c r="K723">
        <v>5.4484068000000008</v>
      </c>
      <c r="L723" t="s">
        <v>129</v>
      </c>
      <c r="M723" t="s">
        <v>55</v>
      </c>
      <c r="N723" t="s">
        <v>54</v>
      </c>
    </row>
    <row r="724" spans="1:14" x14ac:dyDescent="0.25">
      <c r="A724">
        <v>1</v>
      </c>
      <c r="B724">
        <v>8</v>
      </c>
      <c r="C724" t="s">
        <v>78</v>
      </c>
      <c r="D724">
        <v>26</v>
      </c>
      <c r="E724">
        <v>12</v>
      </c>
      <c r="F724" t="s">
        <v>82</v>
      </c>
      <c r="G724">
        <v>5.3092915845667513E-2</v>
      </c>
      <c r="H724">
        <v>0.3539527723044501</v>
      </c>
      <c r="I724">
        <v>0.48553715400000003</v>
      </c>
      <c r="J724">
        <v>6.666666666666667</v>
      </c>
      <c r="K724">
        <v>3.2369143600000001</v>
      </c>
      <c r="L724" t="s">
        <v>129</v>
      </c>
      <c r="M724" t="s">
        <v>55</v>
      </c>
      <c r="N724" t="s">
        <v>54</v>
      </c>
    </row>
    <row r="725" spans="1:14" x14ac:dyDescent="0.25">
      <c r="A725">
        <v>1</v>
      </c>
      <c r="B725">
        <v>14</v>
      </c>
      <c r="C725" t="s">
        <v>78</v>
      </c>
      <c r="D725">
        <v>29</v>
      </c>
      <c r="E725">
        <v>12</v>
      </c>
      <c r="F725" t="s">
        <v>82</v>
      </c>
      <c r="G725">
        <v>6.6051985541725394E-2</v>
      </c>
      <c r="H725">
        <v>0.44034657027816931</v>
      </c>
      <c r="I725">
        <v>0.577605174</v>
      </c>
      <c r="J725">
        <v>6.666666666666667</v>
      </c>
      <c r="K725">
        <v>3.8507011600000003</v>
      </c>
      <c r="L725" t="s">
        <v>129</v>
      </c>
      <c r="M725" t="s">
        <v>55</v>
      </c>
      <c r="N725" t="s">
        <v>54</v>
      </c>
    </row>
    <row r="726" spans="1:14" x14ac:dyDescent="0.25">
      <c r="A726">
        <v>2</v>
      </c>
      <c r="B726">
        <v>8</v>
      </c>
      <c r="C726" t="s">
        <v>78</v>
      </c>
      <c r="D726">
        <v>10</v>
      </c>
      <c r="E726">
        <v>7</v>
      </c>
      <c r="F726" t="s">
        <v>79</v>
      </c>
      <c r="G726">
        <v>7.8539816339744835E-3</v>
      </c>
      <c r="H726">
        <v>5.235987755982989E-2</v>
      </c>
      <c r="I726">
        <v>0.14088656599999999</v>
      </c>
      <c r="J726">
        <v>6.666666666666667</v>
      </c>
      <c r="K726">
        <v>0.93924377333333331</v>
      </c>
      <c r="L726" t="s">
        <v>129</v>
      </c>
      <c r="M726" t="s">
        <v>55</v>
      </c>
      <c r="N726" t="s">
        <v>54</v>
      </c>
    </row>
    <row r="727" spans="1:14" x14ac:dyDescent="0.25">
      <c r="A727">
        <v>2</v>
      </c>
      <c r="B727">
        <v>6</v>
      </c>
      <c r="C727" t="s">
        <v>78</v>
      </c>
      <c r="D727">
        <v>11</v>
      </c>
      <c r="E727">
        <v>5</v>
      </c>
      <c r="F727" t="s">
        <v>79</v>
      </c>
      <c r="G727">
        <v>9.5033177771091243E-3</v>
      </c>
      <c r="H727">
        <v>6.3355451847394162E-2</v>
      </c>
      <c r="I727">
        <v>0.13646916100000001</v>
      </c>
      <c r="J727">
        <v>6.666666666666667</v>
      </c>
      <c r="K727">
        <v>0.90979440666666678</v>
      </c>
      <c r="L727" t="s">
        <v>129</v>
      </c>
      <c r="M727" t="s">
        <v>55</v>
      </c>
      <c r="N727" t="s">
        <v>54</v>
      </c>
    </row>
    <row r="728" spans="1:14" x14ac:dyDescent="0.25">
      <c r="A728">
        <v>2</v>
      </c>
      <c r="B728">
        <v>7</v>
      </c>
      <c r="C728" t="s">
        <v>78</v>
      </c>
      <c r="D728">
        <v>12</v>
      </c>
      <c r="E728">
        <v>8</v>
      </c>
      <c r="F728" t="s">
        <v>79</v>
      </c>
      <c r="G728">
        <v>1.1309733552923255E-2</v>
      </c>
      <c r="H728">
        <v>7.5398223686155036E-2</v>
      </c>
      <c r="I728">
        <v>0.16190411399999999</v>
      </c>
      <c r="J728">
        <v>6.666666666666667</v>
      </c>
      <c r="K728">
        <v>1.0793607599999999</v>
      </c>
      <c r="L728" t="s">
        <v>129</v>
      </c>
      <c r="M728" t="s">
        <v>55</v>
      </c>
      <c r="N728" t="s">
        <v>54</v>
      </c>
    </row>
    <row r="729" spans="1:14" x14ac:dyDescent="0.25">
      <c r="A729">
        <v>2</v>
      </c>
      <c r="B729">
        <v>10</v>
      </c>
      <c r="C729" t="s">
        <v>78</v>
      </c>
      <c r="D729">
        <v>16</v>
      </c>
      <c r="E729">
        <v>8</v>
      </c>
      <c r="F729" t="s">
        <v>80</v>
      </c>
      <c r="G729">
        <v>2.0106192982974676E-2</v>
      </c>
      <c r="H729">
        <v>0.13404128655316452</v>
      </c>
      <c r="I729">
        <v>0.20356721799999999</v>
      </c>
      <c r="J729">
        <v>6.666666666666667</v>
      </c>
      <c r="K729">
        <v>1.3571147866666666</v>
      </c>
      <c r="L729" t="s">
        <v>129</v>
      </c>
      <c r="M729" t="s">
        <v>55</v>
      </c>
      <c r="N729" t="s">
        <v>54</v>
      </c>
    </row>
    <row r="730" spans="1:14" x14ac:dyDescent="0.25">
      <c r="A730">
        <v>2</v>
      </c>
      <c r="B730">
        <v>11</v>
      </c>
      <c r="C730" t="s">
        <v>78</v>
      </c>
      <c r="D730">
        <v>19</v>
      </c>
      <c r="E730">
        <v>11</v>
      </c>
      <c r="F730" t="s">
        <v>80</v>
      </c>
      <c r="G730">
        <v>2.8352873698647883E-2</v>
      </c>
      <c r="H730">
        <v>0.1890191579909859</v>
      </c>
      <c r="I730">
        <v>0.29298479500000002</v>
      </c>
      <c r="J730">
        <v>6.666666666666667</v>
      </c>
      <c r="K730">
        <v>1.9532319666666669</v>
      </c>
      <c r="L730" t="s">
        <v>129</v>
      </c>
      <c r="M730" t="s">
        <v>55</v>
      </c>
      <c r="N730" t="s">
        <v>54</v>
      </c>
    </row>
    <row r="731" spans="1:14" x14ac:dyDescent="0.25">
      <c r="A731">
        <v>2</v>
      </c>
      <c r="B731">
        <v>12</v>
      </c>
      <c r="C731" t="s">
        <v>78</v>
      </c>
      <c r="D731">
        <v>20</v>
      </c>
      <c r="E731">
        <v>9</v>
      </c>
      <c r="F731" t="s">
        <v>81</v>
      </c>
      <c r="G731">
        <v>3.1415926535897934E-2</v>
      </c>
      <c r="H731">
        <v>0.20943951023931956</v>
      </c>
      <c r="I731">
        <v>0.27573366599999999</v>
      </c>
      <c r="J731">
        <v>6.666666666666667</v>
      </c>
      <c r="K731">
        <v>1.8382244400000001</v>
      </c>
      <c r="L731" t="s">
        <v>129</v>
      </c>
      <c r="M731" t="s">
        <v>55</v>
      </c>
      <c r="N731" t="s">
        <v>54</v>
      </c>
    </row>
    <row r="732" spans="1:14" x14ac:dyDescent="0.25">
      <c r="A732">
        <v>2</v>
      </c>
      <c r="B732">
        <v>14</v>
      </c>
      <c r="C732" t="s">
        <v>78</v>
      </c>
      <c r="D732">
        <v>23</v>
      </c>
      <c r="E732">
        <v>15</v>
      </c>
      <c r="F732" t="s">
        <v>81</v>
      </c>
      <c r="G732">
        <v>4.1547562843725017E-2</v>
      </c>
      <c r="H732">
        <v>0.27698375229150013</v>
      </c>
      <c r="I732">
        <v>0.47730683099999999</v>
      </c>
      <c r="J732">
        <v>6.666666666666667</v>
      </c>
      <c r="K732">
        <v>3.1820455399999998</v>
      </c>
      <c r="L732" t="s">
        <v>129</v>
      </c>
      <c r="M732" t="s">
        <v>55</v>
      </c>
      <c r="N732" t="s">
        <v>54</v>
      </c>
    </row>
    <row r="733" spans="1:14" x14ac:dyDescent="0.25">
      <c r="A733">
        <v>2</v>
      </c>
      <c r="B733">
        <v>18</v>
      </c>
      <c r="C733" t="s">
        <v>78</v>
      </c>
      <c r="D733">
        <v>23</v>
      </c>
      <c r="E733">
        <v>8</v>
      </c>
      <c r="F733" t="s">
        <v>81</v>
      </c>
      <c r="G733">
        <v>4.1547562843725017E-2</v>
      </c>
      <c r="H733">
        <v>0.27698375229150013</v>
      </c>
      <c r="I733">
        <v>0.30512103400000001</v>
      </c>
      <c r="J733">
        <v>6.666666666666667</v>
      </c>
      <c r="K733">
        <v>2.0341402266666671</v>
      </c>
      <c r="L733" t="s">
        <v>129</v>
      </c>
      <c r="M733" t="s">
        <v>55</v>
      </c>
      <c r="N733" t="s">
        <v>54</v>
      </c>
    </row>
    <row r="734" spans="1:14" x14ac:dyDescent="0.25">
      <c r="A734">
        <v>2</v>
      </c>
      <c r="B734">
        <v>3</v>
      </c>
      <c r="C734" t="s">
        <v>78</v>
      </c>
      <c r="D734">
        <v>24</v>
      </c>
      <c r="E734">
        <v>9</v>
      </c>
      <c r="F734" t="s">
        <v>81</v>
      </c>
      <c r="G734">
        <v>4.5238934211693019E-2</v>
      </c>
      <c r="H734">
        <v>0.30159289474462014</v>
      </c>
      <c r="I734">
        <v>0.34938808200000004</v>
      </c>
      <c r="J734">
        <v>6.666666666666667</v>
      </c>
      <c r="K734">
        <v>2.3292538800000004</v>
      </c>
      <c r="L734" t="s">
        <v>129</v>
      </c>
      <c r="M734" t="s">
        <v>55</v>
      </c>
      <c r="N734" t="s">
        <v>54</v>
      </c>
    </row>
    <row r="735" spans="1:14" x14ac:dyDescent="0.25">
      <c r="A735">
        <v>2</v>
      </c>
      <c r="B735">
        <v>20</v>
      </c>
      <c r="C735" t="s">
        <v>78</v>
      </c>
      <c r="D735">
        <v>24</v>
      </c>
      <c r="E735">
        <v>9</v>
      </c>
      <c r="F735" t="s">
        <v>81</v>
      </c>
      <c r="G735">
        <v>4.5238934211693019E-2</v>
      </c>
      <c r="H735">
        <v>0.30159289474462014</v>
      </c>
      <c r="I735">
        <v>0.34938808200000004</v>
      </c>
      <c r="J735">
        <v>6.666666666666667</v>
      </c>
      <c r="K735">
        <v>2.3292538800000004</v>
      </c>
      <c r="L735" t="s">
        <v>129</v>
      </c>
      <c r="M735" t="s">
        <v>55</v>
      </c>
      <c r="N735" t="s">
        <v>54</v>
      </c>
    </row>
    <row r="736" spans="1:14" x14ac:dyDescent="0.25">
      <c r="A736">
        <v>2</v>
      </c>
      <c r="B736">
        <v>16</v>
      </c>
      <c r="C736" t="s">
        <v>78</v>
      </c>
      <c r="D736">
        <v>25</v>
      </c>
      <c r="E736">
        <v>12</v>
      </c>
      <c r="F736" t="s">
        <v>82</v>
      </c>
      <c r="G736">
        <v>4.9087385212340517E-2</v>
      </c>
      <c r="H736">
        <v>0.3272492347489368</v>
      </c>
      <c r="I736">
        <v>0.457079766</v>
      </c>
      <c r="J736">
        <v>6.666666666666667</v>
      </c>
      <c r="K736">
        <v>3.0471984400000003</v>
      </c>
      <c r="L736" t="s">
        <v>129</v>
      </c>
      <c r="M736" t="s">
        <v>55</v>
      </c>
      <c r="N736" t="s">
        <v>54</v>
      </c>
    </row>
    <row r="737" spans="1:14" x14ac:dyDescent="0.25">
      <c r="A737">
        <v>2</v>
      </c>
      <c r="B737">
        <v>2</v>
      </c>
      <c r="C737" t="s">
        <v>78</v>
      </c>
      <c r="D737">
        <v>30</v>
      </c>
      <c r="E737">
        <v>18</v>
      </c>
      <c r="F737" t="s">
        <v>83</v>
      </c>
      <c r="G737">
        <v>7.0685834705770348E-2</v>
      </c>
      <c r="H737">
        <v>0.47123889803846902</v>
      </c>
      <c r="I737">
        <v>0.8616210660000001</v>
      </c>
      <c r="J737">
        <v>6.666666666666667</v>
      </c>
      <c r="K737">
        <v>5.7441404400000007</v>
      </c>
      <c r="L737" t="s">
        <v>129</v>
      </c>
      <c r="M737" t="s">
        <v>55</v>
      </c>
      <c r="N737" t="s">
        <v>54</v>
      </c>
    </row>
    <row r="738" spans="1:14" x14ac:dyDescent="0.25">
      <c r="A738">
        <v>2</v>
      </c>
      <c r="B738">
        <v>19</v>
      </c>
      <c r="C738" t="s">
        <v>78</v>
      </c>
      <c r="D738">
        <v>30</v>
      </c>
      <c r="E738">
        <v>18</v>
      </c>
      <c r="F738" t="s">
        <v>83</v>
      </c>
      <c r="G738">
        <v>7.0685834705770348E-2</v>
      </c>
      <c r="H738">
        <v>0.47123889803846902</v>
      </c>
      <c r="I738">
        <v>0.8616210660000001</v>
      </c>
      <c r="J738">
        <v>6.666666666666667</v>
      </c>
      <c r="K738">
        <v>5.7441404400000007</v>
      </c>
      <c r="L738" t="s">
        <v>129</v>
      </c>
      <c r="M738" t="s">
        <v>55</v>
      </c>
      <c r="N738" t="s">
        <v>54</v>
      </c>
    </row>
    <row r="739" spans="1:14" x14ac:dyDescent="0.25">
      <c r="A739">
        <v>2</v>
      </c>
      <c r="B739">
        <v>4</v>
      </c>
      <c r="C739" t="s">
        <v>78</v>
      </c>
      <c r="D739">
        <v>24</v>
      </c>
      <c r="E739">
        <v>12</v>
      </c>
      <c r="F739" t="s">
        <v>81</v>
      </c>
      <c r="G739">
        <v>4.5238934211693019E-2</v>
      </c>
      <c r="H739">
        <v>0.30159289474462014</v>
      </c>
      <c r="I739">
        <v>0.42973835399999999</v>
      </c>
      <c r="J739">
        <v>6.666666666666667</v>
      </c>
      <c r="K739">
        <v>2.86492236</v>
      </c>
      <c r="L739" t="s">
        <v>129</v>
      </c>
      <c r="M739" t="s">
        <v>55</v>
      </c>
      <c r="N739" t="s">
        <v>54</v>
      </c>
    </row>
    <row r="740" spans="1:14" x14ac:dyDescent="0.25">
      <c r="A740">
        <v>2</v>
      </c>
      <c r="B740">
        <v>9</v>
      </c>
      <c r="C740" t="s">
        <v>78</v>
      </c>
      <c r="D740">
        <v>22</v>
      </c>
      <c r="E740">
        <v>9</v>
      </c>
      <c r="F740" t="s">
        <v>81</v>
      </c>
      <c r="G740">
        <v>3.8013271108436497E-2</v>
      </c>
      <c r="H740">
        <v>0.25342180738957665</v>
      </c>
      <c r="I740">
        <v>0.31088691000000002</v>
      </c>
      <c r="J740">
        <v>6.666666666666667</v>
      </c>
      <c r="K740">
        <v>2.0725794000000004</v>
      </c>
      <c r="L740" t="s">
        <v>129</v>
      </c>
      <c r="M740" t="s">
        <v>55</v>
      </c>
      <c r="N740" t="s">
        <v>54</v>
      </c>
    </row>
    <row r="741" spans="1:14" x14ac:dyDescent="0.25">
      <c r="A741">
        <v>2</v>
      </c>
      <c r="B741">
        <v>21</v>
      </c>
      <c r="C741" t="s">
        <v>78</v>
      </c>
      <c r="D741">
        <v>23</v>
      </c>
      <c r="E741">
        <v>12</v>
      </c>
      <c r="F741" t="s">
        <v>81</v>
      </c>
      <c r="G741">
        <v>4.1547562843725017E-2</v>
      </c>
      <c r="H741">
        <v>0.27698375229150013</v>
      </c>
      <c r="I741">
        <v>0.403512918</v>
      </c>
      <c r="J741">
        <v>6.666666666666667</v>
      </c>
      <c r="K741">
        <v>2.6900861200000001</v>
      </c>
      <c r="L741" t="s">
        <v>129</v>
      </c>
      <c r="M741" t="s">
        <v>55</v>
      </c>
      <c r="N741" t="s">
        <v>54</v>
      </c>
    </row>
    <row r="742" spans="1:14" x14ac:dyDescent="0.25">
      <c r="A742">
        <v>2</v>
      </c>
      <c r="B742">
        <v>17</v>
      </c>
      <c r="C742" t="s">
        <v>78</v>
      </c>
      <c r="D742">
        <v>33</v>
      </c>
      <c r="E742">
        <v>15</v>
      </c>
      <c r="F742" t="s">
        <v>83</v>
      </c>
      <c r="G742">
        <v>8.5529859993982132E-2</v>
      </c>
      <c r="H742">
        <v>0.57019906662654762</v>
      </c>
      <c r="I742">
        <v>0.86789843100000008</v>
      </c>
      <c r="J742">
        <v>6.666666666666667</v>
      </c>
      <c r="K742">
        <v>5.785989540000001</v>
      </c>
      <c r="L742" t="s">
        <v>129</v>
      </c>
      <c r="M742" t="s">
        <v>55</v>
      </c>
      <c r="N742" t="s">
        <v>54</v>
      </c>
    </row>
    <row r="743" spans="1:14" x14ac:dyDescent="0.25">
      <c r="A743">
        <v>2</v>
      </c>
      <c r="B743">
        <v>1</v>
      </c>
      <c r="C743" t="s">
        <v>77</v>
      </c>
      <c r="D743">
        <v>45</v>
      </c>
      <c r="E743">
        <v>30</v>
      </c>
      <c r="F743" t="s">
        <v>86</v>
      </c>
      <c r="G743">
        <v>0.15904312808798329</v>
      </c>
      <c r="H743">
        <v>1.0602875205865554</v>
      </c>
      <c r="I743">
        <v>1.7428470768</v>
      </c>
      <c r="J743">
        <v>6.666666666666667</v>
      </c>
      <c r="K743">
        <v>11.618980512</v>
      </c>
      <c r="L743" t="s">
        <v>129</v>
      </c>
      <c r="M743" t="s">
        <v>55</v>
      </c>
      <c r="N743" t="s">
        <v>54</v>
      </c>
    </row>
    <row r="744" spans="1:14" x14ac:dyDescent="0.25">
      <c r="A744">
        <v>2</v>
      </c>
      <c r="B744">
        <v>15</v>
      </c>
      <c r="C744" t="s">
        <v>78</v>
      </c>
      <c r="D744">
        <v>28</v>
      </c>
      <c r="E744">
        <v>10</v>
      </c>
      <c r="F744" t="s">
        <v>82</v>
      </c>
      <c r="G744">
        <v>6.1575216010359951E-2</v>
      </c>
      <c r="H744">
        <v>0.41050144006906636</v>
      </c>
      <c r="I744">
        <v>0.472889426</v>
      </c>
      <c r="J744">
        <v>6.666666666666667</v>
      </c>
      <c r="K744">
        <v>3.1525961733333334</v>
      </c>
      <c r="L744" t="s">
        <v>129</v>
      </c>
      <c r="M744" t="s">
        <v>55</v>
      </c>
      <c r="N744" t="s">
        <v>54</v>
      </c>
    </row>
    <row r="745" spans="1:14" x14ac:dyDescent="0.25">
      <c r="A745">
        <v>2</v>
      </c>
      <c r="B745">
        <v>5</v>
      </c>
      <c r="C745" t="s">
        <v>77</v>
      </c>
      <c r="D745">
        <v>26</v>
      </c>
      <c r="E745">
        <v>12</v>
      </c>
      <c r="F745" t="s">
        <v>82</v>
      </c>
      <c r="G745">
        <v>5.3092915845667513E-2</v>
      </c>
      <c r="H745">
        <v>0.3539527723044501</v>
      </c>
      <c r="I745">
        <v>0.23712655919999998</v>
      </c>
      <c r="J745">
        <v>6.666666666666667</v>
      </c>
      <c r="K745">
        <v>1.5808437279999998</v>
      </c>
      <c r="L745" t="s">
        <v>129</v>
      </c>
      <c r="M745" t="s">
        <v>55</v>
      </c>
      <c r="N745" t="s">
        <v>54</v>
      </c>
    </row>
    <row r="746" spans="1:14" x14ac:dyDescent="0.25">
      <c r="A746">
        <v>2</v>
      </c>
      <c r="B746">
        <v>22</v>
      </c>
      <c r="C746" t="s">
        <v>77</v>
      </c>
      <c r="D746">
        <v>14</v>
      </c>
      <c r="E746">
        <v>6</v>
      </c>
      <c r="F746" t="s">
        <v>79</v>
      </c>
      <c r="G746">
        <v>1.5393804002589988E-2</v>
      </c>
      <c r="H746">
        <v>0.10262536001726659</v>
      </c>
      <c r="I746">
        <v>3.8720891999999993E-2</v>
      </c>
      <c r="J746">
        <v>6.666666666666667</v>
      </c>
      <c r="K746">
        <v>0.25813927999999997</v>
      </c>
      <c r="L746" t="s">
        <v>129</v>
      </c>
      <c r="M746" t="s">
        <v>55</v>
      </c>
      <c r="N746" t="s">
        <v>54</v>
      </c>
    </row>
    <row r="747" spans="1:14" x14ac:dyDescent="0.25">
      <c r="A747">
        <v>2</v>
      </c>
      <c r="B747">
        <v>13</v>
      </c>
      <c r="C747" t="s">
        <v>78</v>
      </c>
      <c r="D747">
        <v>13</v>
      </c>
      <c r="E747">
        <v>6</v>
      </c>
      <c r="F747" t="s">
        <v>79</v>
      </c>
      <c r="G747">
        <v>1.3273228961416878E-2</v>
      </c>
      <c r="H747">
        <v>8.8488193076112526E-2</v>
      </c>
      <c r="I747">
        <v>0.15548725200000002</v>
      </c>
      <c r="J747">
        <v>6.666666666666667</v>
      </c>
      <c r="K747">
        <v>1.0365816800000003</v>
      </c>
      <c r="L747" t="s">
        <v>129</v>
      </c>
      <c r="M747" t="s">
        <v>55</v>
      </c>
      <c r="N747" t="s">
        <v>54</v>
      </c>
    </row>
    <row r="748" spans="1:14" x14ac:dyDescent="0.25">
      <c r="A748">
        <v>3</v>
      </c>
      <c r="B748">
        <v>4</v>
      </c>
      <c r="C748" t="s">
        <v>78</v>
      </c>
      <c r="D748">
        <v>12</v>
      </c>
      <c r="E748">
        <v>8</v>
      </c>
      <c r="F748" t="s">
        <v>79</v>
      </c>
      <c r="G748">
        <v>1.1309733552923255E-2</v>
      </c>
      <c r="H748">
        <v>7.5398223686155036E-2</v>
      </c>
      <c r="I748">
        <v>0.16190411399999999</v>
      </c>
      <c r="J748">
        <v>6.666666666666667</v>
      </c>
      <c r="K748">
        <v>1.0793607599999999</v>
      </c>
      <c r="L748" t="s">
        <v>129</v>
      </c>
      <c r="M748" t="s">
        <v>55</v>
      </c>
      <c r="N748" t="s">
        <v>54</v>
      </c>
    </row>
    <row r="749" spans="1:14" x14ac:dyDescent="0.25">
      <c r="A749">
        <v>3</v>
      </c>
      <c r="B749">
        <v>13</v>
      </c>
      <c r="C749" t="s">
        <v>78</v>
      </c>
      <c r="D749">
        <v>12</v>
      </c>
      <c r="E749">
        <v>8</v>
      </c>
      <c r="F749" t="s">
        <v>79</v>
      </c>
      <c r="G749">
        <v>1.1309733552923255E-2</v>
      </c>
      <c r="H749">
        <v>7.5398223686155036E-2</v>
      </c>
      <c r="I749">
        <v>0.16190411399999999</v>
      </c>
      <c r="J749">
        <v>6.666666666666667</v>
      </c>
      <c r="K749">
        <v>1.0793607599999999</v>
      </c>
      <c r="L749" t="s">
        <v>129</v>
      </c>
      <c r="M749" t="s">
        <v>55</v>
      </c>
      <c r="N749" t="s">
        <v>54</v>
      </c>
    </row>
    <row r="750" spans="1:14" x14ac:dyDescent="0.25">
      <c r="A750">
        <v>3</v>
      </c>
      <c r="B750">
        <v>19</v>
      </c>
      <c r="C750" t="s">
        <v>78</v>
      </c>
      <c r="D750">
        <v>12</v>
      </c>
      <c r="E750">
        <v>8</v>
      </c>
      <c r="F750" t="s">
        <v>79</v>
      </c>
      <c r="G750">
        <v>1.1309733552923255E-2</v>
      </c>
      <c r="H750">
        <v>7.5398223686155036E-2</v>
      </c>
      <c r="I750">
        <v>0.16190411399999999</v>
      </c>
      <c r="J750">
        <v>6.666666666666667</v>
      </c>
      <c r="K750">
        <v>1.0793607599999999</v>
      </c>
      <c r="L750" t="s">
        <v>129</v>
      </c>
      <c r="M750" t="s">
        <v>55</v>
      </c>
      <c r="N750" t="s">
        <v>54</v>
      </c>
    </row>
    <row r="751" spans="1:14" x14ac:dyDescent="0.25">
      <c r="A751">
        <v>3</v>
      </c>
      <c r="B751">
        <v>5</v>
      </c>
      <c r="C751" t="s">
        <v>78</v>
      </c>
      <c r="D751">
        <v>15</v>
      </c>
      <c r="E751">
        <v>17</v>
      </c>
      <c r="F751" t="s">
        <v>80</v>
      </c>
      <c r="G751">
        <v>1.7671458676442587E-2</v>
      </c>
      <c r="H751">
        <v>0.11780972450961726</v>
      </c>
      <c r="I751">
        <v>0.28619594100000001</v>
      </c>
      <c r="J751">
        <v>6.666666666666667</v>
      </c>
      <c r="K751">
        <v>1.9079729400000001</v>
      </c>
      <c r="L751" t="s">
        <v>129</v>
      </c>
      <c r="M751" t="s">
        <v>55</v>
      </c>
      <c r="N751" t="s">
        <v>54</v>
      </c>
    </row>
    <row r="752" spans="1:14" x14ac:dyDescent="0.25">
      <c r="A752">
        <v>3</v>
      </c>
      <c r="B752">
        <v>14</v>
      </c>
      <c r="C752" t="s">
        <v>78</v>
      </c>
      <c r="D752">
        <v>15</v>
      </c>
      <c r="E752">
        <v>17</v>
      </c>
      <c r="F752" t="s">
        <v>80</v>
      </c>
      <c r="G752">
        <v>1.7671458676442587E-2</v>
      </c>
      <c r="H752">
        <v>0.11780972450961726</v>
      </c>
      <c r="I752">
        <v>0.28619594100000001</v>
      </c>
      <c r="J752">
        <v>6.666666666666667</v>
      </c>
      <c r="K752">
        <v>1.9079729400000001</v>
      </c>
      <c r="L752" t="s">
        <v>129</v>
      </c>
      <c r="M752" t="s">
        <v>55</v>
      </c>
      <c r="N752" t="s">
        <v>54</v>
      </c>
    </row>
    <row r="753" spans="1:14" x14ac:dyDescent="0.25">
      <c r="A753">
        <v>3</v>
      </c>
      <c r="B753">
        <v>20</v>
      </c>
      <c r="C753" t="s">
        <v>78</v>
      </c>
      <c r="D753">
        <v>15</v>
      </c>
      <c r="E753">
        <v>17</v>
      </c>
      <c r="F753" t="s">
        <v>80</v>
      </c>
      <c r="G753">
        <v>1.7671458676442587E-2</v>
      </c>
      <c r="H753">
        <v>0.11780972450961726</v>
      </c>
      <c r="I753">
        <v>0.28619594100000001</v>
      </c>
      <c r="J753">
        <v>6.666666666666667</v>
      </c>
      <c r="K753">
        <v>1.9079729400000001</v>
      </c>
      <c r="L753" t="s">
        <v>129</v>
      </c>
      <c r="M753" t="s">
        <v>55</v>
      </c>
      <c r="N753" t="s">
        <v>54</v>
      </c>
    </row>
    <row r="754" spans="1:14" x14ac:dyDescent="0.25">
      <c r="A754">
        <v>3</v>
      </c>
      <c r="B754">
        <v>3</v>
      </c>
      <c r="C754" t="s">
        <v>78</v>
      </c>
      <c r="D754">
        <v>20</v>
      </c>
      <c r="E754">
        <v>17</v>
      </c>
      <c r="F754" t="s">
        <v>81</v>
      </c>
      <c r="G754">
        <v>3.1415926535897934E-2</v>
      </c>
      <c r="H754">
        <v>0.20943951023931956</v>
      </c>
      <c r="I754">
        <v>0.424530466</v>
      </c>
      <c r="J754">
        <v>6.666666666666667</v>
      </c>
      <c r="K754">
        <v>2.8302031066666666</v>
      </c>
      <c r="L754" t="s">
        <v>129</v>
      </c>
      <c r="M754" t="s">
        <v>55</v>
      </c>
      <c r="N754" t="s">
        <v>54</v>
      </c>
    </row>
    <row r="755" spans="1:14" x14ac:dyDescent="0.25">
      <c r="A755">
        <v>3</v>
      </c>
      <c r="B755">
        <v>12</v>
      </c>
      <c r="C755" t="s">
        <v>78</v>
      </c>
      <c r="D755">
        <v>20</v>
      </c>
      <c r="E755">
        <v>17</v>
      </c>
      <c r="F755" t="s">
        <v>81</v>
      </c>
      <c r="G755">
        <v>3.1415926535897934E-2</v>
      </c>
      <c r="H755">
        <v>0.20943951023931956</v>
      </c>
      <c r="I755">
        <v>0.424530466</v>
      </c>
      <c r="J755">
        <v>6.666666666666667</v>
      </c>
      <c r="K755">
        <v>2.8302031066666666</v>
      </c>
      <c r="L755" t="s">
        <v>129</v>
      </c>
      <c r="M755" t="s">
        <v>55</v>
      </c>
      <c r="N755" t="s">
        <v>54</v>
      </c>
    </row>
    <row r="756" spans="1:14" x14ac:dyDescent="0.25">
      <c r="A756">
        <v>3</v>
      </c>
      <c r="B756">
        <v>18</v>
      </c>
      <c r="C756" t="s">
        <v>78</v>
      </c>
      <c r="D756">
        <v>20</v>
      </c>
      <c r="E756">
        <v>17</v>
      </c>
      <c r="F756" t="s">
        <v>81</v>
      </c>
      <c r="G756">
        <v>3.1415926535897934E-2</v>
      </c>
      <c r="H756">
        <v>0.20943951023931956</v>
      </c>
      <c r="I756">
        <v>0.424530466</v>
      </c>
      <c r="J756">
        <v>6.666666666666667</v>
      </c>
      <c r="K756">
        <v>2.8302031066666666</v>
      </c>
      <c r="L756" t="s">
        <v>129</v>
      </c>
      <c r="M756" t="s">
        <v>55</v>
      </c>
      <c r="N756" t="s">
        <v>54</v>
      </c>
    </row>
    <row r="757" spans="1:14" x14ac:dyDescent="0.25">
      <c r="A757">
        <v>3</v>
      </c>
      <c r="B757">
        <v>2</v>
      </c>
      <c r="C757" t="s">
        <v>78</v>
      </c>
      <c r="D757">
        <v>23</v>
      </c>
      <c r="E757">
        <v>19</v>
      </c>
      <c r="F757" t="s">
        <v>81</v>
      </c>
      <c r="G757">
        <v>4.1547562843725017E-2</v>
      </c>
      <c r="H757">
        <v>0.27698375229150013</v>
      </c>
      <c r="I757">
        <v>0.57569871500000003</v>
      </c>
      <c r="J757">
        <v>6.666666666666667</v>
      </c>
      <c r="K757">
        <v>3.8379914333333338</v>
      </c>
      <c r="L757" t="s">
        <v>129</v>
      </c>
      <c r="M757" t="s">
        <v>55</v>
      </c>
      <c r="N757" t="s">
        <v>54</v>
      </c>
    </row>
    <row r="758" spans="1:14" x14ac:dyDescent="0.25">
      <c r="A758">
        <v>3</v>
      </c>
      <c r="B758">
        <v>8</v>
      </c>
      <c r="C758" t="s">
        <v>77</v>
      </c>
      <c r="D758">
        <v>26</v>
      </c>
      <c r="E758">
        <v>15</v>
      </c>
      <c r="F758" t="s">
        <v>82</v>
      </c>
      <c r="G758">
        <v>5.3092915845667513E-2</v>
      </c>
      <c r="H758">
        <v>0.3539527723044501</v>
      </c>
      <c r="I758">
        <v>0.29513790479999996</v>
      </c>
      <c r="J758">
        <v>6.666666666666667</v>
      </c>
      <c r="K758">
        <v>1.9675860319999998</v>
      </c>
      <c r="L758" t="s">
        <v>129</v>
      </c>
      <c r="M758" t="s">
        <v>55</v>
      </c>
      <c r="N758" t="s">
        <v>54</v>
      </c>
    </row>
    <row r="759" spans="1:14" x14ac:dyDescent="0.25">
      <c r="A759">
        <v>3</v>
      </c>
      <c r="B759">
        <v>17</v>
      </c>
      <c r="C759" t="s">
        <v>77</v>
      </c>
      <c r="D759">
        <v>26</v>
      </c>
      <c r="E759">
        <v>15</v>
      </c>
      <c r="F759" t="s">
        <v>82</v>
      </c>
      <c r="G759">
        <v>5.3092915845667513E-2</v>
      </c>
      <c r="H759">
        <v>0.3539527723044501</v>
      </c>
      <c r="I759">
        <v>0.29513790479999996</v>
      </c>
      <c r="J759">
        <v>6.666666666666667</v>
      </c>
      <c r="K759">
        <v>1.9675860319999998</v>
      </c>
      <c r="L759" t="s">
        <v>129</v>
      </c>
      <c r="M759" t="s">
        <v>55</v>
      </c>
      <c r="N759" t="s">
        <v>54</v>
      </c>
    </row>
    <row r="760" spans="1:14" x14ac:dyDescent="0.25">
      <c r="A760">
        <v>3</v>
      </c>
      <c r="B760">
        <v>23</v>
      </c>
      <c r="C760" t="s">
        <v>77</v>
      </c>
      <c r="D760">
        <v>26</v>
      </c>
      <c r="E760">
        <v>15</v>
      </c>
      <c r="F760" t="s">
        <v>82</v>
      </c>
      <c r="G760">
        <v>5.3092915845667513E-2</v>
      </c>
      <c r="H760">
        <v>0.3539527723044501</v>
      </c>
      <c r="I760">
        <v>0.29513790479999996</v>
      </c>
      <c r="J760">
        <v>6.666666666666667</v>
      </c>
      <c r="K760">
        <v>1.9675860319999998</v>
      </c>
      <c r="L760" t="s">
        <v>129</v>
      </c>
      <c r="M760" t="s">
        <v>55</v>
      </c>
      <c r="N760" t="s">
        <v>54</v>
      </c>
    </row>
    <row r="761" spans="1:14" x14ac:dyDescent="0.25">
      <c r="A761">
        <v>3</v>
      </c>
      <c r="B761">
        <v>9</v>
      </c>
      <c r="C761" t="s">
        <v>78</v>
      </c>
      <c r="D761">
        <v>28</v>
      </c>
      <c r="E761">
        <v>18</v>
      </c>
      <c r="F761" t="s">
        <v>82</v>
      </c>
      <c r="G761">
        <v>6.1575216010359951E-2</v>
      </c>
      <c r="H761">
        <v>0.41050144006906636</v>
      </c>
      <c r="I761">
        <v>0.76453115400000005</v>
      </c>
      <c r="J761">
        <v>6.666666666666667</v>
      </c>
      <c r="K761">
        <v>5.0968743600000002</v>
      </c>
      <c r="L761" t="s">
        <v>129</v>
      </c>
      <c r="M761" t="s">
        <v>55</v>
      </c>
      <c r="N761" t="s">
        <v>54</v>
      </c>
    </row>
    <row r="762" spans="1:14" x14ac:dyDescent="0.25">
      <c r="A762">
        <v>3</v>
      </c>
      <c r="B762">
        <v>1</v>
      </c>
      <c r="C762" t="s">
        <v>78</v>
      </c>
      <c r="D762">
        <v>30</v>
      </c>
      <c r="E762">
        <v>20</v>
      </c>
      <c r="F762" t="s">
        <v>83</v>
      </c>
      <c r="G762">
        <v>7.0685834705770348E-2</v>
      </c>
      <c r="H762">
        <v>0.47123889803846902</v>
      </c>
      <c r="I762">
        <v>0.94531926600000005</v>
      </c>
      <c r="J762">
        <v>6.666666666666667</v>
      </c>
      <c r="K762">
        <v>6.3021284400000006</v>
      </c>
      <c r="L762" t="s">
        <v>129</v>
      </c>
      <c r="M762" t="s">
        <v>55</v>
      </c>
      <c r="N762" t="s">
        <v>54</v>
      </c>
    </row>
    <row r="763" spans="1:14" x14ac:dyDescent="0.25">
      <c r="A763">
        <v>3</v>
      </c>
      <c r="B763">
        <v>6</v>
      </c>
      <c r="C763" t="s">
        <v>77</v>
      </c>
      <c r="D763">
        <v>24</v>
      </c>
      <c r="E763">
        <v>12</v>
      </c>
      <c r="F763" t="s">
        <v>81</v>
      </c>
      <c r="G763">
        <v>4.5238934211693019E-2</v>
      </c>
      <c r="H763">
        <v>0.30159289474462014</v>
      </c>
      <c r="I763">
        <v>0.2028003192</v>
      </c>
      <c r="J763">
        <v>6.666666666666667</v>
      </c>
      <c r="K763">
        <v>1.3520021280000001</v>
      </c>
      <c r="L763" t="s">
        <v>129</v>
      </c>
      <c r="M763" t="s">
        <v>55</v>
      </c>
      <c r="N763" t="s">
        <v>54</v>
      </c>
    </row>
    <row r="764" spans="1:14" x14ac:dyDescent="0.25">
      <c r="A764">
        <v>3</v>
      </c>
      <c r="B764">
        <v>15</v>
      </c>
      <c r="C764" t="s">
        <v>77</v>
      </c>
      <c r="D764">
        <v>23</v>
      </c>
      <c r="E764">
        <v>11</v>
      </c>
      <c r="F764" t="s">
        <v>81</v>
      </c>
      <c r="G764">
        <v>4.1547562843725017E-2</v>
      </c>
      <c r="H764">
        <v>0.27698375229150013</v>
      </c>
      <c r="I764">
        <v>0.17153483559999999</v>
      </c>
      <c r="J764">
        <v>6.666666666666667</v>
      </c>
      <c r="K764">
        <v>1.1435655706666668</v>
      </c>
      <c r="L764" t="s">
        <v>129</v>
      </c>
      <c r="M764" t="s">
        <v>55</v>
      </c>
      <c r="N764" t="s">
        <v>54</v>
      </c>
    </row>
    <row r="765" spans="1:14" x14ac:dyDescent="0.25">
      <c r="A765">
        <v>3</v>
      </c>
      <c r="B765">
        <v>21</v>
      </c>
      <c r="C765" t="s">
        <v>77</v>
      </c>
      <c r="D765">
        <v>30</v>
      </c>
      <c r="E765">
        <v>24</v>
      </c>
      <c r="F765" t="s">
        <v>83</v>
      </c>
      <c r="G765">
        <v>7.0685834705770348E-2</v>
      </c>
      <c r="H765">
        <v>0.47123889803846902</v>
      </c>
      <c r="I765">
        <v>0.62295349680000001</v>
      </c>
      <c r="J765">
        <v>6.666666666666667</v>
      </c>
      <c r="K765">
        <v>4.1530233120000002</v>
      </c>
      <c r="L765" t="s">
        <v>129</v>
      </c>
      <c r="M765" t="s">
        <v>55</v>
      </c>
      <c r="N765" t="s">
        <v>54</v>
      </c>
    </row>
    <row r="766" spans="1:14" x14ac:dyDescent="0.25">
      <c r="A766">
        <v>3</v>
      </c>
      <c r="B766">
        <v>11</v>
      </c>
      <c r="C766" t="s">
        <v>78</v>
      </c>
      <c r="D766">
        <v>38</v>
      </c>
      <c r="E766">
        <v>21</v>
      </c>
      <c r="F766" t="s">
        <v>84</v>
      </c>
      <c r="G766">
        <v>0.11341149479459153</v>
      </c>
      <c r="H766">
        <v>0.75607663196394359</v>
      </c>
      <c r="I766">
        <v>1.5183729420000001</v>
      </c>
      <c r="J766">
        <v>6.666666666666667</v>
      </c>
      <c r="K766">
        <v>10.12248628</v>
      </c>
      <c r="L766" t="s">
        <v>129</v>
      </c>
      <c r="M766" t="s">
        <v>55</v>
      </c>
      <c r="N766" t="s">
        <v>54</v>
      </c>
    </row>
    <row r="767" spans="1:14" x14ac:dyDescent="0.25">
      <c r="A767">
        <v>3</v>
      </c>
      <c r="B767">
        <v>7</v>
      </c>
      <c r="C767" t="s">
        <v>78</v>
      </c>
      <c r="D767">
        <v>14</v>
      </c>
      <c r="E767">
        <v>9</v>
      </c>
      <c r="F767" t="s">
        <v>79</v>
      </c>
      <c r="G767">
        <v>1.5393804002589988E-2</v>
      </c>
      <c r="H767">
        <v>0.10262536001726659</v>
      </c>
      <c r="I767">
        <v>0.19036150200000002</v>
      </c>
      <c r="J767">
        <v>6.666666666666667</v>
      </c>
      <c r="K767">
        <v>1.2690766800000002</v>
      </c>
      <c r="L767" t="s">
        <v>129</v>
      </c>
      <c r="M767" t="s">
        <v>55</v>
      </c>
      <c r="N767" t="s">
        <v>54</v>
      </c>
    </row>
    <row r="768" spans="1:14" x14ac:dyDescent="0.25">
      <c r="A768">
        <v>3</v>
      </c>
      <c r="B768">
        <v>10</v>
      </c>
      <c r="C768" t="s">
        <v>77</v>
      </c>
      <c r="D768">
        <v>13</v>
      </c>
      <c r="E768">
        <v>8</v>
      </c>
      <c r="F768" t="s">
        <v>79</v>
      </c>
      <c r="G768">
        <v>1.3273228961416878E-2</v>
      </c>
      <c r="H768">
        <v>8.8488193076112526E-2</v>
      </c>
      <c r="I768">
        <v>4.3755407199999999E-2</v>
      </c>
      <c r="J768">
        <v>6.666666666666667</v>
      </c>
      <c r="K768">
        <v>0.2917027146666667</v>
      </c>
      <c r="L768" t="s">
        <v>129</v>
      </c>
      <c r="M768" t="s">
        <v>55</v>
      </c>
      <c r="N768" t="s">
        <v>54</v>
      </c>
    </row>
    <row r="769" spans="1:14" x14ac:dyDescent="0.25">
      <c r="A769">
        <v>3</v>
      </c>
      <c r="B769">
        <v>16</v>
      </c>
      <c r="C769" t="s">
        <v>78</v>
      </c>
      <c r="D769">
        <v>25</v>
      </c>
      <c r="E769">
        <v>11</v>
      </c>
      <c r="F769" t="s">
        <v>82</v>
      </c>
      <c r="G769">
        <v>4.9087385212340517E-2</v>
      </c>
      <c r="H769">
        <v>0.3272492347489368</v>
      </c>
      <c r="I769">
        <v>0.42801789099999998</v>
      </c>
      <c r="J769">
        <v>6.666666666666667</v>
      </c>
      <c r="K769">
        <v>2.8534526066666666</v>
      </c>
      <c r="L769" t="s">
        <v>129</v>
      </c>
      <c r="M769" t="s">
        <v>55</v>
      </c>
      <c r="N769" t="s">
        <v>54</v>
      </c>
    </row>
    <row r="770" spans="1:14" x14ac:dyDescent="0.25">
      <c r="A770">
        <v>3</v>
      </c>
      <c r="B770">
        <v>22</v>
      </c>
      <c r="C770" t="s">
        <v>78</v>
      </c>
      <c r="D770">
        <v>29</v>
      </c>
      <c r="E770">
        <v>12</v>
      </c>
      <c r="F770" t="s">
        <v>82</v>
      </c>
      <c r="G770">
        <v>6.6051985541725394E-2</v>
      </c>
      <c r="H770">
        <v>0.44034657027816931</v>
      </c>
      <c r="I770">
        <v>0.577605174</v>
      </c>
      <c r="J770">
        <v>6.666666666666667</v>
      </c>
      <c r="K770">
        <v>3.8507011600000003</v>
      </c>
      <c r="L770" t="s">
        <v>129</v>
      </c>
      <c r="M770" t="s">
        <v>55</v>
      </c>
      <c r="N770" t="s">
        <v>54</v>
      </c>
    </row>
    <row r="771" spans="1:14" x14ac:dyDescent="0.25">
      <c r="A771">
        <v>1</v>
      </c>
      <c r="B771">
        <v>10</v>
      </c>
      <c r="C771" t="s">
        <v>78</v>
      </c>
      <c r="D771">
        <v>13</v>
      </c>
      <c r="E771">
        <v>7</v>
      </c>
      <c r="F771" t="s">
        <v>79</v>
      </c>
      <c r="G771">
        <v>1.3273228961416878E-2</v>
      </c>
      <c r="H771">
        <v>8.8488193076112526E-2</v>
      </c>
      <c r="I771">
        <v>0.16334558300000002</v>
      </c>
      <c r="J771">
        <v>6.666666666666667</v>
      </c>
      <c r="K771">
        <v>1.0889705533333336</v>
      </c>
      <c r="L771" t="s">
        <v>129</v>
      </c>
      <c r="M771" t="s">
        <v>72</v>
      </c>
      <c r="N771" t="s">
        <v>73</v>
      </c>
    </row>
    <row r="772" spans="1:14" x14ac:dyDescent="0.25">
      <c r="A772">
        <v>1</v>
      </c>
      <c r="B772">
        <v>13</v>
      </c>
      <c r="C772" t="s">
        <v>78</v>
      </c>
      <c r="D772">
        <v>13</v>
      </c>
      <c r="E772">
        <v>8</v>
      </c>
      <c r="F772" t="s">
        <v>79</v>
      </c>
      <c r="G772">
        <v>1.3273228961416878E-2</v>
      </c>
      <c r="H772">
        <v>8.8488193076112526E-2</v>
      </c>
      <c r="I772">
        <v>0.17120391400000001</v>
      </c>
      <c r="J772">
        <v>6.666666666666667</v>
      </c>
      <c r="K772">
        <v>1.1413594266666669</v>
      </c>
      <c r="L772" t="s">
        <v>129</v>
      </c>
      <c r="M772" t="s">
        <v>72</v>
      </c>
      <c r="N772" t="s">
        <v>73</v>
      </c>
    </row>
    <row r="773" spans="1:14" x14ac:dyDescent="0.25">
      <c r="A773">
        <v>1</v>
      </c>
      <c r="B773">
        <v>17</v>
      </c>
      <c r="C773" t="s">
        <v>78</v>
      </c>
      <c r="D773">
        <v>13</v>
      </c>
      <c r="E773">
        <v>8</v>
      </c>
      <c r="F773" t="s">
        <v>79</v>
      </c>
      <c r="G773">
        <v>1.3273228961416878E-2</v>
      </c>
      <c r="H773">
        <v>8.8488193076112526E-2</v>
      </c>
      <c r="I773">
        <v>0.17120391400000001</v>
      </c>
      <c r="J773">
        <v>6.666666666666667</v>
      </c>
      <c r="K773">
        <v>1.1413594266666669</v>
      </c>
      <c r="L773" t="s">
        <v>129</v>
      </c>
      <c r="M773" t="s">
        <v>72</v>
      </c>
      <c r="N773" t="s">
        <v>73</v>
      </c>
    </row>
    <row r="774" spans="1:14" x14ac:dyDescent="0.25">
      <c r="A774">
        <v>1</v>
      </c>
      <c r="B774">
        <v>11</v>
      </c>
      <c r="C774" t="s">
        <v>78</v>
      </c>
      <c r="D774">
        <v>14</v>
      </c>
      <c r="E774">
        <v>8</v>
      </c>
      <c r="F774" t="s">
        <v>79</v>
      </c>
      <c r="G774">
        <v>1.5393804002589988E-2</v>
      </c>
      <c r="H774">
        <v>0.10262536001726659</v>
      </c>
      <c r="I774">
        <v>0.18124769800000001</v>
      </c>
      <c r="J774">
        <v>6.666666666666667</v>
      </c>
      <c r="K774">
        <v>1.2083179866666669</v>
      </c>
      <c r="L774" t="s">
        <v>129</v>
      </c>
      <c r="M774" t="s">
        <v>72</v>
      </c>
      <c r="N774" t="s">
        <v>73</v>
      </c>
    </row>
    <row r="775" spans="1:14" x14ac:dyDescent="0.25">
      <c r="A775">
        <v>1</v>
      </c>
      <c r="B775">
        <v>7</v>
      </c>
      <c r="C775" t="s">
        <v>78</v>
      </c>
      <c r="D775">
        <v>15</v>
      </c>
      <c r="E775">
        <v>11</v>
      </c>
      <c r="F775" t="s">
        <v>80</v>
      </c>
      <c r="G775">
        <v>1.7671458676442587E-2</v>
      </c>
      <c r="H775">
        <v>0.11780972450961726</v>
      </c>
      <c r="I775">
        <v>0.223422291</v>
      </c>
      <c r="J775">
        <v>6.666666666666667</v>
      </c>
      <c r="K775">
        <v>1.4894819400000001</v>
      </c>
      <c r="L775" t="s">
        <v>129</v>
      </c>
      <c r="M775" t="s">
        <v>72</v>
      </c>
      <c r="N775" t="s">
        <v>73</v>
      </c>
    </row>
    <row r="776" spans="1:14" x14ac:dyDescent="0.25">
      <c r="A776">
        <v>1</v>
      </c>
      <c r="B776">
        <v>9</v>
      </c>
      <c r="C776" t="s">
        <v>78</v>
      </c>
      <c r="D776">
        <v>16</v>
      </c>
      <c r="E776">
        <v>8</v>
      </c>
      <c r="F776" t="s">
        <v>80</v>
      </c>
      <c r="G776">
        <v>2.0106192982974676E-2</v>
      </c>
      <c r="H776">
        <v>0.13404128655316452</v>
      </c>
      <c r="I776">
        <v>0.20356721799999999</v>
      </c>
      <c r="J776">
        <v>6.666666666666667</v>
      </c>
      <c r="K776">
        <v>1.3571147866666666</v>
      </c>
      <c r="L776" t="s">
        <v>129</v>
      </c>
      <c r="M776" t="s">
        <v>72</v>
      </c>
      <c r="N776" t="s">
        <v>73</v>
      </c>
    </row>
    <row r="777" spans="1:14" x14ac:dyDescent="0.25">
      <c r="A777">
        <v>1</v>
      </c>
      <c r="B777">
        <v>5</v>
      </c>
      <c r="C777" t="s">
        <v>78</v>
      </c>
      <c r="D777">
        <v>17</v>
      </c>
      <c r="E777">
        <v>9</v>
      </c>
      <c r="F777" t="s">
        <v>80</v>
      </c>
      <c r="G777">
        <v>2.2698006922186261E-2</v>
      </c>
      <c r="H777">
        <v>0.15132004614790842</v>
      </c>
      <c r="I777">
        <v>0.22928116500000001</v>
      </c>
      <c r="J777">
        <v>6.666666666666667</v>
      </c>
      <c r="K777">
        <v>1.5285411000000002</v>
      </c>
      <c r="L777" t="s">
        <v>129</v>
      </c>
      <c r="M777" t="s">
        <v>72</v>
      </c>
      <c r="N777" t="s">
        <v>73</v>
      </c>
    </row>
    <row r="778" spans="1:14" x14ac:dyDescent="0.25">
      <c r="A778">
        <v>1</v>
      </c>
      <c r="B778">
        <v>12</v>
      </c>
      <c r="C778" t="s">
        <v>74</v>
      </c>
      <c r="D778">
        <v>17</v>
      </c>
      <c r="E778">
        <v>10</v>
      </c>
      <c r="F778" t="s">
        <v>80</v>
      </c>
      <c r="G778">
        <v>2.2698006922186261E-2</v>
      </c>
      <c r="H778">
        <v>0.15132004614790842</v>
      </c>
      <c r="I778">
        <v>0.24271937599999999</v>
      </c>
      <c r="J778">
        <v>6.666666666666667</v>
      </c>
      <c r="K778">
        <v>1.6181291733333334</v>
      </c>
      <c r="L778" t="s">
        <v>129</v>
      </c>
      <c r="M778" t="s">
        <v>72</v>
      </c>
      <c r="N778" t="s">
        <v>73</v>
      </c>
    </row>
    <row r="779" spans="1:14" x14ac:dyDescent="0.25">
      <c r="A779">
        <v>1</v>
      </c>
      <c r="B779">
        <v>16</v>
      </c>
      <c r="C779" t="s">
        <v>74</v>
      </c>
      <c r="D779">
        <v>17</v>
      </c>
      <c r="E779">
        <v>10</v>
      </c>
      <c r="F779" t="s">
        <v>80</v>
      </c>
      <c r="G779">
        <v>2.2698006922186261E-2</v>
      </c>
      <c r="H779">
        <v>0.15132004614790842</v>
      </c>
      <c r="I779">
        <v>0.24271937599999999</v>
      </c>
      <c r="J779">
        <v>6.666666666666667</v>
      </c>
      <c r="K779">
        <v>1.6181291733333334</v>
      </c>
      <c r="L779" t="s">
        <v>129</v>
      </c>
      <c r="M779" t="s">
        <v>72</v>
      </c>
      <c r="N779" t="s">
        <v>73</v>
      </c>
    </row>
    <row r="780" spans="1:14" x14ac:dyDescent="0.25">
      <c r="A780">
        <v>1</v>
      </c>
      <c r="B780">
        <v>8</v>
      </c>
      <c r="C780" t="s">
        <v>74</v>
      </c>
      <c r="D780">
        <v>18</v>
      </c>
      <c r="E780">
        <v>16</v>
      </c>
      <c r="F780" t="s">
        <v>80</v>
      </c>
      <c r="G780">
        <v>2.5446900494077322E-2</v>
      </c>
      <c r="H780">
        <v>0.16964600329384882</v>
      </c>
      <c r="I780">
        <v>0.34938808200000004</v>
      </c>
      <c r="J780">
        <v>6.666666666666667</v>
      </c>
      <c r="K780">
        <v>2.3292538800000004</v>
      </c>
      <c r="L780" t="s">
        <v>129</v>
      </c>
      <c r="M780" t="s">
        <v>72</v>
      </c>
      <c r="N780" t="s">
        <v>73</v>
      </c>
    </row>
    <row r="781" spans="1:14" x14ac:dyDescent="0.25">
      <c r="A781">
        <v>1</v>
      </c>
      <c r="B781">
        <v>4</v>
      </c>
      <c r="C781" t="s">
        <v>77</v>
      </c>
      <c r="D781">
        <v>20</v>
      </c>
      <c r="E781">
        <v>13</v>
      </c>
      <c r="F781" t="s">
        <v>81</v>
      </c>
      <c r="G781">
        <v>3.1415926535897934E-2</v>
      </c>
      <c r="H781">
        <v>0.20943951023931956</v>
      </c>
      <c r="I781">
        <v>0.15382821679999997</v>
      </c>
      <c r="J781">
        <v>6.666666666666667</v>
      </c>
      <c r="K781">
        <v>1.0255214453333332</v>
      </c>
      <c r="L781" t="s">
        <v>129</v>
      </c>
      <c r="M781" t="s">
        <v>72</v>
      </c>
      <c r="N781" t="s">
        <v>73</v>
      </c>
    </row>
    <row r="782" spans="1:14" x14ac:dyDescent="0.25">
      <c r="A782">
        <v>1</v>
      </c>
      <c r="B782">
        <v>6</v>
      </c>
      <c r="C782" t="s">
        <v>78</v>
      </c>
      <c r="D782">
        <v>20</v>
      </c>
      <c r="E782">
        <v>10</v>
      </c>
      <c r="F782" t="s">
        <v>81</v>
      </c>
      <c r="G782">
        <v>3.1415926535897934E-2</v>
      </c>
      <c r="H782">
        <v>0.20943951023931956</v>
      </c>
      <c r="I782">
        <v>0.29433326600000004</v>
      </c>
      <c r="J782">
        <v>6.666666666666667</v>
      </c>
      <c r="K782">
        <v>1.9622217733333336</v>
      </c>
      <c r="L782" t="s">
        <v>129</v>
      </c>
      <c r="M782" t="s">
        <v>72</v>
      </c>
      <c r="N782" t="s">
        <v>73</v>
      </c>
    </row>
    <row r="783" spans="1:14" x14ac:dyDescent="0.25">
      <c r="A783">
        <v>1</v>
      </c>
      <c r="B783">
        <v>14</v>
      </c>
      <c r="C783" t="s">
        <v>78</v>
      </c>
      <c r="D783">
        <v>25</v>
      </c>
      <c r="E783">
        <v>9</v>
      </c>
      <c r="F783" t="s">
        <v>82</v>
      </c>
      <c r="G783">
        <v>4.9087385212340517E-2</v>
      </c>
      <c r="H783">
        <v>0.3272492347489368</v>
      </c>
      <c r="I783">
        <v>0.36989414100000001</v>
      </c>
      <c r="J783">
        <v>6.666666666666667</v>
      </c>
      <c r="K783">
        <v>2.46596094</v>
      </c>
      <c r="L783" t="s">
        <v>129</v>
      </c>
      <c r="M783" t="s">
        <v>72</v>
      </c>
      <c r="N783" t="s">
        <v>73</v>
      </c>
    </row>
    <row r="784" spans="1:14" x14ac:dyDescent="0.25">
      <c r="A784">
        <v>1</v>
      </c>
      <c r="B784">
        <v>3</v>
      </c>
      <c r="C784" t="s">
        <v>77</v>
      </c>
      <c r="D784">
        <v>28</v>
      </c>
      <c r="E784">
        <v>14</v>
      </c>
      <c r="F784" t="s">
        <v>82</v>
      </c>
      <c r="G784">
        <v>6.1575216010359951E-2</v>
      </c>
      <c r="H784">
        <v>0.41050144006906636</v>
      </c>
      <c r="I784">
        <v>0.31905185199999997</v>
      </c>
      <c r="J784">
        <v>6.666666666666667</v>
      </c>
      <c r="K784">
        <v>2.1270123466666666</v>
      </c>
      <c r="L784" t="s">
        <v>129</v>
      </c>
      <c r="M784" t="s">
        <v>72</v>
      </c>
      <c r="N784" t="s">
        <v>73</v>
      </c>
    </row>
    <row r="785" spans="1:14" x14ac:dyDescent="0.25">
      <c r="A785">
        <v>1</v>
      </c>
      <c r="B785">
        <v>1</v>
      </c>
      <c r="C785" t="s">
        <v>77</v>
      </c>
      <c r="D785">
        <v>30</v>
      </c>
      <c r="E785">
        <v>16</v>
      </c>
      <c r="F785" t="s">
        <v>83</v>
      </c>
      <c r="G785">
        <v>7.0685834705770348E-2</v>
      </c>
      <c r="H785">
        <v>0.47123889803846902</v>
      </c>
      <c r="I785">
        <v>0.41699605679999996</v>
      </c>
      <c r="J785">
        <v>6.666666666666667</v>
      </c>
      <c r="K785">
        <v>2.7799737119999999</v>
      </c>
      <c r="L785" t="s">
        <v>129</v>
      </c>
      <c r="M785" t="s">
        <v>72</v>
      </c>
      <c r="N785" t="s">
        <v>73</v>
      </c>
    </row>
    <row r="786" spans="1:14" x14ac:dyDescent="0.25">
      <c r="A786">
        <v>1</v>
      </c>
      <c r="B786">
        <v>2</v>
      </c>
      <c r="C786" t="s">
        <v>77</v>
      </c>
      <c r="D786">
        <v>32</v>
      </c>
      <c r="E786">
        <v>18</v>
      </c>
      <c r="F786" t="s">
        <v>83</v>
      </c>
      <c r="G786">
        <v>8.0424771931898703E-2</v>
      </c>
      <c r="H786">
        <v>0.53616514621265809</v>
      </c>
      <c r="I786">
        <v>0.53233222319999995</v>
      </c>
      <c r="J786">
        <v>6.666666666666667</v>
      </c>
      <c r="K786">
        <v>3.5488814879999997</v>
      </c>
      <c r="L786" t="s">
        <v>129</v>
      </c>
      <c r="M786" t="s">
        <v>72</v>
      </c>
      <c r="N786" t="s">
        <v>73</v>
      </c>
    </row>
    <row r="787" spans="1:14" x14ac:dyDescent="0.25">
      <c r="A787">
        <v>1</v>
      </c>
      <c r="B787">
        <v>15</v>
      </c>
      <c r="C787" t="s">
        <v>78</v>
      </c>
      <c r="D787">
        <v>34</v>
      </c>
      <c r="E787">
        <v>15</v>
      </c>
      <c r="F787" t="s">
        <v>83</v>
      </c>
      <c r="G787">
        <v>9.0792027688745044E-2</v>
      </c>
      <c r="H787">
        <v>0.60528018459163369</v>
      </c>
      <c r="I787">
        <v>0.91462992600000015</v>
      </c>
      <c r="J787">
        <v>6.666666666666667</v>
      </c>
      <c r="K787">
        <v>6.0975328400000013</v>
      </c>
      <c r="L787" t="s">
        <v>129</v>
      </c>
      <c r="M787" t="s">
        <v>72</v>
      </c>
      <c r="N787" t="s">
        <v>73</v>
      </c>
    </row>
    <row r="788" spans="1:14" x14ac:dyDescent="0.25">
      <c r="A788">
        <v>2</v>
      </c>
      <c r="B788">
        <v>6</v>
      </c>
      <c r="C788" t="s">
        <v>74</v>
      </c>
      <c r="D788">
        <v>17</v>
      </c>
      <c r="E788">
        <v>12</v>
      </c>
      <c r="F788" t="s">
        <v>80</v>
      </c>
      <c r="G788">
        <v>2.2698006922186261E-2</v>
      </c>
      <c r="H788">
        <v>0.15132004614790842</v>
      </c>
      <c r="I788">
        <v>0.269595798</v>
      </c>
      <c r="J788">
        <v>6.666666666666667</v>
      </c>
      <c r="K788">
        <v>1.79730532</v>
      </c>
      <c r="L788" t="s">
        <v>129</v>
      </c>
      <c r="M788" t="s">
        <v>72</v>
      </c>
      <c r="N788" t="s">
        <v>73</v>
      </c>
    </row>
    <row r="789" spans="1:14" x14ac:dyDescent="0.25">
      <c r="A789">
        <v>2</v>
      </c>
      <c r="B789">
        <v>7</v>
      </c>
      <c r="C789" t="s">
        <v>76</v>
      </c>
      <c r="D789">
        <v>16</v>
      </c>
      <c r="E789">
        <v>10</v>
      </c>
      <c r="F789" t="s">
        <v>80</v>
      </c>
      <c r="G789">
        <v>2.0106192982974676E-2</v>
      </c>
      <c r="H789">
        <v>0.13404128655316452</v>
      </c>
      <c r="I789">
        <v>5.4136722100000007E-2</v>
      </c>
      <c r="J789">
        <v>6.666666666666667</v>
      </c>
      <c r="K789">
        <v>0.36091148066666673</v>
      </c>
      <c r="L789" t="s">
        <v>129</v>
      </c>
      <c r="M789" t="s">
        <v>72</v>
      </c>
      <c r="N789" t="s">
        <v>73</v>
      </c>
    </row>
    <row r="790" spans="1:14" x14ac:dyDescent="0.25">
      <c r="A790">
        <v>2</v>
      </c>
      <c r="B790">
        <v>12</v>
      </c>
      <c r="C790" t="s">
        <v>74</v>
      </c>
      <c r="D790">
        <v>16</v>
      </c>
      <c r="E790">
        <v>10</v>
      </c>
      <c r="F790" t="s">
        <v>80</v>
      </c>
      <c r="G790">
        <v>2.0106192982974676E-2</v>
      </c>
      <c r="H790">
        <v>0.13404128655316452</v>
      </c>
      <c r="I790">
        <v>0.22737470600000001</v>
      </c>
      <c r="J790">
        <v>6.666666666666667</v>
      </c>
      <c r="K790">
        <v>1.5158313733333335</v>
      </c>
      <c r="L790" t="s">
        <v>129</v>
      </c>
      <c r="M790" t="s">
        <v>72</v>
      </c>
      <c r="N790" t="s">
        <v>73</v>
      </c>
    </row>
    <row r="791" spans="1:14" x14ac:dyDescent="0.25">
      <c r="A791">
        <v>2</v>
      </c>
      <c r="B791">
        <v>13</v>
      </c>
      <c r="C791" t="s">
        <v>76</v>
      </c>
      <c r="D791">
        <v>17</v>
      </c>
      <c r="E791">
        <v>9</v>
      </c>
      <c r="F791" t="s">
        <v>80</v>
      </c>
      <c r="G791">
        <v>2.2698006922186261E-2</v>
      </c>
      <c r="H791">
        <v>0.15132004614790842</v>
      </c>
      <c r="I791">
        <v>5.5320424899999998E-2</v>
      </c>
      <c r="J791">
        <v>6.666666666666667</v>
      </c>
      <c r="K791">
        <v>0.36880283266666669</v>
      </c>
      <c r="L791" t="s">
        <v>129</v>
      </c>
      <c r="M791" t="s">
        <v>72</v>
      </c>
      <c r="N791" t="s">
        <v>73</v>
      </c>
    </row>
    <row r="792" spans="1:14" x14ac:dyDescent="0.25">
      <c r="A792">
        <v>2</v>
      </c>
      <c r="B792">
        <v>8</v>
      </c>
      <c r="C792" t="s">
        <v>78</v>
      </c>
      <c r="D792">
        <v>20</v>
      </c>
      <c r="E792">
        <v>9</v>
      </c>
      <c r="F792" t="s">
        <v>81</v>
      </c>
      <c r="G792">
        <v>3.1415926535897934E-2</v>
      </c>
      <c r="H792">
        <v>0.20943951023931956</v>
      </c>
      <c r="I792">
        <v>0.27573366599999999</v>
      </c>
      <c r="J792">
        <v>6.666666666666667</v>
      </c>
      <c r="K792">
        <v>1.8382244400000001</v>
      </c>
      <c r="L792" t="s">
        <v>129</v>
      </c>
      <c r="M792" t="s">
        <v>72</v>
      </c>
      <c r="N792" t="s">
        <v>73</v>
      </c>
    </row>
    <row r="793" spans="1:14" x14ac:dyDescent="0.25">
      <c r="A793">
        <v>2</v>
      </c>
      <c r="B793">
        <v>14</v>
      </c>
      <c r="C793" t="s">
        <v>78</v>
      </c>
      <c r="D793">
        <v>20</v>
      </c>
      <c r="E793">
        <v>10</v>
      </c>
      <c r="F793" t="s">
        <v>81</v>
      </c>
      <c r="G793">
        <v>3.1415926535897934E-2</v>
      </c>
      <c r="H793">
        <v>0.20943951023931956</v>
      </c>
      <c r="I793">
        <v>0.29433326600000004</v>
      </c>
      <c r="J793">
        <v>6.666666666666667</v>
      </c>
      <c r="K793">
        <v>1.9622217733333336</v>
      </c>
      <c r="L793" t="s">
        <v>129</v>
      </c>
      <c r="M793" t="s">
        <v>72</v>
      </c>
      <c r="N793" t="s">
        <v>73</v>
      </c>
    </row>
    <row r="794" spans="1:14" x14ac:dyDescent="0.25">
      <c r="A794">
        <v>2</v>
      </c>
      <c r="B794">
        <v>11</v>
      </c>
      <c r="C794" t="s">
        <v>78</v>
      </c>
      <c r="D794">
        <v>20</v>
      </c>
      <c r="E794">
        <v>10</v>
      </c>
      <c r="F794" t="s">
        <v>81</v>
      </c>
      <c r="G794">
        <v>3.1415926535897934E-2</v>
      </c>
      <c r="H794">
        <v>0.20943951023931956</v>
      </c>
      <c r="I794">
        <v>0.29433326600000004</v>
      </c>
      <c r="J794">
        <v>6.666666666666667</v>
      </c>
      <c r="K794">
        <v>1.9622217733333336</v>
      </c>
      <c r="L794" t="s">
        <v>129</v>
      </c>
      <c r="M794" t="s">
        <v>72</v>
      </c>
      <c r="N794" t="s">
        <v>73</v>
      </c>
    </row>
    <row r="795" spans="1:14" x14ac:dyDescent="0.25">
      <c r="A795">
        <v>2</v>
      </c>
      <c r="B795">
        <v>2</v>
      </c>
      <c r="C795" t="s">
        <v>74</v>
      </c>
      <c r="D795">
        <v>21</v>
      </c>
      <c r="E795">
        <v>9</v>
      </c>
      <c r="F795" t="s">
        <v>81</v>
      </c>
      <c r="G795">
        <v>3.4636059005827467E-2</v>
      </c>
      <c r="H795">
        <v>0.23090706003884978</v>
      </c>
      <c r="I795">
        <v>0.29289179700000001</v>
      </c>
      <c r="J795">
        <v>6.666666666666667</v>
      </c>
      <c r="K795">
        <v>1.9526119800000001</v>
      </c>
      <c r="L795" t="s">
        <v>129</v>
      </c>
      <c r="M795" t="s">
        <v>72</v>
      </c>
      <c r="N795" t="s">
        <v>73</v>
      </c>
    </row>
    <row r="796" spans="1:14" x14ac:dyDescent="0.25">
      <c r="A796">
        <v>2</v>
      </c>
      <c r="B796">
        <v>9</v>
      </c>
      <c r="C796" t="s">
        <v>78</v>
      </c>
      <c r="D796">
        <v>22</v>
      </c>
      <c r="E796">
        <v>9</v>
      </c>
      <c r="F796" t="s">
        <v>81</v>
      </c>
      <c r="G796">
        <v>3.8013271108436497E-2</v>
      </c>
      <c r="H796">
        <v>0.25342180738957665</v>
      </c>
      <c r="I796">
        <v>0.31088691000000002</v>
      </c>
      <c r="J796">
        <v>6.666666666666667</v>
      </c>
      <c r="K796">
        <v>2.0725794000000004</v>
      </c>
      <c r="L796" t="s">
        <v>129</v>
      </c>
      <c r="M796" t="s">
        <v>72</v>
      </c>
      <c r="N796" t="s">
        <v>73</v>
      </c>
    </row>
    <row r="797" spans="1:14" x14ac:dyDescent="0.25">
      <c r="A797">
        <v>2</v>
      </c>
      <c r="B797">
        <v>1</v>
      </c>
      <c r="C797" t="s">
        <v>76</v>
      </c>
      <c r="D797">
        <v>21</v>
      </c>
      <c r="E797">
        <v>12</v>
      </c>
      <c r="F797" t="s">
        <v>81</v>
      </c>
      <c r="G797">
        <v>3.4636059005827467E-2</v>
      </c>
      <c r="H797">
        <v>0.23090706003884978</v>
      </c>
      <c r="I797">
        <v>0.13301174770000002</v>
      </c>
      <c r="J797">
        <v>6.666666666666667</v>
      </c>
      <c r="K797">
        <v>0.88674498466666685</v>
      </c>
      <c r="L797" t="s">
        <v>129</v>
      </c>
      <c r="M797" t="s">
        <v>72</v>
      </c>
      <c r="N797" t="s">
        <v>73</v>
      </c>
    </row>
    <row r="798" spans="1:14" x14ac:dyDescent="0.25">
      <c r="A798">
        <v>2</v>
      </c>
      <c r="B798">
        <v>3</v>
      </c>
      <c r="C798" t="s">
        <v>78</v>
      </c>
      <c r="D798">
        <v>21</v>
      </c>
      <c r="E798">
        <v>10</v>
      </c>
      <c r="F798" t="s">
        <v>81</v>
      </c>
      <c r="G798">
        <v>3.4636059005827467E-2</v>
      </c>
      <c r="H798">
        <v>0.23090706003884978</v>
      </c>
      <c r="I798">
        <v>0.31339785600000003</v>
      </c>
      <c r="J798">
        <v>6.666666666666667</v>
      </c>
      <c r="K798">
        <v>2.0893190400000003</v>
      </c>
      <c r="L798" t="s">
        <v>129</v>
      </c>
      <c r="M798" t="s">
        <v>72</v>
      </c>
      <c r="N798" t="s">
        <v>73</v>
      </c>
    </row>
    <row r="799" spans="1:14" x14ac:dyDescent="0.25">
      <c r="A799">
        <v>2</v>
      </c>
      <c r="B799">
        <v>5</v>
      </c>
      <c r="C799" t="s">
        <v>75</v>
      </c>
      <c r="D799">
        <v>25</v>
      </c>
      <c r="E799">
        <v>14</v>
      </c>
      <c r="F799" t="s">
        <v>82</v>
      </c>
      <c r="G799">
        <v>4.9087385212340517E-2</v>
      </c>
      <c r="H799">
        <v>0.3272492347489368</v>
      </c>
      <c r="I799">
        <v>0.26645744220000001</v>
      </c>
      <c r="J799">
        <v>6.666666666666667</v>
      </c>
      <c r="K799">
        <v>1.7763829480000002</v>
      </c>
      <c r="L799" t="s">
        <v>129</v>
      </c>
      <c r="M799" t="s">
        <v>72</v>
      </c>
      <c r="N799" t="s">
        <v>73</v>
      </c>
    </row>
    <row r="800" spans="1:14" x14ac:dyDescent="0.25">
      <c r="A800">
        <v>2</v>
      </c>
      <c r="B800">
        <v>4</v>
      </c>
      <c r="C800" t="s">
        <v>76</v>
      </c>
      <c r="D800">
        <v>30</v>
      </c>
      <c r="E800">
        <v>16</v>
      </c>
      <c r="F800" t="s">
        <v>83</v>
      </c>
      <c r="G800">
        <v>7.0685834705770348E-2</v>
      </c>
      <c r="H800">
        <v>0.47123889803846902</v>
      </c>
      <c r="I800">
        <v>0.39596699410000002</v>
      </c>
      <c r="J800">
        <v>6.666666666666667</v>
      </c>
      <c r="K800">
        <v>2.639779960666667</v>
      </c>
      <c r="L800" t="s">
        <v>129</v>
      </c>
      <c r="M800" t="s">
        <v>72</v>
      </c>
      <c r="N800" t="s">
        <v>73</v>
      </c>
    </row>
    <row r="801" spans="1:14" x14ac:dyDescent="0.25">
      <c r="A801">
        <v>2</v>
      </c>
      <c r="B801">
        <v>10</v>
      </c>
      <c r="C801" t="s">
        <v>78</v>
      </c>
      <c r="D801">
        <v>30</v>
      </c>
      <c r="E801">
        <v>12</v>
      </c>
      <c r="F801" t="s">
        <v>83</v>
      </c>
      <c r="G801">
        <v>7.0685834705770348E-2</v>
      </c>
      <c r="H801">
        <v>0.47123889803846902</v>
      </c>
      <c r="I801">
        <v>0.61052646600000005</v>
      </c>
      <c r="J801">
        <v>6.666666666666667</v>
      </c>
      <c r="K801">
        <v>4.0701764400000009</v>
      </c>
      <c r="L801" t="s">
        <v>129</v>
      </c>
      <c r="M801" t="s">
        <v>72</v>
      </c>
      <c r="N801" t="s">
        <v>73</v>
      </c>
    </row>
    <row r="802" spans="1:14" x14ac:dyDescent="0.25">
      <c r="A802">
        <v>2</v>
      </c>
      <c r="B802">
        <v>16</v>
      </c>
      <c r="C802" t="s">
        <v>78</v>
      </c>
      <c r="D802">
        <v>30</v>
      </c>
      <c r="E802">
        <v>12</v>
      </c>
      <c r="F802" t="s">
        <v>83</v>
      </c>
      <c r="G802">
        <v>7.0685834705770348E-2</v>
      </c>
      <c r="H802">
        <v>0.47123889803846902</v>
      </c>
      <c r="I802">
        <v>0.61052646600000005</v>
      </c>
      <c r="J802">
        <v>6.666666666666667</v>
      </c>
      <c r="K802">
        <v>4.0701764400000009</v>
      </c>
      <c r="L802" t="s">
        <v>129</v>
      </c>
      <c r="M802" t="s">
        <v>72</v>
      </c>
      <c r="N802" t="s">
        <v>73</v>
      </c>
    </row>
    <row r="803" spans="1:14" x14ac:dyDescent="0.25">
      <c r="A803">
        <v>2</v>
      </c>
      <c r="B803">
        <v>18</v>
      </c>
      <c r="C803" t="s">
        <v>74</v>
      </c>
      <c r="D803">
        <v>30</v>
      </c>
      <c r="E803">
        <v>15</v>
      </c>
      <c r="F803" t="s">
        <v>83</v>
      </c>
      <c r="G803">
        <v>7.0685834705770348E-2</v>
      </c>
      <c r="H803">
        <v>0.47123889803846902</v>
      </c>
      <c r="I803">
        <v>0.73607376600000007</v>
      </c>
      <c r="J803">
        <v>6.666666666666667</v>
      </c>
      <c r="K803">
        <v>4.9071584400000008</v>
      </c>
      <c r="L803" t="s">
        <v>129</v>
      </c>
      <c r="M803" t="s">
        <v>72</v>
      </c>
      <c r="N803" t="s">
        <v>73</v>
      </c>
    </row>
    <row r="804" spans="1:14" x14ac:dyDescent="0.25">
      <c r="A804">
        <v>2</v>
      </c>
      <c r="B804">
        <v>17</v>
      </c>
      <c r="C804" t="s">
        <v>78</v>
      </c>
      <c r="D804">
        <v>11</v>
      </c>
      <c r="E804">
        <v>6</v>
      </c>
      <c r="F804" t="s">
        <v>79</v>
      </c>
      <c r="G804">
        <v>9.5033177771091243E-3</v>
      </c>
      <c r="H804">
        <v>6.3355451847394162E-2</v>
      </c>
      <c r="I804">
        <v>0.14209554000000002</v>
      </c>
      <c r="J804">
        <v>6.666666666666667</v>
      </c>
      <c r="K804">
        <v>0.94730360000000013</v>
      </c>
      <c r="L804" t="s">
        <v>129</v>
      </c>
      <c r="M804" t="s">
        <v>72</v>
      </c>
      <c r="N804" t="s">
        <v>73</v>
      </c>
    </row>
    <row r="805" spans="1:14" x14ac:dyDescent="0.25">
      <c r="A805">
        <v>2</v>
      </c>
      <c r="B805">
        <v>15</v>
      </c>
      <c r="C805" t="s">
        <v>78</v>
      </c>
      <c r="D805">
        <v>14</v>
      </c>
      <c r="E805">
        <v>8</v>
      </c>
      <c r="F805" t="s">
        <v>79</v>
      </c>
      <c r="G805">
        <v>1.5393804002589988E-2</v>
      </c>
      <c r="H805">
        <v>0.10262536001726659</v>
      </c>
      <c r="I805">
        <v>0.18124769800000001</v>
      </c>
      <c r="J805">
        <v>6.666666666666667</v>
      </c>
      <c r="K805">
        <v>1.2083179866666669</v>
      </c>
      <c r="L805" t="s">
        <v>129</v>
      </c>
      <c r="M805" t="s">
        <v>72</v>
      </c>
      <c r="N805" t="s">
        <v>73</v>
      </c>
    </row>
    <row r="806" spans="1:14" x14ac:dyDescent="0.25">
      <c r="A806">
        <v>3</v>
      </c>
      <c r="B806">
        <v>6</v>
      </c>
      <c r="C806" t="s">
        <v>78</v>
      </c>
      <c r="D806">
        <v>10</v>
      </c>
      <c r="E806">
        <v>11</v>
      </c>
      <c r="F806" t="s">
        <v>79</v>
      </c>
      <c r="G806">
        <v>7.8539816339744835E-3</v>
      </c>
      <c r="H806">
        <v>5.235987755982989E-2</v>
      </c>
      <c r="I806">
        <v>0.15948616600000001</v>
      </c>
      <c r="J806">
        <v>6.666666666666667</v>
      </c>
      <c r="K806">
        <v>1.0632411066666667</v>
      </c>
      <c r="L806" t="s">
        <v>129</v>
      </c>
      <c r="M806" t="s">
        <v>72</v>
      </c>
      <c r="N806" t="s">
        <v>73</v>
      </c>
    </row>
    <row r="807" spans="1:14" x14ac:dyDescent="0.25">
      <c r="A807">
        <v>3</v>
      </c>
      <c r="B807">
        <v>7</v>
      </c>
      <c r="C807" t="s">
        <v>78</v>
      </c>
      <c r="D807">
        <v>10</v>
      </c>
      <c r="E807">
        <v>6</v>
      </c>
      <c r="F807" t="s">
        <v>79</v>
      </c>
      <c r="G807">
        <v>7.8539816339744835E-3</v>
      </c>
      <c r="H807">
        <v>5.235987755982989E-2</v>
      </c>
      <c r="I807">
        <v>0.13623666600000001</v>
      </c>
      <c r="J807">
        <v>6.666666666666667</v>
      </c>
      <c r="K807">
        <v>0.90824444000000004</v>
      </c>
      <c r="L807" t="s">
        <v>129</v>
      </c>
      <c r="M807" t="s">
        <v>72</v>
      </c>
      <c r="N807" t="s">
        <v>73</v>
      </c>
    </row>
    <row r="808" spans="1:14" x14ac:dyDescent="0.25">
      <c r="A808">
        <v>3</v>
      </c>
      <c r="B808">
        <v>13</v>
      </c>
      <c r="C808" t="s">
        <v>78</v>
      </c>
      <c r="D808">
        <v>10</v>
      </c>
      <c r="E808">
        <v>6</v>
      </c>
      <c r="F808" t="s">
        <v>79</v>
      </c>
      <c r="G808">
        <v>7.8539816339744835E-3</v>
      </c>
      <c r="H808">
        <v>5.235987755982989E-2</v>
      </c>
      <c r="I808">
        <v>0.13623666600000001</v>
      </c>
      <c r="J808">
        <v>6.666666666666667</v>
      </c>
      <c r="K808">
        <v>0.90824444000000004</v>
      </c>
      <c r="L808" t="s">
        <v>129</v>
      </c>
      <c r="M808" t="s">
        <v>72</v>
      </c>
      <c r="N808" t="s">
        <v>73</v>
      </c>
    </row>
    <row r="809" spans="1:14" x14ac:dyDescent="0.25">
      <c r="A809">
        <v>3</v>
      </c>
      <c r="B809">
        <v>5</v>
      </c>
      <c r="C809" t="s">
        <v>77</v>
      </c>
      <c r="D809">
        <v>13</v>
      </c>
      <c r="E809">
        <v>14</v>
      </c>
      <c r="F809" t="s">
        <v>79</v>
      </c>
      <c r="G809">
        <v>1.3273228961416878E-2</v>
      </c>
      <c r="H809">
        <v>8.8488193076112526E-2</v>
      </c>
      <c r="I809">
        <v>7.2761079999999992E-2</v>
      </c>
      <c r="J809">
        <v>6.666666666666667</v>
      </c>
      <c r="K809">
        <v>0.48507386666666663</v>
      </c>
      <c r="L809" t="s">
        <v>129</v>
      </c>
      <c r="M809" t="s">
        <v>72</v>
      </c>
      <c r="N809" t="s">
        <v>73</v>
      </c>
    </row>
    <row r="810" spans="1:14" x14ac:dyDescent="0.25">
      <c r="A810">
        <v>3</v>
      </c>
      <c r="B810">
        <v>1</v>
      </c>
      <c r="C810" t="s">
        <v>77</v>
      </c>
      <c r="D810">
        <v>16</v>
      </c>
      <c r="E810">
        <v>8</v>
      </c>
      <c r="F810" t="s">
        <v>80</v>
      </c>
      <c r="G810">
        <v>2.0106192982974676E-2</v>
      </c>
      <c r="H810">
        <v>0.13404128655316452</v>
      </c>
      <c r="I810">
        <v>6.3664626399999993E-2</v>
      </c>
      <c r="J810">
        <v>6.666666666666667</v>
      </c>
      <c r="K810">
        <v>0.42443084266666664</v>
      </c>
      <c r="L810" t="s">
        <v>129</v>
      </c>
      <c r="M810" t="s">
        <v>72</v>
      </c>
      <c r="N810" t="s">
        <v>73</v>
      </c>
    </row>
    <row r="811" spans="1:14" x14ac:dyDescent="0.25">
      <c r="A811">
        <v>3</v>
      </c>
      <c r="B811">
        <v>3</v>
      </c>
      <c r="C811" t="s">
        <v>78</v>
      </c>
      <c r="D811">
        <v>17</v>
      </c>
      <c r="E811">
        <v>14</v>
      </c>
      <c r="F811" t="s">
        <v>80</v>
      </c>
      <c r="G811">
        <v>2.2698006922186261E-2</v>
      </c>
      <c r="H811">
        <v>0.15132004614790842</v>
      </c>
      <c r="I811">
        <v>0.29647222000000001</v>
      </c>
      <c r="J811">
        <v>6.666666666666667</v>
      </c>
      <c r="K811">
        <v>1.9764814666666668</v>
      </c>
      <c r="L811" t="s">
        <v>129</v>
      </c>
      <c r="M811" t="s">
        <v>72</v>
      </c>
      <c r="N811" t="s">
        <v>73</v>
      </c>
    </row>
    <row r="812" spans="1:14" x14ac:dyDescent="0.25">
      <c r="A812">
        <v>3</v>
      </c>
      <c r="B812">
        <v>14</v>
      </c>
      <c r="C812" t="s">
        <v>78</v>
      </c>
      <c r="D812">
        <v>19</v>
      </c>
      <c r="E812">
        <v>9</v>
      </c>
      <c r="F812" t="s">
        <v>80</v>
      </c>
      <c r="G812">
        <v>2.8352873698647883E-2</v>
      </c>
      <c r="H812">
        <v>0.1890191579909859</v>
      </c>
      <c r="I812">
        <v>0.25941251700000001</v>
      </c>
      <c r="J812">
        <v>6.666666666666667</v>
      </c>
      <c r="K812">
        <v>1.7294167800000002</v>
      </c>
      <c r="L812" t="s">
        <v>129</v>
      </c>
      <c r="M812" t="s">
        <v>72</v>
      </c>
      <c r="N812" t="s">
        <v>73</v>
      </c>
    </row>
    <row r="813" spans="1:14" x14ac:dyDescent="0.25">
      <c r="A813">
        <v>3</v>
      </c>
      <c r="B813">
        <v>4</v>
      </c>
      <c r="C813" t="s">
        <v>78</v>
      </c>
      <c r="D813">
        <v>20</v>
      </c>
      <c r="E813">
        <v>18</v>
      </c>
      <c r="F813" t="s">
        <v>81</v>
      </c>
      <c r="G813">
        <v>3.1415926535897934E-2</v>
      </c>
      <c r="H813">
        <v>0.20943951023931956</v>
      </c>
      <c r="I813">
        <v>0.44313006599999999</v>
      </c>
      <c r="J813">
        <v>6.666666666666667</v>
      </c>
      <c r="K813">
        <v>2.9542004400000001</v>
      </c>
      <c r="L813" t="s">
        <v>129</v>
      </c>
      <c r="M813" t="s">
        <v>72</v>
      </c>
      <c r="N813" t="s">
        <v>73</v>
      </c>
    </row>
    <row r="814" spans="1:14" x14ac:dyDescent="0.25">
      <c r="A814">
        <v>3</v>
      </c>
      <c r="B814">
        <v>9</v>
      </c>
      <c r="C814" t="s">
        <v>77</v>
      </c>
      <c r="D814">
        <v>20</v>
      </c>
      <c r="E814">
        <v>16</v>
      </c>
      <c r="F814" t="s">
        <v>81</v>
      </c>
      <c r="G814">
        <v>3.1415926535897934E-2</v>
      </c>
      <c r="H814">
        <v>0.20943951023931956</v>
      </c>
      <c r="I814">
        <v>0.18815445679999998</v>
      </c>
      <c r="J814">
        <v>6.666666666666667</v>
      </c>
      <c r="K814">
        <v>1.2543630453333332</v>
      </c>
      <c r="L814" t="s">
        <v>129</v>
      </c>
      <c r="M814" t="s">
        <v>72</v>
      </c>
      <c r="N814" t="s">
        <v>73</v>
      </c>
    </row>
    <row r="815" spans="1:14" x14ac:dyDescent="0.25">
      <c r="A815">
        <v>3</v>
      </c>
      <c r="B815">
        <v>10</v>
      </c>
      <c r="C815" t="s">
        <v>78</v>
      </c>
      <c r="D815">
        <v>21</v>
      </c>
      <c r="E815">
        <v>14</v>
      </c>
      <c r="F815" t="s">
        <v>81</v>
      </c>
      <c r="G815">
        <v>3.4636059005827467E-2</v>
      </c>
      <c r="H815">
        <v>0.23090706003884978</v>
      </c>
      <c r="I815">
        <v>0.395422092</v>
      </c>
      <c r="J815">
        <v>6.666666666666667</v>
      </c>
      <c r="K815">
        <v>2.6361472800000003</v>
      </c>
      <c r="L815" t="s">
        <v>129</v>
      </c>
      <c r="M815" t="s">
        <v>72</v>
      </c>
      <c r="N815" t="s">
        <v>73</v>
      </c>
    </row>
    <row r="816" spans="1:14" x14ac:dyDescent="0.25">
      <c r="A816">
        <v>3</v>
      </c>
      <c r="B816">
        <v>2</v>
      </c>
      <c r="C816" t="s">
        <v>77</v>
      </c>
      <c r="D816">
        <v>24</v>
      </c>
      <c r="E816">
        <v>17</v>
      </c>
      <c r="F816" t="s">
        <v>81</v>
      </c>
      <c r="G816">
        <v>4.5238934211693019E-2</v>
      </c>
      <c r="H816">
        <v>0.30159289474462014</v>
      </c>
      <c r="I816">
        <v>0.28518329519999996</v>
      </c>
      <c r="J816">
        <v>6.666666666666667</v>
      </c>
      <c r="K816">
        <v>1.9012219679999998</v>
      </c>
      <c r="L816" t="s">
        <v>129</v>
      </c>
      <c r="M816" t="s">
        <v>72</v>
      </c>
      <c r="N816" t="s">
        <v>73</v>
      </c>
    </row>
    <row r="817" spans="1:14" x14ac:dyDescent="0.25">
      <c r="A817">
        <v>3</v>
      </c>
      <c r="B817">
        <v>12</v>
      </c>
      <c r="C817" t="s">
        <v>77</v>
      </c>
      <c r="D817">
        <v>25</v>
      </c>
      <c r="E817">
        <v>14</v>
      </c>
      <c r="F817" t="s">
        <v>82</v>
      </c>
      <c r="G817">
        <v>4.9087385212340517E-2</v>
      </c>
      <c r="H817">
        <v>0.3272492347489368</v>
      </c>
      <c r="I817">
        <v>0.25537667679999998</v>
      </c>
      <c r="J817">
        <v>6.666666666666667</v>
      </c>
      <c r="K817">
        <v>1.7025111786666667</v>
      </c>
      <c r="L817" t="s">
        <v>129</v>
      </c>
      <c r="M817" t="s">
        <v>72</v>
      </c>
      <c r="N817" t="s">
        <v>73</v>
      </c>
    </row>
    <row r="818" spans="1:14" x14ac:dyDescent="0.25">
      <c r="A818">
        <v>3</v>
      </c>
      <c r="B818">
        <v>11</v>
      </c>
      <c r="C818" t="s">
        <v>78</v>
      </c>
      <c r="D818">
        <v>26</v>
      </c>
      <c r="E818">
        <v>18</v>
      </c>
      <c r="F818" t="s">
        <v>82</v>
      </c>
      <c r="G818">
        <v>5.3092915845667513E-2</v>
      </c>
      <c r="H818">
        <v>0.3539527723044501</v>
      </c>
      <c r="I818">
        <v>0.6741370980000001</v>
      </c>
      <c r="J818">
        <v>6.666666666666667</v>
      </c>
      <c r="K818">
        <v>4.4942473200000013</v>
      </c>
      <c r="L818" t="s">
        <v>129</v>
      </c>
      <c r="M818" t="s">
        <v>72</v>
      </c>
      <c r="N818" t="s">
        <v>73</v>
      </c>
    </row>
    <row r="819" spans="1:14" x14ac:dyDescent="0.25">
      <c r="A819">
        <v>3</v>
      </c>
      <c r="B819">
        <v>8</v>
      </c>
      <c r="C819" t="s">
        <v>77</v>
      </c>
      <c r="D819">
        <v>29</v>
      </c>
      <c r="E819">
        <v>25</v>
      </c>
      <c r="F819" t="s">
        <v>82</v>
      </c>
      <c r="G819">
        <v>6.6051985541725394E-2</v>
      </c>
      <c r="H819">
        <v>0.44034657027816931</v>
      </c>
      <c r="I819">
        <v>0.60650550679999993</v>
      </c>
      <c r="J819">
        <v>6.666666666666667</v>
      </c>
      <c r="K819">
        <v>4.043370045333333</v>
      </c>
      <c r="L819" t="s">
        <v>129</v>
      </c>
      <c r="M819" t="s">
        <v>72</v>
      </c>
      <c r="N819" t="s">
        <v>73</v>
      </c>
    </row>
    <row r="820" spans="1:14" x14ac:dyDescent="0.25">
      <c r="A820">
        <v>3</v>
      </c>
      <c r="B820">
        <v>16</v>
      </c>
      <c r="C820" t="s">
        <v>77</v>
      </c>
      <c r="D820">
        <v>30</v>
      </c>
      <c r="E820">
        <v>16</v>
      </c>
      <c r="F820" t="s">
        <v>83</v>
      </c>
      <c r="G820">
        <v>7.0685834705770348E-2</v>
      </c>
      <c r="H820">
        <v>0.47123889803846902</v>
      </c>
      <c r="I820">
        <v>0.41699605679999996</v>
      </c>
      <c r="J820">
        <v>6.666666666666667</v>
      </c>
      <c r="K820">
        <v>2.7799737119999999</v>
      </c>
      <c r="L820" t="s">
        <v>129</v>
      </c>
      <c r="M820" t="s">
        <v>72</v>
      </c>
      <c r="N820" t="s">
        <v>73</v>
      </c>
    </row>
    <row r="821" spans="1:14" x14ac:dyDescent="0.25">
      <c r="A821">
        <v>3</v>
      </c>
      <c r="B821">
        <v>15</v>
      </c>
      <c r="C821" t="s">
        <v>77</v>
      </c>
      <c r="D821">
        <v>49</v>
      </c>
      <c r="E821">
        <v>25</v>
      </c>
      <c r="F821" t="s">
        <v>86</v>
      </c>
      <c r="G821">
        <v>0.18857409903172731</v>
      </c>
      <c r="H821">
        <v>1.2571606602115155</v>
      </c>
      <c r="I821">
        <v>1.7221083067999998</v>
      </c>
      <c r="J821">
        <v>6.666666666666667</v>
      </c>
      <c r="K821">
        <v>11.480722045333332</v>
      </c>
      <c r="L821" t="s">
        <v>129</v>
      </c>
      <c r="M821" t="s">
        <v>72</v>
      </c>
      <c r="N821" t="s">
        <v>73</v>
      </c>
    </row>
    <row r="822" spans="1:14" x14ac:dyDescent="0.25">
      <c r="A822">
        <v>1</v>
      </c>
      <c r="B822">
        <v>10</v>
      </c>
      <c r="C822" t="s">
        <v>78</v>
      </c>
      <c r="D822">
        <v>42</v>
      </c>
      <c r="E822">
        <v>16</v>
      </c>
      <c r="F822" t="s">
        <v>85</v>
      </c>
      <c r="G822">
        <v>0.13854423602330987</v>
      </c>
      <c r="H822">
        <v>0.69272118011654926</v>
      </c>
      <c r="I822">
        <v>1.4207250419999999</v>
      </c>
      <c r="J822">
        <v>5</v>
      </c>
      <c r="K822">
        <v>7.1036252099999997</v>
      </c>
      <c r="L822" t="s">
        <v>129</v>
      </c>
      <c r="M822" t="s">
        <v>70</v>
      </c>
      <c r="N822" t="s">
        <v>71</v>
      </c>
    </row>
    <row r="823" spans="1:14" x14ac:dyDescent="0.25">
      <c r="A823">
        <v>1</v>
      </c>
      <c r="B823">
        <v>13</v>
      </c>
      <c r="C823" t="s">
        <v>78</v>
      </c>
      <c r="D823">
        <v>44</v>
      </c>
      <c r="E823">
        <v>17</v>
      </c>
      <c r="F823" t="s">
        <v>85</v>
      </c>
      <c r="G823">
        <v>0.15205308443374599</v>
      </c>
      <c r="H823">
        <v>0.76026542216872994</v>
      </c>
      <c r="I823">
        <v>1.6387123540000001</v>
      </c>
      <c r="J823">
        <v>5</v>
      </c>
      <c r="K823">
        <v>8.1935617700000005</v>
      </c>
      <c r="L823" t="s">
        <v>129</v>
      </c>
      <c r="M823" t="s">
        <v>70</v>
      </c>
      <c r="N823" t="s">
        <v>71</v>
      </c>
    </row>
    <row r="824" spans="1:14" x14ac:dyDescent="0.25">
      <c r="A824">
        <v>1</v>
      </c>
      <c r="B824">
        <v>17</v>
      </c>
      <c r="C824" t="s">
        <v>78</v>
      </c>
      <c r="D824">
        <v>13</v>
      </c>
      <c r="E824">
        <v>7</v>
      </c>
      <c r="F824" t="s">
        <v>79</v>
      </c>
      <c r="G824">
        <v>1.3273228961416878E-2</v>
      </c>
      <c r="H824">
        <v>6.6366144807084387E-2</v>
      </c>
      <c r="I824">
        <v>0.16334558300000002</v>
      </c>
      <c r="J824">
        <v>5</v>
      </c>
      <c r="K824">
        <v>0.81672791500000008</v>
      </c>
      <c r="L824" t="s">
        <v>129</v>
      </c>
      <c r="M824" t="s">
        <v>70</v>
      </c>
      <c r="N824" t="s">
        <v>71</v>
      </c>
    </row>
    <row r="825" spans="1:14" x14ac:dyDescent="0.25">
      <c r="A825">
        <v>1</v>
      </c>
      <c r="B825">
        <v>20</v>
      </c>
      <c r="C825" t="s">
        <v>78</v>
      </c>
      <c r="D825">
        <v>13</v>
      </c>
      <c r="E825">
        <v>8</v>
      </c>
      <c r="F825" t="s">
        <v>79</v>
      </c>
      <c r="G825">
        <v>1.3273228961416878E-2</v>
      </c>
      <c r="H825">
        <v>6.6366144807084387E-2</v>
      </c>
      <c r="I825">
        <v>0.17120391400000001</v>
      </c>
      <c r="J825">
        <v>5</v>
      </c>
      <c r="K825">
        <v>0.85601957000000006</v>
      </c>
      <c r="L825" t="s">
        <v>129</v>
      </c>
      <c r="M825" t="s">
        <v>70</v>
      </c>
      <c r="N825" t="s">
        <v>71</v>
      </c>
    </row>
    <row r="826" spans="1:14" x14ac:dyDescent="0.25">
      <c r="A826">
        <v>1</v>
      </c>
      <c r="B826">
        <v>11</v>
      </c>
      <c r="C826" t="s">
        <v>78</v>
      </c>
      <c r="D826">
        <v>14</v>
      </c>
      <c r="E826">
        <v>8</v>
      </c>
      <c r="F826" t="s">
        <v>79</v>
      </c>
      <c r="G826">
        <v>1.5393804002589988E-2</v>
      </c>
      <c r="H826">
        <v>7.6969020012949932E-2</v>
      </c>
      <c r="I826">
        <v>0.18124769800000001</v>
      </c>
      <c r="J826">
        <v>5</v>
      </c>
      <c r="K826">
        <v>0.90623849000000001</v>
      </c>
      <c r="L826" t="s">
        <v>129</v>
      </c>
      <c r="M826" t="s">
        <v>70</v>
      </c>
      <c r="N826" t="s">
        <v>71</v>
      </c>
    </row>
    <row r="827" spans="1:14" x14ac:dyDescent="0.25">
      <c r="A827">
        <v>1</v>
      </c>
      <c r="B827">
        <v>18</v>
      </c>
      <c r="C827" t="s">
        <v>78</v>
      </c>
      <c r="D827">
        <v>14</v>
      </c>
      <c r="E827">
        <v>8</v>
      </c>
      <c r="F827" t="s">
        <v>79</v>
      </c>
      <c r="G827">
        <v>1.5393804002589988E-2</v>
      </c>
      <c r="H827">
        <v>7.6969020012949932E-2</v>
      </c>
      <c r="I827">
        <v>0.18124769800000001</v>
      </c>
      <c r="J827">
        <v>5</v>
      </c>
      <c r="K827">
        <v>0.90623849000000001</v>
      </c>
      <c r="L827" t="s">
        <v>129</v>
      </c>
      <c r="M827" t="s">
        <v>70</v>
      </c>
      <c r="N827" t="s">
        <v>71</v>
      </c>
    </row>
    <row r="828" spans="1:14" x14ac:dyDescent="0.25">
      <c r="A828">
        <v>1</v>
      </c>
      <c r="B828">
        <v>7</v>
      </c>
      <c r="C828" t="s">
        <v>78</v>
      </c>
      <c r="D828">
        <v>15</v>
      </c>
      <c r="E828">
        <v>11</v>
      </c>
      <c r="F828" t="s">
        <v>80</v>
      </c>
      <c r="G828">
        <v>1.7671458676442587E-2</v>
      </c>
      <c r="H828">
        <v>8.8357293382212931E-2</v>
      </c>
      <c r="I828">
        <v>0.223422291</v>
      </c>
      <c r="J828">
        <v>5</v>
      </c>
      <c r="K828">
        <v>1.1171114549999999</v>
      </c>
      <c r="L828" t="s">
        <v>129</v>
      </c>
      <c r="M828" t="s">
        <v>70</v>
      </c>
      <c r="N828" t="s">
        <v>71</v>
      </c>
    </row>
    <row r="829" spans="1:14" x14ac:dyDescent="0.25">
      <c r="A829">
        <v>1</v>
      </c>
      <c r="B829">
        <v>14</v>
      </c>
      <c r="C829" t="s">
        <v>78</v>
      </c>
      <c r="D829">
        <v>15</v>
      </c>
      <c r="E829">
        <v>11</v>
      </c>
      <c r="F829" t="s">
        <v>80</v>
      </c>
      <c r="G829">
        <v>1.7671458676442587E-2</v>
      </c>
      <c r="H829">
        <v>8.8357293382212931E-2</v>
      </c>
      <c r="I829">
        <v>0.223422291</v>
      </c>
      <c r="J829">
        <v>5</v>
      </c>
      <c r="K829">
        <v>1.1171114549999999</v>
      </c>
      <c r="L829" t="s">
        <v>129</v>
      </c>
      <c r="M829" t="s">
        <v>70</v>
      </c>
      <c r="N829" t="s">
        <v>71</v>
      </c>
    </row>
    <row r="830" spans="1:14" x14ac:dyDescent="0.25">
      <c r="A830">
        <v>1</v>
      </c>
      <c r="B830">
        <v>9</v>
      </c>
      <c r="C830" t="s">
        <v>78</v>
      </c>
      <c r="D830">
        <v>16</v>
      </c>
      <c r="E830">
        <v>8</v>
      </c>
      <c r="F830" t="s">
        <v>80</v>
      </c>
      <c r="G830">
        <v>2.0106192982974676E-2</v>
      </c>
      <c r="H830">
        <v>0.10053096491487337</v>
      </c>
      <c r="I830">
        <v>0.20356721799999999</v>
      </c>
      <c r="J830">
        <v>5</v>
      </c>
      <c r="K830">
        <v>1.0178360899999999</v>
      </c>
      <c r="L830" t="s">
        <v>129</v>
      </c>
      <c r="M830" t="s">
        <v>70</v>
      </c>
      <c r="N830" t="s">
        <v>71</v>
      </c>
    </row>
    <row r="831" spans="1:14" x14ac:dyDescent="0.25">
      <c r="A831">
        <v>1</v>
      </c>
      <c r="B831">
        <v>2</v>
      </c>
      <c r="C831" t="s">
        <v>77</v>
      </c>
      <c r="D831">
        <v>17</v>
      </c>
      <c r="E831">
        <v>14</v>
      </c>
      <c r="F831" t="s">
        <v>80</v>
      </c>
      <c r="G831">
        <v>2.2698006922186261E-2</v>
      </c>
      <c r="H831">
        <v>0.1134900346109313</v>
      </c>
      <c r="I831">
        <v>0.12081781599999999</v>
      </c>
      <c r="J831">
        <v>5</v>
      </c>
      <c r="K831">
        <v>0.60408907999999994</v>
      </c>
      <c r="L831" t="s">
        <v>129</v>
      </c>
      <c r="M831" t="s">
        <v>70</v>
      </c>
      <c r="N831" t="s">
        <v>71</v>
      </c>
    </row>
    <row r="832" spans="1:14" x14ac:dyDescent="0.25">
      <c r="A832">
        <v>1</v>
      </c>
      <c r="B832">
        <v>5</v>
      </c>
      <c r="C832" t="s">
        <v>78</v>
      </c>
      <c r="D832">
        <v>19</v>
      </c>
      <c r="E832">
        <v>11</v>
      </c>
      <c r="F832" t="s">
        <v>80</v>
      </c>
      <c r="G832">
        <v>2.8352873698647883E-2</v>
      </c>
      <c r="H832">
        <v>0.1417643684932394</v>
      </c>
      <c r="I832">
        <v>0.29298479500000002</v>
      </c>
      <c r="J832">
        <v>5</v>
      </c>
      <c r="K832">
        <v>1.464923975</v>
      </c>
      <c r="L832" t="s">
        <v>129</v>
      </c>
      <c r="M832" t="s">
        <v>70</v>
      </c>
      <c r="N832" t="s">
        <v>71</v>
      </c>
    </row>
    <row r="833" spans="1:14" x14ac:dyDescent="0.25">
      <c r="A833">
        <v>1</v>
      </c>
      <c r="B833">
        <v>6</v>
      </c>
      <c r="C833" t="s">
        <v>78</v>
      </c>
      <c r="D833">
        <v>24</v>
      </c>
      <c r="E833">
        <v>12</v>
      </c>
      <c r="F833" t="s">
        <v>81</v>
      </c>
      <c r="G833">
        <v>4.5238934211693019E-2</v>
      </c>
      <c r="H833">
        <v>0.22619467105846508</v>
      </c>
      <c r="I833">
        <v>0.42973835399999999</v>
      </c>
      <c r="J833">
        <v>5</v>
      </c>
      <c r="K833">
        <v>2.1486917699999997</v>
      </c>
      <c r="L833" t="s">
        <v>129</v>
      </c>
      <c r="M833" t="s">
        <v>70</v>
      </c>
      <c r="N833" t="s">
        <v>71</v>
      </c>
    </row>
    <row r="834" spans="1:14" x14ac:dyDescent="0.25">
      <c r="A834">
        <v>1</v>
      </c>
      <c r="B834">
        <v>16</v>
      </c>
      <c r="C834" t="s">
        <v>78</v>
      </c>
      <c r="D834">
        <v>29</v>
      </c>
      <c r="E834">
        <v>12</v>
      </c>
      <c r="F834" t="s">
        <v>82</v>
      </c>
      <c r="G834">
        <v>6.6051985541725394E-2</v>
      </c>
      <c r="H834">
        <v>0.33025992770862694</v>
      </c>
      <c r="I834">
        <v>0.577605174</v>
      </c>
      <c r="J834">
        <v>5</v>
      </c>
      <c r="K834">
        <v>2.8880258699999999</v>
      </c>
      <c r="L834" t="s">
        <v>129</v>
      </c>
      <c r="M834" t="s">
        <v>70</v>
      </c>
      <c r="N834" t="s">
        <v>71</v>
      </c>
    </row>
    <row r="835" spans="1:14" x14ac:dyDescent="0.25">
      <c r="A835">
        <v>1</v>
      </c>
      <c r="B835">
        <v>3</v>
      </c>
      <c r="C835" t="s">
        <v>77</v>
      </c>
      <c r="D835">
        <v>28</v>
      </c>
      <c r="E835">
        <v>18</v>
      </c>
      <c r="F835" t="s">
        <v>82</v>
      </c>
      <c r="G835">
        <v>6.1575216010359951E-2</v>
      </c>
      <c r="H835">
        <v>0.30787608005179973</v>
      </c>
      <c r="I835">
        <v>0.4087577591999999</v>
      </c>
      <c r="J835">
        <v>5</v>
      </c>
      <c r="K835">
        <v>2.0437887959999994</v>
      </c>
      <c r="L835" t="s">
        <v>129</v>
      </c>
      <c r="M835" t="s">
        <v>70</v>
      </c>
      <c r="N835" t="s">
        <v>71</v>
      </c>
    </row>
    <row r="836" spans="1:14" x14ac:dyDescent="0.25">
      <c r="A836">
        <v>1</v>
      </c>
      <c r="B836">
        <v>12</v>
      </c>
      <c r="C836" t="s">
        <v>77</v>
      </c>
      <c r="D836">
        <v>29</v>
      </c>
      <c r="E836">
        <v>16</v>
      </c>
      <c r="F836" t="s">
        <v>82</v>
      </c>
      <c r="G836">
        <v>6.6051985541725394E-2</v>
      </c>
      <c r="H836">
        <v>0.33025992770862694</v>
      </c>
      <c r="I836">
        <v>0.38999274799999994</v>
      </c>
      <c r="J836">
        <v>5</v>
      </c>
      <c r="K836">
        <v>1.9499637399999996</v>
      </c>
      <c r="L836" t="s">
        <v>129</v>
      </c>
      <c r="M836" t="s">
        <v>70</v>
      </c>
      <c r="N836" t="s">
        <v>71</v>
      </c>
    </row>
    <row r="837" spans="1:14" x14ac:dyDescent="0.25">
      <c r="A837">
        <v>1</v>
      </c>
      <c r="B837">
        <v>19</v>
      </c>
      <c r="C837" t="s">
        <v>77</v>
      </c>
      <c r="D837">
        <v>29</v>
      </c>
      <c r="E837">
        <v>16</v>
      </c>
      <c r="F837" t="s">
        <v>82</v>
      </c>
      <c r="G837">
        <v>6.6051985541725394E-2</v>
      </c>
      <c r="H837">
        <v>0.33025992770862694</v>
      </c>
      <c r="I837">
        <v>0.38999274799999994</v>
      </c>
      <c r="J837">
        <v>5</v>
      </c>
      <c r="K837">
        <v>1.9499637399999996</v>
      </c>
      <c r="L837" t="s">
        <v>129</v>
      </c>
      <c r="M837" t="s">
        <v>70</v>
      </c>
      <c r="N837" t="s">
        <v>71</v>
      </c>
    </row>
    <row r="838" spans="1:14" x14ac:dyDescent="0.25">
      <c r="A838">
        <v>1</v>
      </c>
      <c r="B838">
        <v>4</v>
      </c>
      <c r="C838" t="s">
        <v>78</v>
      </c>
      <c r="D838">
        <v>34</v>
      </c>
      <c r="E838">
        <v>13</v>
      </c>
      <c r="F838" t="s">
        <v>83</v>
      </c>
      <c r="G838">
        <v>9.0792027688745044E-2</v>
      </c>
      <c r="H838">
        <v>0.45396013844372518</v>
      </c>
      <c r="I838">
        <v>0.8071242380000001</v>
      </c>
      <c r="J838">
        <v>5</v>
      </c>
      <c r="K838">
        <v>4.0356211900000005</v>
      </c>
      <c r="L838" t="s">
        <v>129</v>
      </c>
      <c r="M838" t="s">
        <v>70</v>
      </c>
      <c r="N838" t="s">
        <v>71</v>
      </c>
    </row>
    <row r="839" spans="1:14" x14ac:dyDescent="0.25">
      <c r="A839">
        <v>1</v>
      </c>
      <c r="B839">
        <v>8</v>
      </c>
      <c r="C839" t="s">
        <v>77</v>
      </c>
      <c r="D839">
        <v>33</v>
      </c>
      <c r="E839">
        <v>19</v>
      </c>
      <c r="F839" t="s">
        <v>83</v>
      </c>
      <c r="G839">
        <v>8.5529859993982132E-2</v>
      </c>
      <c r="H839">
        <v>0.42764929996991063</v>
      </c>
      <c r="I839">
        <v>0.59695136999999987</v>
      </c>
      <c r="J839">
        <v>5</v>
      </c>
      <c r="K839">
        <v>2.9847568499999992</v>
      </c>
      <c r="L839" t="s">
        <v>129</v>
      </c>
      <c r="M839" t="s">
        <v>70</v>
      </c>
      <c r="N839" t="s">
        <v>71</v>
      </c>
    </row>
    <row r="840" spans="1:14" x14ac:dyDescent="0.25">
      <c r="A840">
        <v>1</v>
      </c>
      <c r="B840">
        <v>15</v>
      </c>
      <c r="C840" t="s">
        <v>77</v>
      </c>
      <c r="D840">
        <v>34</v>
      </c>
      <c r="E840">
        <v>19</v>
      </c>
      <c r="F840" t="s">
        <v>83</v>
      </c>
      <c r="G840">
        <v>9.0792027688745044E-2</v>
      </c>
      <c r="H840">
        <v>0.45396013844372518</v>
      </c>
      <c r="I840">
        <v>0.63336578960000001</v>
      </c>
      <c r="J840">
        <v>5</v>
      </c>
      <c r="K840">
        <v>3.166828948</v>
      </c>
      <c r="L840" t="s">
        <v>129</v>
      </c>
      <c r="M840" t="s">
        <v>70</v>
      </c>
      <c r="N840" t="s">
        <v>71</v>
      </c>
    </row>
    <row r="841" spans="1:14" x14ac:dyDescent="0.25">
      <c r="A841">
        <v>1</v>
      </c>
      <c r="B841">
        <v>1</v>
      </c>
      <c r="C841" t="s">
        <v>77</v>
      </c>
      <c r="D841">
        <v>44</v>
      </c>
      <c r="E841">
        <v>21</v>
      </c>
      <c r="F841" t="s">
        <v>85</v>
      </c>
      <c r="G841">
        <v>0.15205308443374599</v>
      </c>
      <c r="H841">
        <v>0.76026542216872994</v>
      </c>
      <c r="I841">
        <v>1.1680541879999999</v>
      </c>
      <c r="J841">
        <v>5</v>
      </c>
      <c r="K841">
        <v>5.840270939999999</v>
      </c>
      <c r="L841" t="s">
        <v>129</v>
      </c>
      <c r="M841" t="s">
        <v>70</v>
      </c>
      <c r="N841" t="s">
        <v>71</v>
      </c>
    </row>
    <row r="842" spans="1:14" x14ac:dyDescent="0.25">
      <c r="A842">
        <v>2</v>
      </c>
      <c r="B842">
        <v>6</v>
      </c>
      <c r="C842" t="s">
        <v>78</v>
      </c>
      <c r="D842">
        <v>17</v>
      </c>
      <c r="E842">
        <v>12</v>
      </c>
      <c r="F842" t="s">
        <v>80</v>
      </c>
      <c r="G842">
        <v>2.2698006922186261E-2</v>
      </c>
      <c r="H842">
        <v>0.1134900346109313</v>
      </c>
      <c r="I842">
        <v>0.269595798</v>
      </c>
      <c r="J842">
        <v>5</v>
      </c>
      <c r="K842">
        <v>1.3479789899999999</v>
      </c>
      <c r="L842" t="s">
        <v>129</v>
      </c>
      <c r="M842" t="s">
        <v>70</v>
      </c>
      <c r="N842" t="s">
        <v>71</v>
      </c>
    </row>
    <row r="843" spans="1:14" x14ac:dyDescent="0.25">
      <c r="A843">
        <v>2</v>
      </c>
      <c r="B843">
        <v>17</v>
      </c>
      <c r="C843" t="s">
        <v>78</v>
      </c>
      <c r="D843">
        <v>17</v>
      </c>
      <c r="E843">
        <v>12</v>
      </c>
      <c r="F843" t="s">
        <v>80</v>
      </c>
      <c r="G843">
        <v>2.2698006922186261E-2</v>
      </c>
      <c r="H843">
        <v>0.1134900346109313</v>
      </c>
      <c r="I843">
        <v>0.269595798</v>
      </c>
      <c r="J843">
        <v>5</v>
      </c>
      <c r="K843">
        <v>1.3479789899999999</v>
      </c>
      <c r="L843" t="s">
        <v>129</v>
      </c>
      <c r="M843" t="s">
        <v>70</v>
      </c>
      <c r="N843" t="s">
        <v>71</v>
      </c>
    </row>
    <row r="844" spans="1:14" x14ac:dyDescent="0.25">
      <c r="A844">
        <v>2</v>
      </c>
      <c r="B844">
        <v>7</v>
      </c>
      <c r="C844" t="s">
        <v>76</v>
      </c>
      <c r="D844">
        <v>19</v>
      </c>
      <c r="E844">
        <v>21</v>
      </c>
      <c r="F844" t="s">
        <v>80</v>
      </c>
      <c r="G844">
        <v>2.8352873698647883E-2</v>
      </c>
      <c r="H844">
        <v>0.1417643684932394</v>
      </c>
      <c r="I844">
        <v>0.19909700889999998</v>
      </c>
      <c r="J844">
        <v>5</v>
      </c>
      <c r="K844">
        <v>0.99548504449999986</v>
      </c>
      <c r="L844" t="s">
        <v>129</v>
      </c>
      <c r="M844" t="s">
        <v>70</v>
      </c>
      <c r="N844" t="s">
        <v>71</v>
      </c>
    </row>
    <row r="845" spans="1:14" x14ac:dyDescent="0.25">
      <c r="A845">
        <v>2</v>
      </c>
      <c r="B845">
        <v>18</v>
      </c>
      <c r="C845" t="s">
        <v>76</v>
      </c>
      <c r="D845">
        <v>19</v>
      </c>
      <c r="E845">
        <v>11</v>
      </c>
      <c r="F845" t="s">
        <v>80</v>
      </c>
      <c r="G845">
        <v>2.8352873698647883E-2</v>
      </c>
      <c r="H845">
        <v>0.1417643684932394</v>
      </c>
      <c r="I845">
        <v>9.4873420899999991E-2</v>
      </c>
      <c r="J845">
        <v>5</v>
      </c>
      <c r="K845">
        <v>0.47436710449999991</v>
      </c>
      <c r="L845" t="s">
        <v>129</v>
      </c>
      <c r="M845" t="s">
        <v>70</v>
      </c>
      <c r="N845" t="s">
        <v>71</v>
      </c>
    </row>
    <row r="846" spans="1:14" x14ac:dyDescent="0.25">
      <c r="A846">
        <v>2</v>
      </c>
      <c r="B846">
        <v>8</v>
      </c>
      <c r="C846" t="s">
        <v>78</v>
      </c>
      <c r="D846">
        <v>20</v>
      </c>
      <c r="E846">
        <v>21</v>
      </c>
      <c r="F846" t="s">
        <v>81</v>
      </c>
      <c r="G846">
        <v>3.1415926535897934E-2</v>
      </c>
      <c r="H846">
        <v>0.15707963267948966</v>
      </c>
      <c r="I846">
        <v>0.49892886600000003</v>
      </c>
      <c r="J846">
        <v>5</v>
      </c>
      <c r="K846">
        <v>2.4946443299999999</v>
      </c>
      <c r="L846" t="s">
        <v>129</v>
      </c>
      <c r="M846" t="s">
        <v>70</v>
      </c>
      <c r="N846" t="s">
        <v>71</v>
      </c>
    </row>
    <row r="847" spans="1:14" x14ac:dyDescent="0.25">
      <c r="A847">
        <v>2</v>
      </c>
      <c r="B847">
        <v>19</v>
      </c>
      <c r="C847" t="s">
        <v>78</v>
      </c>
      <c r="D847">
        <v>20</v>
      </c>
      <c r="E847">
        <v>11</v>
      </c>
      <c r="F847" t="s">
        <v>81</v>
      </c>
      <c r="G847">
        <v>3.1415926535897934E-2</v>
      </c>
      <c r="H847">
        <v>0.15707963267948966</v>
      </c>
      <c r="I847">
        <v>0.31293286600000003</v>
      </c>
      <c r="J847">
        <v>5</v>
      </c>
      <c r="K847">
        <v>1.56466433</v>
      </c>
      <c r="L847" t="s">
        <v>129</v>
      </c>
      <c r="M847" t="s">
        <v>70</v>
      </c>
      <c r="N847" t="s">
        <v>71</v>
      </c>
    </row>
    <row r="848" spans="1:14" x14ac:dyDescent="0.25">
      <c r="A848">
        <v>2</v>
      </c>
      <c r="B848">
        <v>11</v>
      </c>
      <c r="C848" t="s">
        <v>77</v>
      </c>
      <c r="D848">
        <v>21</v>
      </c>
      <c r="E848">
        <v>17</v>
      </c>
      <c r="F848" t="s">
        <v>81</v>
      </c>
      <c r="G848">
        <v>3.4636059005827467E-2</v>
      </c>
      <c r="H848">
        <v>0.17318029502913732</v>
      </c>
      <c r="I848">
        <v>0.2195343612</v>
      </c>
      <c r="J848">
        <v>5</v>
      </c>
      <c r="K848">
        <v>1.0976718059999999</v>
      </c>
      <c r="L848" t="s">
        <v>129</v>
      </c>
      <c r="M848" t="s">
        <v>70</v>
      </c>
      <c r="N848" t="s">
        <v>71</v>
      </c>
    </row>
    <row r="849" spans="1:14" x14ac:dyDescent="0.25">
      <c r="A849">
        <v>2</v>
      </c>
      <c r="B849">
        <v>22</v>
      </c>
      <c r="C849" t="s">
        <v>77</v>
      </c>
      <c r="D849">
        <v>21</v>
      </c>
      <c r="E849">
        <v>17</v>
      </c>
      <c r="F849" t="s">
        <v>81</v>
      </c>
      <c r="G849">
        <v>3.4636059005827467E-2</v>
      </c>
      <c r="H849">
        <v>0.17318029502913732</v>
      </c>
      <c r="I849">
        <v>0.2195343612</v>
      </c>
      <c r="J849">
        <v>5</v>
      </c>
      <c r="K849">
        <v>1.0976718059999999</v>
      </c>
      <c r="L849" t="s">
        <v>129</v>
      </c>
      <c r="M849" t="s">
        <v>70</v>
      </c>
      <c r="N849" t="s">
        <v>71</v>
      </c>
    </row>
    <row r="850" spans="1:14" x14ac:dyDescent="0.25">
      <c r="A850">
        <v>2</v>
      </c>
      <c r="B850">
        <v>9</v>
      </c>
      <c r="C850" t="s">
        <v>78</v>
      </c>
      <c r="D850">
        <v>22</v>
      </c>
      <c r="E850">
        <v>18</v>
      </c>
      <c r="F850" t="s">
        <v>81</v>
      </c>
      <c r="G850">
        <v>3.8013271108436497E-2</v>
      </c>
      <c r="H850">
        <v>0.19006635554218249</v>
      </c>
      <c r="I850">
        <v>0.51343655399999999</v>
      </c>
      <c r="J850">
        <v>5</v>
      </c>
      <c r="K850">
        <v>2.5671827699999996</v>
      </c>
      <c r="L850" t="s">
        <v>129</v>
      </c>
      <c r="M850" t="s">
        <v>70</v>
      </c>
      <c r="N850" t="s">
        <v>71</v>
      </c>
    </row>
    <row r="851" spans="1:14" x14ac:dyDescent="0.25">
      <c r="A851">
        <v>2</v>
      </c>
      <c r="B851">
        <v>1</v>
      </c>
      <c r="C851" t="s">
        <v>77</v>
      </c>
      <c r="D851">
        <v>23</v>
      </c>
      <c r="E851">
        <v>20</v>
      </c>
      <c r="F851" t="s">
        <v>81</v>
      </c>
      <c r="G851">
        <v>4.1547562843725017E-2</v>
      </c>
      <c r="H851">
        <v>0.20773781421862508</v>
      </c>
      <c r="I851">
        <v>0.30772419279999996</v>
      </c>
      <c r="J851">
        <v>5</v>
      </c>
      <c r="K851">
        <v>1.5386209639999997</v>
      </c>
      <c r="L851" t="s">
        <v>129</v>
      </c>
      <c r="M851" t="s">
        <v>70</v>
      </c>
      <c r="N851" t="s">
        <v>71</v>
      </c>
    </row>
    <row r="852" spans="1:14" x14ac:dyDescent="0.25">
      <c r="A852">
        <v>2</v>
      </c>
      <c r="B852">
        <v>3</v>
      </c>
      <c r="C852" t="s">
        <v>78</v>
      </c>
      <c r="D852">
        <v>23</v>
      </c>
      <c r="E852">
        <v>18</v>
      </c>
      <c r="F852" t="s">
        <v>81</v>
      </c>
      <c r="G852">
        <v>4.1547562843725017E-2</v>
      </c>
      <c r="H852">
        <v>0.20773781421862508</v>
      </c>
      <c r="I852">
        <v>0.55110074400000009</v>
      </c>
      <c r="J852">
        <v>5</v>
      </c>
      <c r="K852">
        <v>2.7555037200000001</v>
      </c>
      <c r="L852" t="s">
        <v>129</v>
      </c>
      <c r="M852" t="s">
        <v>70</v>
      </c>
      <c r="N852" t="s">
        <v>71</v>
      </c>
    </row>
    <row r="853" spans="1:14" x14ac:dyDescent="0.25">
      <c r="A853">
        <v>2</v>
      </c>
      <c r="B853">
        <v>14</v>
      </c>
      <c r="C853" t="s">
        <v>78</v>
      </c>
      <c r="D853">
        <v>23</v>
      </c>
      <c r="E853">
        <v>14</v>
      </c>
      <c r="F853" t="s">
        <v>81</v>
      </c>
      <c r="G853">
        <v>4.1547562843725017E-2</v>
      </c>
      <c r="H853">
        <v>0.20773781421862508</v>
      </c>
      <c r="I853">
        <v>0.45270885999999999</v>
      </c>
      <c r="J853">
        <v>5</v>
      </c>
      <c r="K853">
        <v>2.2635443</v>
      </c>
      <c r="L853" t="s">
        <v>129</v>
      </c>
      <c r="M853" t="s">
        <v>70</v>
      </c>
      <c r="N853" t="s">
        <v>71</v>
      </c>
    </row>
    <row r="854" spans="1:14" x14ac:dyDescent="0.25">
      <c r="A854">
        <v>2</v>
      </c>
      <c r="B854">
        <v>5</v>
      </c>
      <c r="C854" t="s">
        <v>78</v>
      </c>
      <c r="D854">
        <v>29</v>
      </c>
      <c r="E854">
        <v>23</v>
      </c>
      <c r="F854" t="s">
        <v>82</v>
      </c>
      <c r="G854">
        <v>6.6051985541725394E-2</v>
      </c>
      <c r="H854">
        <v>0.33025992770862694</v>
      </c>
      <c r="I854">
        <v>1.007767423</v>
      </c>
      <c r="J854">
        <v>5</v>
      </c>
      <c r="K854">
        <v>5.0388371149999998</v>
      </c>
      <c r="L854" t="s">
        <v>129</v>
      </c>
      <c r="M854" t="s">
        <v>70</v>
      </c>
      <c r="N854" t="s">
        <v>71</v>
      </c>
    </row>
    <row r="855" spans="1:14" x14ac:dyDescent="0.25">
      <c r="A855">
        <v>2</v>
      </c>
      <c r="B855">
        <v>16</v>
      </c>
      <c r="C855" t="s">
        <v>78</v>
      </c>
      <c r="D855">
        <v>29</v>
      </c>
      <c r="E855">
        <v>16</v>
      </c>
      <c r="F855" t="s">
        <v>82</v>
      </c>
      <c r="G855">
        <v>6.6051985541725394E-2</v>
      </c>
      <c r="H855">
        <v>0.33025992770862694</v>
      </c>
      <c r="I855">
        <v>0.73402781000000006</v>
      </c>
      <c r="J855">
        <v>5</v>
      </c>
      <c r="K855">
        <v>3.67013905</v>
      </c>
      <c r="L855" t="s">
        <v>129</v>
      </c>
      <c r="M855" t="s">
        <v>70</v>
      </c>
      <c r="N855" t="s">
        <v>71</v>
      </c>
    </row>
    <row r="856" spans="1:14" x14ac:dyDescent="0.25">
      <c r="A856">
        <v>2</v>
      </c>
      <c r="B856">
        <v>4</v>
      </c>
      <c r="C856" t="s">
        <v>77</v>
      </c>
      <c r="D856">
        <v>31</v>
      </c>
      <c r="E856">
        <v>19</v>
      </c>
      <c r="F856" t="s">
        <v>83</v>
      </c>
      <c r="G856">
        <v>7.5476763502494784E-2</v>
      </c>
      <c r="H856">
        <v>0.37738381751247391</v>
      </c>
      <c r="I856">
        <v>0.52738352359999996</v>
      </c>
      <c r="J856">
        <v>5</v>
      </c>
      <c r="K856">
        <v>2.6369176179999996</v>
      </c>
      <c r="L856" t="s">
        <v>129</v>
      </c>
      <c r="M856" t="s">
        <v>70</v>
      </c>
      <c r="N856" t="s">
        <v>71</v>
      </c>
    </row>
    <row r="857" spans="1:14" x14ac:dyDescent="0.25">
      <c r="A857">
        <v>2</v>
      </c>
      <c r="B857">
        <v>15</v>
      </c>
      <c r="C857" t="s">
        <v>77</v>
      </c>
      <c r="D857">
        <v>31</v>
      </c>
      <c r="E857">
        <v>19</v>
      </c>
      <c r="F857" t="s">
        <v>83</v>
      </c>
      <c r="G857">
        <v>7.5476763502494784E-2</v>
      </c>
      <c r="H857">
        <v>0.37738381751247391</v>
      </c>
      <c r="I857">
        <v>0.52738352359999996</v>
      </c>
      <c r="J857">
        <v>5</v>
      </c>
      <c r="K857">
        <v>2.6369176179999996</v>
      </c>
      <c r="L857" t="s">
        <v>129</v>
      </c>
      <c r="M857" t="s">
        <v>70</v>
      </c>
      <c r="N857" t="s">
        <v>71</v>
      </c>
    </row>
    <row r="858" spans="1:14" x14ac:dyDescent="0.25">
      <c r="A858">
        <v>2</v>
      </c>
      <c r="B858">
        <v>10</v>
      </c>
      <c r="C858" t="s">
        <v>78</v>
      </c>
      <c r="D858">
        <v>32</v>
      </c>
      <c r="E858">
        <v>24</v>
      </c>
      <c r="F858" t="s">
        <v>83</v>
      </c>
      <c r="G858">
        <v>8.0424771931898703E-2</v>
      </c>
      <c r="H858">
        <v>0.40212385965949349</v>
      </c>
      <c r="I858">
        <v>1.25109669</v>
      </c>
      <c r="J858">
        <v>5</v>
      </c>
      <c r="K858">
        <v>6.2554834499999998</v>
      </c>
      <c r="L858" t="s">
        <v>129</v>
      </c>
      <c r="M858" t="s">
        <v>70</v>
      </c>
      <c r="N858" t="s">
        <v>71</v>
      </c>
    </row>
    <row r="859" spans="1:14" x14ac:dyDescent="0.25">
      <c r="A859">
        <v>2</v>
      </c>
      <c r="B859">
        <v>21</v>
      </c>
      <c r="C859" t="s">
        <v>78</v>
      </c>
      <c r="D859">
        <v>32</v>
      </c>
      <c r="E859">
        <v>24</v>
      </c>
      <c r="F859" t="s">
        <v>83</v>
      </c>
      <c r="G859">
        <v>8.0424771931898703E-2</v>
      </c>
      <c r="H859">
        <v>0.40212385965949349</v>
      </c>
      <c r="I859">
        <v>1.25109669</v>
      </c>
      <c r="J859">
        <v>5</v>
      </c>
      <c r="K859">
        <v>6.2554834499999998</v>
      </c>
      <c r="L859" t="s">
        <v>129</v>
      </c>
      <c r="M859" t="s">
        <v>70</v>
      </c>
      <c r="N859" t="s">
        <v>71</v>
      </c>
    </row>
    <row r="860" spans="1:14" x14ac:dyDescent="0.25">
      <c r="A860">
        <v>2</v>
      </c>
      <c r="B860">
        <v>2</v>
      </c>
      <c r="C860" t="s">
        <v>77</v>
      </c>
      <c r="D860">
        <v>35</v>
      </c>
      <c r="E860">
        <v>19</v>
      </c>
      <c r="F860" t="s">
        <v>84</v>
      </c>
      <c r="G860">
        <v>9.6211275016187398E-2</v>
      </c>
      <c r="H860">
        <v>0.48105637508093696</v>
      </c>
      <c r="I860">
        <v>0.67086720679999989</v>
      </c>
      <c r="J860">
        <v>5</v>
      </c>
      <c r="K860">
        <v>3.3543360339999992</v>
      </c>
      <c r="L860" t="s">
        <v>129</v>
      </c>
      <c r="M860" t="s">
        <v>70</v>
      </c>
      <c r="N860" t="s">
        <v>71</v>
      </c>
    </row>
    <row r="861" spans="1:14" x14ac:dyDescent="0.25">
      <c r="A861">
        <v>2</v>
      </c>
      <c r="B861">
        <v>20</v>
      </c>
      <c r="C861" t="s">
        <v>78</v>
      </c>
      <c r="D861">
        <v>35</v>
      </c>
      <c r="E861">
        <v>18</v>
      </c>
      <c r="F861" t="s">
        <v>84</v>
      </c>
      <c r="G861">
        <v>9.6211275016187398E-2</v>
      </c>
      <c r="H861">
        <v>0.48105637508093696</v>
      </c>
      <c r="I861">
        <v>1.1336402160000001</v>
      </c>
      <c r="J861">
        <v>5</v>
      </c>
      <c r="K861">
        <v>5.6682010800000002</v>
      </c>
      <c r="L861" t="s">
        <v>129</v>
      </c>
      <c r="M861" t="s">
        <v>70</v>
      </c>
      <c r="N861" t="s">
        <v>71</v>
      </c>
    </row>
    <row r="862" spans="1:14" x14ac:dyDescent="0.25">
      <c r="A862">
        <v>2</v>
      </c>
      <c r="B862">
        <v>13</v>
      </c>
      <c r="C862" t="s">
        <v>77</v>
      </c>
      <c r="D862">
        <v>36</v>
      </c>
      <c r="E862">
        <v>19</v>
      </c>
      <c r="F862" t="s">
        <v>84</v>
      </c>
      <c r="G862">
        <v>0.10178760197630929</v>
      </c>
      <c r="H862">
        <v>0.50893800988154636</v>
      </c>
      <c r="I862">
        <v>0.70945562159999997</v>
      </c>
      <c r="J862">
        <v>5</v>
      </c>
      <c r="K862">
        <v>3.5472781079999995</v>
      </c>
      <c r="L862" t="s">
        <v>129</v>
      </c>
      <c r="M862" t="s">
        <v>70</v>
      </c>
      <c r="N862" t="s">
        <v>71</v>
      </c>
    </row>
    <row r="863" spans="1:14" x14ac:dyDescent="0.25">
      <c r="A863">
        <v>2</v>
      </c>
      <c r="B863">
        <v>12</v>
      </c>
      <c r="C863" t="s">
        <v>77</v>
      </c>
      <c r="D863">
        <v>41</v>
      </c>
      <c r="E863">
        <v>20</v>
      </c>
      <c r="F863" t="s">
        <v>85</v>
      </c>
      <c r="G863">
        <v>0.13202543126711103</v>
      </c>
      <c r="H863">
        <v>0.66012715633555508</v>
      </c>
      <c r="I863">
        <v>0.96678800079999994</v>
      </c>
      <c r="J863">
        <v>5</v>
      </c>
      <c r="K863">
        <v>4.8339400039999996</v>
      </c>
      <c r="L863" t="s">
        <v>129</v>
      </c>
      <c r="M863" t="s">
        <v>70</v>
      </c>
      <c r="N863" t="s">
        <v>71</v>
      </c>
    </row>
    <row r="864" spans="1:14" x14ac:dyDescent="0.25">
      <c r="A864">
        <v>3</v>
      </c>
      <c r="B864">
        <v>6</v>
      </c>
      <c r="C864" t="s">
        <v>78</v>
      </c>
      <c r="D864">
        <v>10</v>
      </c>
      <c r="E864">
        <v>11</v>
      </c>
      <c r="F864" t="s">
        <v>79</v>
      </c>
      <c r="G864">
        <v>7.8539816339744835E-3</v>
      </c>
      <c r="H864">
        <v>3.9269908169872414E-2</v>
      </c>
      <c r="I864">
        <v>0.15948616600000001</v>
      </c>
      <c r="J864">
        <v>5</v>
      </c>
      <c r="K864">
        <v>0.79743083000000003</v>
      </c>
      <c r="L864" t="s">
        <v>129</v>
      </c>
      <c r="M864" t="s">
        <v>70</v>
      </c>
      <c r="N864" t="s">
        <v>71</v>
      </c>
    </row>
    <row r="865" spans="1:14" x14ac:dyDescent="0.25">
      <c r="A865">
        <v>3</v>
      </c>
      <c r="B865">
        <v>7</v>
      </c>
      <c r="C865" t="s">
        <v>78</v>
      </c>
      <c r="D865">
        <v>10</v>
      </c>
      <c r="E865">
        <v>6</v>
      </c>
      <c r="F865" t="s">
        <v>79</v>
      </c>
      <c r="G865">
        <v>7.8539816339744835E-3</v>
      </c>
      <c r="H865">
        <v>3.9269908169872414E-2</v>
      </c>
      <c r="I865">
        <v>0.13623666600000001</v>
      </c>
      <c r="J865">
        <v>5</v>
      </c>
      <c r="K865">
        <v>0.68118332999999998</v>
      </c>
      <c r="L865" t="s">
        <v>129</v>
      </c>
      <c r="M865" t="s">
        <v>70</v>
      </c>
      <c r="N865" t="s">
        <v>71</v>
      </c>
    </row>
    <row r="866" spans="1:14" x14ac:dyDescent="0.25">
      <c r="A866">
        <v>3</v>
      </c>
      <c r="B866">
        <v>3</v>
      </c>
      <c r="C866" t="s">
        <v>78</v>
      </c>
      <c r="D866">
        <v>17</v>
      </c>
      <c r="E866">
        <v>14</v>
      </c>
      <c r="F866" t="s">
        <v>80</v>
      </c>
      <c r="G866">
        <v>2.2698006922186261E-2</v>
      </c>
      <c r="H866">
        <v>0.1134900346109313</v>
      </c>
      <c r="I866">
        <v>0.29647222000000001</v>
      </c>
      <c r="J866">
        <v>5</v>
      </c>
      <c r="K866">
        <v>1.4823610999999999</v>
      </c>
      <c r="L866" t="s">
        <v>129</v>
      </c>
      <c r="M866" t="s">
        <v>70</v>
      </c>
      <c r="N866" t="s">
        <v>71</v>
      </c>
    </row>
    <row r="867" spans="1:14" x14ac:dyDescent="0.25">
      <c r="A867">
        <v>3</v>
      </c>
      <c r="B867">
        <v>5</v>
      </c>
      <c r="C867" t="s">
        <v>77</v>
      </c>
      <c r="D867">
        <v>17</v>
      </c>
      <c r="E867">
        <v>14</v>
      </c>
      <c r="F867" t="s">
        <v>80</v>
      </c>
      <c r="G867">
        <v>2.2698006922186261E-2</v>
      </c>
      <c r="H867">
        <v>0.1134900346109313</v>
      </c>
      <c r="I867">
        <v>0.12081781599999999</v>
      </c>
      <c r="J867">
        <v>5</v>
      </c>
      <c r="K867">
        <v>0.60408907999999994</v>
      </c>
      <c r="L867" t="s">
        <v>129</v>
      </c>
      <c r="M867" t="s">
        <v>70</v>
      </c>
      <c r="N867" t="s">
        <v>71</v>
      </c>
    </row>
    <row r="868" spans="1:14" x14ac:dyDescent="0.25">
      <c r="A868">
        <v>3</v>
      </c>
      <c r="B868">
        <v>10</v>
      </c>
      <c r="C868" t="s">
        <v>78</v>
      </c>
      <c r="D868">
        <v>18</v>
      </c>
      <c r="E868">
        <v>7</v>
      </c>
      <c r="F868" t="s">
        <v>80</v>
      </c>
      <c r="G868">
        <v>2.5446900494077322E-2</v>
      </c>
      <c r="H868">
        <v>0.12723450247038659</v>
      </c>
      <c r="I868">
        <v>0.21379699800000002</v>
      </c>
      <c r="J868">
        <v>5</v>
      </c>
      <c r="K868">
        <v>1.0689849899999999</v>
      </c>
      <c r="L868" t="s">
        <v>129</v>
      </c>
      <c r="M868" t="s">
        <v>70</v>
      </c>
      <c r="N868" t="s">
        <v>71</v>
      </c>
    </row>
    <row r="869" spans="1:14" x14ac:dyDescent="0.25">
      <c r="A869">
        <v>3</v>
      </c>
      <c r="B869">
        <v>16</v>
      </c>
      <c r="C869" t="s">
        <v>78</v>
      </c>
      <c r="D869">
        <v>18</v>
      </c>
      <c r="E869">
        <v>7</v>
      </c>
      <c r="F869" t="s">
        <v>80</v>
      </c>
      <c r="G869">
        <v>2.5446900494077322E-2</v>
      </c>
      <c r="H869">
        <v>0.12723450247038659</v>
      </c>
      <c r="I869">
        <v>0.21379699800000002</v>
      </c>
      <c r="J869">
        <v>5</v>
      </c>
      <c r="K869">
        <v>1.0689849899999999</v>
      </c>
      <c r="L869" t="s">
        <v>129</v>
      </c>
      <c r="M869" t="s">
        <v>70</v>
      </c>
      <c r="N869" t="s">
        <v>71</v>
      </c>
    </row>
    <row r="870" spans="1:14" x14ac:dyDescent="0.25">
      <c r="A870">
        <v>3</v>
      </c>
      <c r="B870">
        <v>4</v>
      </c>
      <c r="C870" t="s">
        <v>78</v>
      </c>
      <c r="D870">
        <v>37</v>
      </c>
      <c r="E870">
        <v>14</v>
      </c>
      <c r="F870" t="s">
        <v>84</v>
      </c>
      <c r="G870">
        <v>0.10752100856911066</v>
      </c>
      <c r="H870">
        <v>0.53760504284555333</v>
      </c>
      <c r="I870">
        <v>0.99953710000000007</v>
      </c>
      <c r="J870">
        <v>5</v>
      </c>
      <c r="K870">
        <v>4.9976855000000002</v>
      </c>
      <c r="L870" t="s">
        <v>129</v>
      </c>
      <c r="M870" t="s">
        <v>70</v>
      </c>
      <c r="N870" t="s">
        <v>71</v>
      </c>
    </row>
    <row r="871" spans="1:14" x14ac:dyDescent="0.25">
      <c r="A871">
        <v>3</v>
      </c>
      <c r="B871">
        <v>9</v>
      </c>
      <c r="C871" t="s">
        <v>77</v>
      </c>
      <c r="D871">
        <v>39</v>
      </c>
      <c r="E871">
        <v>20</v>
      </c>
      <c r="F871" t="s">
        <v>84</v>
      </c>
      <c r="G871">
        <v>0.1194590606527519</v>
      </c>
      <c r="H871">
        <v>0.59729530326375946</v>
      </c>
      <c r="I871">
        <v>0.87525136079999988</v>
      </c>
      <c r="J871">
        <v>5</v>
      </c>
      <c r="K871">
        <v>4.3762568039999987</v>
      </c>
      <c r="L871" t="s">
        <v>129</v>
      </c>
      <c r="M871" t="s">
        <v>70</v>
      </c>
      <c r="N871" t="s">
        <v>71</v>
      </c>
    </row>
    <row r="872" spans="1:14" x14ac:dyDescent="0.25">
      <c r="A872">
        <v>3</v>
      </c>
      <c r="B872">
        <v>15</v>
      </c>
      <c r="C872" t="s">
        <v>77</v>
      </c>
      <c r="D872">
        <v>37</v>
      </c>
      <c r="E872">
        <v>18</v>
      </c>
      <c r="F872" t="s">
        <v>84</v>
      </c>
      <c r="G872">
        <v>0.10752100856911066</v>
      </c>
      <c r="H872">
        <v>0.53760504284555333</v>
      </c>
      <c r="I872">
        <v>0.70997051519999987</v>
      </c>
      <c r="J872">
        <v>5</v>
      </c>
      <c r="K872">
        <v>3.5498525759999993</v>
      </c>
      <c r="L872" t="s">
        <v>129</v>
      </c>
      <c r="M872" t="s">
        <v>70</v>
      </c>
      <c r="N872" t="s">
        <v>71</v>
      </c>
    </row>
    <row r="873" spans="1:14" x14ac:dyDescent="0.25">
      <c r="A873">
        <v>3</v>
      </c>
      <c r="B873">
        <v>11</v>
      </c>
      <c r="C873" t="s">
        <v>78</v>
      </c>
      <c r="D873">
        <v>24</v>
      </c>
      <c r="E873">
        <v>11</v>
      </c>
      <c r="F873" t="s">
        <v>81</v>
      </c>
      <c r="G873">
        <v>4.5238934211693019E-2</v>
      </c>
      <c r="H873">
        <v>0.22619467105846508</v>
      </c>
      <c r="I873">
        <v>0.40295492999999999</v>
      </c>
      <c r="J873">
        <v>5</v>
      </c>
      <c r="K873">
        <v>2.0147746499999997</v>
      </c>
      <c r="L873" t="s">
        <v>129</v>
      </c>
      <c r="M873" t="s">
        <v>70</v>
      </c>
      <c r="N873" t="s">
        <v>71</v>
      </c>
    </row>
    <row r="874" spans="1:14" x14ac:dyDescent="0.25">
      <c r="A874">
        <v>3</v>
      </c>
      <c r="B874">
        <v>17</v>
      </c>
      <c r="C874" t="s">
        <v>78</v>
      </c>
      <c r="D874">
        <v>24</v>
      </c>
      <c r="E874">
        <v>12</v>
      </c>
      <c r="F874" t="s">
        <v>81</v>
      </c>
      <c r="G874">
        <v>4.5238934211693019E-2</v>
      </c>
      <c r="H874">
        <v>0.22619467105846508</v>
      </c>
      <c r="I874">
        <v>0.42973835399999999</v>
      </c>
      <c r="J874">
        <v>5</v>
      </c>
      <c r="K874">
        <v>2.1486917699999997</v>
      </c>
      <c r="L874" t="s">
        <v>129</v>
      </c>
      <c r="M874" t="s">
        <v>70</v>
      </c>
      <c r="N874" t="s">
        <v>71</v>
      </c>
    </row>
    <row r="875" spans="1:14" x14ac:dyDescent="0.25">
      <c r="A875">
        <v>3</v>
      </c>
      <c r="B875">
        <v>2</v>
      </c>
      <c r="C875" t="s">
        <v>77</v>
      </c>
      <c r="D875">
        <v>24</v>
      </c>
      <c r="E875">
        <v>17</v>
      </c>
      <c r="F875" t="s">
        <v>81</v>
      </c>
      <c r="G875">
        <v>4.5238934211693019E-2</v>
      </c>
      <c r="H875">
        <v>0.22619467105846508</v>
      </c>
      <c r="I875">
        <v>0.28518329519999996</v>
      </c>
      <c r="J875">
        <v>5</v>
      </c>
      <c r="K875">
        <v>1.4259164759999998</v>
      </c>
      <c r="L875" t="s">
        <v>129</v>
      </c>
      <c r="M875" t="s">
        <v>70</v>
      </c>
      <c r="N875" t="s">
        <v>71</v>
      </c>
    </row>
    <row r="876" spans="1:14" x14ac:dyDescent="0.25">
      <c r="A876">
        <v>3</v>
      </c>
      <c r="B876">
        <v>12</v>
      </c>
      <c r="C876" t="s">
        <v>78</v>
      </c>
      <c r="D876">
        <v>29</v>
      </c>
      <c r="E876">
        <v>11</v>
      </c>
      <c r="F876" t="s">
        <v>82</v>
      </c>
      <c r="G876">
        <v>6.6051985541725394E-2</v>
      </c>
      <c r="H876">
        <v>0.33025992770862694</v>
      </c>
      <c r="I876">
        <v>0.53849951500000004</v>
      </c>
      <c r="J876">
        <v>5</v>
      </c>
      <c r="K876">
        <v>2.692497575</v>
      </c>
      <c r="L876" t="s">
        <v>129</v>
      </c>
      <c r="M876" t="s">
        <v>70</v>
      </c>
      <c r="N876" t="s">
        <v>71</v>
      </c>
    </row>
    <row r="877" spans="1:14" x14ac:dyDescent="0.25">
      <c r="A877">
        <v>3</v>
      </c>
      <c r="B877">
        <v>18</v>
      </c>
      <c r="C877" t="s">
        <v>78</v>
      </c>
      <c r="D877">
        <v>25</v>
      </c>
      <c r="E877">
        <v>12</v>
      </c>
      <c r="F877" t="s">
        <v>82</v>
      </c>
      <c r="G877">
        <v>4.9087385212340517E-2</v>
      </c>
      <c r="H877">
        <v>0.24543692606170259</v>
      </c>
      <c r="I877">
        <v>0.457079766</v>
      </c>
      <c r="J877">
        <v>5</v>
      </c>
      <c r="K877">
        <v>2.2853988299999997</v>
      </c>
      <c r="L877" t="s">
        <v>129</v>
      </c>
      <c r="M877" t="s">
        <v>70</v>
      </c>
      <c r="N877" t="s">
        <v>71</v>
      </c>
    </row>
    <row r="878" spans="1:14" x14ac:dyDescent="0.25">
      <c r="A878">
        <v>3</v>
      </c>
      <c r="B878">
        <v>1</v>
      </c>
      <c r="C878" t="s">
        <v>77</v>
      </c>
      <c r="D878">
        <v>29</v>
      </c>
      <c r="E878">
        <v>16</v>
      </c>
      <c r="F878" t="s">
        <v>82</v>
      </c>
      <c r="G878">
        <v>6.6051985541725394E-2</v>
      </c>
      <c r="H878">
        <v>0.33025992770862694</v>
      </c>
      <c r="I878">
        <v>0.38999274799999994</v>
      </c>
      <c r="J878">
        <v>5</v>
      </c>
      <c r="K878">
        <v>1.9499637399999996</v>
      </c>
      <c r="L878" t="s">
        <v>129</v>
      </c>
      <c r="M878" t="s">
        <v>70</v>
      </c>
      <c r="N878" t="s">
        <v>71</v>
      </c>
    </row>
    <row r="879" spans="1:14" x14ac:dyDescent="0.25">
      <c r="A879">
        <v>3</v>
      </c>
      <c r="B879">
        <v>8</v>
      </c>
      <c r="C879" t="s">
        <v>77</v>
      </c>
      <c r="D879">
        <v>44</v>
      </c>
      <c r="E879">
        <v>22</v>
      </c>
      <c r="F879" t="s">
        <v>85</v>
      </c>
      <c r="G879">
        <v>0.15205308443374599</v>
      </c>
      <c r="H879">
        <v>0.76026542216872994</v>
      </c>
      <c r="I879">
        <v>1.2234338551999999</v>
      </c>
      <c r="J879">
        <v>5</v>
      </c>
      <c r="K879">
        <v>6.1171692759999994</v>
      </c>
      <c r="L879" t="s">
        <v>129</v>
      </c>
      <c r="M879" t="s">
        <v>70</v>
      </c>
      <c r="N879" t="s">
        <v>71</v>
      </c>
    </row>
    <row r="880" spans="1:14" x14ac:dyDescent="0.25">
      <c r="A880">
        <v>3</v>
      </c>
      <c r="B880">
        <v>13</v>
      </c>
      <c r="C880" t="s">
        <v>77</v>
      </c>
      <c r="D880">
        <v>29</v>
      </c>
      <c r="E880">
        <v>15</v>
      </c>
      <c r="F880" t="s">
        <v>82</v>
      </c>
      <c r="G880">
        <v>6.6051985541725394E-2</v>
      </c>
      <c r="H880">
        <v>0.33025992770862694</v>
      </c>
      <c r="I880">
        <v>0.36593577479999995</v>
      </c>
      <c r="J880">
        <v>5</v>
      </c>
      <c r="K880">
        <v>1.8296788739999996</v>
      </c>
      <c r="L880" t="s">
        <v>129</v>
      </c>
      <c r="M880" t="s">
        <v>70</v>
      </c>
      <c r="N880" t="s">
        <v>71</v>
      </c>
    </row>
    <row r="881" spans="1:14" x14ac:dyDescent="0.25">
      <c r="A881">
        <v>3</v>
      </c>
      <c r="B881">
        <v>14</v>
      </c>
      <c r="C881" t="s">
        <v>77</v>
      </c>
      <c r="D881">
        <v>29</v>
      </c>
      <c r="E881">
        <v>20</v>
      </c>
      <c r="F881" t="s">
        <v>82</v>
      </c>
      <c r="G881">
        <v>6.6051985541725394E-2</v>
      </c>
      <c r="H881">
        <v>0.33025992770862694</v>
      </c>
      <c r="I881">
        <v>0.48622064079999994</v>
      </c>
      <c r="J881">
        <v>5</v>
      </c>
      <c r="K881">
        <v>2.4311032039999994</v>
      </c>
      <c r="L881" t="s">
        <v>129</v>
      </c>
      <c r="M881" t="s">
        <v>70</v>
      </c>
      <c r="N881" t="s">
        <v>71</v>
      </c>
    </row>
    <row r="882" spans="1:14" x14ac:dyDescent="0.25">
      <c r="A882">
        <v>3</v>
      </c>
      <c r="B882">
        <v>19</v>
      </c>
      <c r="C882" t="s">
        <v>77</v>
      </c>
      <c r="D882">
        <v>49</v>
      </c>
      <c r="E882">
        <v>25</v>
      </c>
      <c r="F882" t="s">
        <v>86</v>
      </c>
      <c r="G882">
        <v>0.18857409903172731</v>
      </c>
      <c r="H882">
        <v>0.94287049515863652</v>
      </c>
      <c r="I882">
        <v>1.7221083067999998</v>
      </c>
      <c r="J882">
        <v>5</v>
      </c>
      <c r="K882">
        <v>8.6105415339999993</v>
      </c>
      <c r="L882" t="s">
        <v>129</v>
      </c>
      <c r="M882" t="s">
        <v>70</v>
      </c>
      <c r="N882" t="s">
        <v>71</v>
      </c>
    </row>
    <row r="883" spans="1:14" x14ac:dyDescent="0.25">
      <c r="A883">
        <v>4</v>
      </c>
      <c r="B883">
        <v>6</v>
      </c>
      <c r="C883" t="s">
        <v>78</v>
      </c>
      <c r="D883">
        <v>17</v>
      </c>
      <c r="E883">
        <v>12</v>
      </c>
      <c r="F883" t="s">
        <v>80</v>
      </c>
      <c r="G883">
        <v>2.2698006922186261E-2</v>
      </c>
      <c r="H883">
        <v>0.1134900346109313</v>
      </c>
      <c r="I883">
        <v>0.269595798</v>
      </c>
      <c r="J883">
        <v>5</v>
      </c>
      <c r="K883">
        <v>1.3479789899999999</v>
      </c>
      <c r="L883" t="s">
        <v>129</v>
      </c>
      <c r="M883" t="s">
        <v>70</v>
      </c>
      <c r="N883" t="s">
        <v>71</v>
      </c>
    </row>
    <row r="884" spans="1:14" x14ac:dyDescent="0.25">
      <c r="A884">
        <v>4</v>
      </c>
      <c r="B884">
        <v>17</v>
      </c>
      <c r="C884" t="s">
        <v>78</v>
      </c>
      <c r="D884">
        <v>17</v>
      </c>
      <c r="E884">
        <v>12</v>
      </c>
      <c r="F884" t="s">
        <v>80</v>
      </c>
      <c r="G884">
        <v>2.2698006922186261E-2</v>
      </c>
      <c r="H884">
        <v>0.1134900346109313</v>
      </c>
      <c r="I884">
        <v>0.269595798</v>
      </c>
      <c r="J884">
        <v>5</v>
      </c>
      <c r="K884">
        <v>1.3479789899999999</v>
      </c>
      <c r="L884" t="s">
        <v>129</v>
      </c>
      <c r="M884" t="s">
        <v>70</v>
      </c>
      <c r="N884" t="s">
        <v>71</v>
      </c>
    </row>
    <row r="885" spans="1:14" x14ac:dyDescent="0.25">
      <c r="A885">
        <v>4</v>
      </c>
      <c r="B885">
        <v>18</v>
      </c>
      <c r="C885" t="s">
        <v>76</v>
      </c>
      <c r="D885">
        <v>19</v>
      </c>
      <c r="E885">
        <v>11</v>
      </c>
      <c r="F885" t="s">
        <v>80</v>
      </c>
      <c r="G885">
        <v>2.8352873698647883E-2</v>
      </c>
      <c r="H885">
        <v>0.1417643684932394</v>
      </c>
      <c r="I885">
        <v>9.4873420899999991E-2</v>
      </c>
      <c r="J885">
        <v>5</v>
      </c>
      <c r="K885">
        <v>0.47436710449999991</v>
      </c>
      <c r="L885" t="s">
        <v>129</v>
      </c>
      <c r="M885" t="s">
        <v>70</v>
      </c>
      <c r="N885" t="s">
        <v>71</v>
      </c>
    </row>
    <row r="886" spans="1:14" x14ac:dyDescent="0.25">
      <c r="A886">
        <v>4</v>
      </c>
      <c r="B886">
        <v>8</v>
      </c>
      <c r="C886" t="s">
        <v>78</v>
      </c>
      <c r="D886">
        <v>20</v>
      </c>
      <c r="E886">
        <v>11</v>
      </c>
      <c r="F886" t="s">
        <v>81</v>
      </c>
      <c r="G886">
        <v>3.1415926535897934E-2</v>
      </c>
      <c r="H886">
        <v>0.15707963267948966</v>
      </c>
      <c r="I886">
        <v>0.31293286600000003</v>
      </c>
      <c r="J886">
        <v>5</v>
      </c>
      <c r="K886">
        <v>1.56466433</v>
      </c>
      <c r="L886" t="s">
        <v>129</v>
      </c>
      <c r="M886" t="s">
        <v>70</v>
      </c>
      <c r="N886" t="s">
        <v>71</v>
      </c>
    </row>
    <row r="887" spans="1:14" x14ac:dyDescent="0.25">
      <c r="A887">
        <v>4</v>
      </c>
      <c r="B887">
        <v>19</v>
      </c>
      <c r="C887" t="s">
        <v>78</v>
      </c>
      <c r="D887">
        <v>20</v>
      </c>
      <c r="E887">
        <v>11</v>
      </c>
      <c r="F887" t="s">
        <v>81</v>
      </c>
      <c r="G887">
        <v>3.1415926535897934E-2</v>
      </c>
      <c r="H887">
        <v>0.15707963267948966</v>
      </c>
      <c r="I887">
        <v>0.31293286600000003</v>
      </c>
      <c r="J887">
        <v>5</v>
      </c>
      <c r="K887">
        <v>1.56466433</v>
      </c>
      <c r="L887" t="s">
        <v>129</v>
      </c>
      <c r="M887" t="s">
        <v>70</v>
      </c>
      <c r="N887" t="s">
        <v>71</v>
      </c>
    </row>
    <row r="888" spans="1:14" x14ac:dyDescent="0.25">
      <c r="A888">
        <v>4</v>
      </c>
      <c r="B888">
        <v>9</v>
      </c>
      <c r="C888" t="s">
        <v>78</v>
      </c>
      <c r="D888">
        <v>22</v>
      </c>
      <c r="E888">
        <v>18</v>
      </c>
      <c r="F888" t="s">
        <v>81</v>
      </c>
      <c r="G888">
        <v>3.8013271108436497E-2</v>
      </c>
      <c r="H888">
        <v>0.19006635554218249</v>
      </c>
      <c r="I888">
        <v>0.51343655399999999</v>
      </c>
      <c r="J888">
        <v>5</v>
      </c>
      <c r="K888">
        <v>2.5671827699999996</v>
      </c>
      <c r="L888" t="s">
        <v>129</v>
      </c>
      <c r="M888" t="s">
        <v>70</v>
      </c>
      <c r="N888" t="s">
        <v>71</v>
      </c>
    </row>
    <row r="889" spans="1:14" x14ac:dyDescent="0.25">
      <c r="A889">
        <v>4</v>
      </c>
      <c r="B889">
        <v>1</v>
      </c>
      <c r="C889" t="s">
        <v>77</v>
      </c>
      <c r="D889">
        <v>23</v>
      </c>
      <c r="E889">
        <v>20</v>
      </c>
      <c r="F889" t="s">
        <v>81</v>
      </c>
      <c r="G889">
        <v>4.1547562843725017E-2</v>
      </c>
      <c r="H889">
        <v>0.20773781421862508</v>
      </c>
      <c r="I889">
        <v>0.30772419279999996</v>
      </c>
      <c r="J889">
        <v>5</v>
      </c>
      <c r="K889">
        <v>1.5386209639999997</v>
      </c>
      <c r="L889" t="s">
        <v>129</v>
      </c>
      <c r="M889" t="s">
        <v>70</v>
      </c>
      <c r="N889" t="s">
        <v>71</v>
      </c>
    </row>
    <row r="890" spans="1:14" x14ac:dyDescent="0.25">
      <c r="A890">
        <v>4</v>
      </c>
      <c r="B890">
        <v>3</v>
      </c>
      <c r="C890" t="s">
        <v>78</v>
      </c>
      <c r="D890">
        <v>23</v>
      </c>
      <c r="E890">
        <v>18</v>
      </c>
      <c r="F890" t="s">
        <v>81</v>
      </c>
      <c r="G890">
        <v>4.1547562843725017E-2</v>
      </c>
      <c r="H890">
        <v>0.20773781421862508</v>
      </c>
      <c r="I890">
        <v>0.55110074400000009</v>
      </c>
      <c r="J890">
        <v>5</v>
      </c>
      <c r="K890">
        <v>2.7555037200000001</v>
      </c>
      <c r="L890" t="s">
        <v>129</v>
      </c>
      <c r="M890" t="s">
        <v>70</v>
      </c>
      <c r="N890" t="s">
        <v>71</v>
      </c>
    </row>
    <row r="891" spans="1:14" x14ac:dyDescent="0.25">
      <c r="A891">
        <v>4</v>
      </c>
      <c r="B891">
        <v>14</v>
      </c>
      <c r="C891" t="s">
        <v>78</v>
      </c>
      <c r="D891">
        <v>23</v>
      </c>
      <c r="E891">
        <v>14</v>
      </c>
      <c r="F891" t="s">
        <v>81</v>
      </c>
      <c r="G891">
        <v>4.1547562843725017E-2</v>
      </c>
      <c r="H891">
        <v>0.20773781421862508</v>
      </c>
      <c r="I891">
        <v>0.45270885999999999</v>
      </c>
      <c r="J891">
        <v>5</v>
      </c>
      <c r="K891">
        <v>2.2635443</v>
      </c>
      <c r="L891" t="s">
        <v>129</v>
      </c>
      <c r="M891" t="s">
        <v>70</v>
      </c>
      <c r="N891" t="s">
        <v>71</v>
      </c>
    </row>
    <row r="892" spans="1:14" x14ac:dyDescent="0.25">
      <c r="A892">
        <v>4</v>
      </c>
      <c r="B892">
        <v>5</v>
      </c>
      <c r="C892" t="s">
        <v>78</v>
      </c>
      <c r="D892">
        <v>29</v>
      </c>
      <c r="E892">
        <v>23</v>
      </c>
      <c r="F892" t="s">
        <v>82</v>
      </c>
      <c r="G892">
        <v>6.6051985541725394E-2</v>
      </c>
      <c r="H892">
        <v>0.33025992770862694</v>
      </c>
      <c r="I892">
        <v>1.007767423</v>
      </c>
      <c r="J892">
        <v>5</v>
      </c>
      <c r="K892">
        <v>5.0388371149999998</v>
      </c>
      <c r="L892" t="s">
        <v>129</v>
      </c>
      <c r="M892" t="s">
        <v>70</v>
      </c>
      <c r="N892" t="s">
        <v>71</v>
      </c>
    </row>
    <row r="893" spans="1:14" x14ac:dyDescent="0.25">
      <c r="A893">
        <v>4</v>
      </c>
      <c r="B893">
        <v>16</v>
      </c>
      <c r="C893" t="s">
        <v>78</v>
      </c>
      <c r="D893">
        <v>29</v>
      </c>
      <c r="E893">
        <v>16</v>
      </c>
      <c r="F893" t="s">
        <v>82</v>
      </c>
      <c r="G893">
        <v>6.6051985541725394E-2</v>
      </c>
      <c r="H893">
        <v>0.33025992770862694</v>
      </c>
      <c r="I893">
        <v>0.73402781000000006</v>
      </c>
      <c r="J893">
        <v>5</v>
      </c>
      <c r="K893">
        <v>3.67013905</v>
      </c>
      <c r="L893" t="s">
        <v>129</v>
      </c>
      <c r="M893" t="s">
        <v>70</v>
      </c>
      <c r="N893" t="s">
        <v>71</v>
      </c>
    </row>
    <row r="894" spans="1:14" x14ac:dyDescent="0.25">
      <c r="A894">
        <v>4</v>
      </c>
      <c r="B894">
        <v>4</v>
      </c>
      <c r="C894" t="s">
        <v>77</v>
      </c>
      <c r="D894">
        <v>31</v>
      </c>
      <c r="E894">
        <v>19</v>
      </c>
      <c r="F894" t="s">
        <v>83</v>
      </c>
      <c r="G894">
        <v>7.5476763502494784E-2</v>
      </c>
      <c r="H894">
        <v>0.37738381751247391</v>
      </c>
      <c r="I894">
        <v>0.52738352359999996</v>
      </c>
      <c r="J894">
        <v>5</v>
      </c>
      <c r="K894">
        <v>2.6369176179999996</v>
      </c>
      <c r="L894" t="s">
        <v>129</v>
      </c>
      <c r="M894" t="s">
        <v>70</v>
      </c>
      <c r="N894" t="s">
        <v>71</v>
      </c>
    </row>
    <row r="895" spans="1:14" x14ac:dyDescent="0.25">
      <c r="A895">
        <v>4</v>
      </c>
      <c r="B895">
        <v>15</v>
      </c>
      <c r="C895" t="s">
        <v>77</v>
      </c>
      <c r="D895">
        <v>31</v>
      </c>
      <c r="E895">
        <v>19</v>
      </c>
      <c r="F895" t="s">
        <v>83</v>
      </c>
      <c r="G895">
        <v>7.5476763502494784E-2</v>
      </c>
      <c r="H895">
        <v>0.37738381751247391</v>
      </c>
      <c r="I895">
        <v>0.52738352359999996</v>
      </c>
      <c r="J895">
        <v>5</v>
      </c>
      <c r="K895">
        <v>2.6369176179999996</v>
      </c>
      <c r="L895" t="s">
        <v>129</v>
      </c>
      <c r="M895" t="s">
        <v>70</v>
      </c>
      <c r="N895" t="s">
        <v>71</v>
      </c>
    </row>
    <row r="896" spans="1:14" x14ac:dyDescent="0.25">
      <c r="A896">
        <v>4</v>
      </c>
      <c r="B896">
        <v>10</v>
      </c>
      <c r="C896" t="s">
        <v>78</v>
      </c>
      <c r="D896">
        <v>32</v>
      </c>
      <c r="E896">
        <v>24</v>
      </c>
      <c r="F896" t="s">
        <v>83</v>
      </c>
      <c r="G896">
        <v>8.0424771931898703E-2</v>
      </c>
      <c r="H896">
        <v>0.40212385965949349</v>
      </c>
      <c r="I896">
        <v>1.25109669</v>
      </c>
      <c r="J896">
        <v>5</v>
      </c>
      <c r="K896">
        <v>6.2554834499999998</v>
      </c>
      <c r="L896" t="s">
        <v>129</v>
      </c>
      <c r="M896" t="s">
        <v>70</v>
      </c>
      <c r="N896" t="s">
        <v>71</v>
      </c>
    </row>
    <row r="897" spans="1:14" x14ac:dyDescent="0.25">
      <c r="A897">
        <v>4</v>
      </c>
      <c r="B897">
        <v>11</v>
      </c>
      <c r="C897" t="s">
        <v>77</v>
      </c>
      <c r="D897">
        <v>34</v>
      </c>
      <c r="E897">
        <v>17</v>
      </c>
      <c r="F897" t="s">
        <v>83</v>
      </c>
      <c r="G897">
        <v>9.0792027688745044E-2</v>
      </c>
      <c r="H897">
        <v>0.45396013844372518</v>
      </c>
      <c r="I897">
        <v>0.56723056719999998</v>
      </c>
      <c r="J897">
        <v>5</v>
      </c>
      <c r="K897">
        <v>2.8361528359999997</v>
      </c>
      <c r="L897" t="s">
        <v>129</v>
      </c>
      <c r="M897" t="s">
        <v>70</v>
      </c>
      <c r="N897" t="s">
        <v>71</v>
      </c>
    </row>
    <row r="898" spans="1:14" x14ac:dyDescent="0.25">
      <c r="A898">
        <v>4</v>
      </c>
      <c r="B898">
        <v>2</v>
      </c>
      <c r="C898" t="s">
        <v>77</v>
      </c>
      <c r="D898">
        <v>35</v>
      </c>
      <c r="E898">
        <v>19</v>
      </c>
      <c r="F898" t="s">
        <v>84</v>
      </c>
      <c r="G898">
        <v>9.6211275016187398E-2</v>
      </c>
      <c r="H898">
        <v>0.48105637508093696</v>
      </c>
      <c r="I898">
        <v>0.67086720679999989</v>
      </c>
      <c r="J898">
        <v>5</v>
      </c>
      <c r="K898">
        <v>3.3543360339999992</v>
      </c>
      <c r="L898" t="s">
        <v>129</v>
      </c>
      <c r="M898" t="s">
        <v>70</v>
      </c>
      <c r="N898" t="s">
        <v>71</v>
      </c>
    </row>
    <row r="899" spans="1:14" x14ac:dyDescent="0.25">
      <c r="A899">
        <v>4</v>
      </c>
      <c r="B899">
        <v>20</v>
      </c>
      <c r="C899" t="s">
        <v>78</v>
      </c>
      <c r="D899">
        <v>35</v>
      </c>
      <c r="E899">
        <v>18</v>
      </c>
      <c r="F899" t="s">
        <v>84</v>
      </c>
      <c r="G899">
        <v>9.6211275016187398E-2</v>
      </c>
      <c r="H899">
        <v>0.48105637508093696</v>
      </c>
      <c r="I899">
        <v>1.1336402160000001</v>
      </c>
      <c r="J899">
        <v>5</v>
      </c>
      <c r="K899">
        <v>5.6682010800000002</v>
      </c>
      <c r="L899" t="s">
        <v>129</v>
      </c>
      <c r="M899" t="s">
        <v>70</v>
      </c>
      <c r="N899" t="s">
        <v>71</v>
      </c>
    </row>
    <row r="900" spans="1:14" x14ac:dyDescent="0.25">
      <c r="A900">
        <v>4</v>
      </c>
      <c r="B900">
        <v>7</v>
      </c>
      <c r="C900" t="s">
        <v>76</v>
      </c>
      <c r="D900">
        <v>36</v>
      </c>
      <c r="E900">
        <v>21</v>
      </c>
      <c r="F900" t="s">
        <v>84</v>
      </c>
      <c r="G900">
        <v>0.10178760197630929</v>
      </c>
      <c r="H900">
        <v>0.50893800988154636</v>
      </c>
      <c r="I900">
        <v>0.7659751669</v>
      </c>
      <c r="J900">
        <v>5</v>
      </c>
      <c r="K900">
        <v>3.8298758344999997</v>
      </c>
      <c r="L900" t="s">
        <v>129</v>
      </c>
      <c r="M900" t="s">
        <v>70</v>
      </c>
      <c r="N900" t="s">
        <v>71</v>
      </c>
    </row>
    <row r="901" spans="1:14" x14ac:dyDescent="0.25">
      <c r="A901">
        <v>4</v>
      </c>
      <c r="B901">
        <v>13</v>
      </c>
      <c r="C901" t="s">
        <v>77</v>
      </c>
      <c r="D901">
        <v>36</v>
      </c>
      <c r="E901">
        <v>19</v>
      </c>
      <c r="F901" t="s">
        <v>84</v>
      </c>
      <c r="G901">
        <v>0.10178760197630929</v>
      </c>
      <c r="H901">
        <v>0.50893800988154636</v>
      </c>
      <c r="I901">
        <v>0.70945562159999997</v>
      </c>
      <c r="J901">
        <v>5</v>
      </c>
      <c r="K901">
        <v>3.5472781079999995</v>
      </c>
      <c r="L901" t="s">
        <v>129</v>
      </c>
      <c r="M901" t="s">
        <v>70</v>
      </c>
      <c r="N901" t="s">
        <v>71</v>
      </c>
    </row>
    <row r="902" spans="1:14" x14ac:dyDescent="0.25">
      <c r="A902">
        <v>4</v>
      </c>
      <c r="B902">
        <v>12</v>
      </c>
      <c r="C902" t="s">
        <v>77</v>
      </c>
      <c r="D902">
        <v>41</v>
      </c>
      <c r="E902">
        <v>20</v>
      </c>
      <c r="F902" t="s">
        <v>85</v>
      </c>
      <c r="G902">
        <v>0.13202543126711103</v>
      </c>
      <c r="H902">
        <v>0.66012715633555508</v>
      </c>
      <c r="I902">
        <v>0.96678800079999994</v>
      </c>
      <c r="J902">
        <v>5</v>
      </c>
      <c r="K902">
        <v>4.8339400039999996</v>
      </c>
      <c r="L902" t="s">
        <v>129</v>
      </c>
      <c r="M902" t="s">
        <v>70</v>
      </c>
      <c r="N902" t="s">
        <v>71</v>
      </c>
    </row>
    <row r="903" spans="1:14" x14ac:dyDescent="0.25">
      <c r="A903">
        <v>1</v>
      </c>
      <c r="B903">
        <v>1</v>
      </c>
      <c r="C903" t="s">
        <v>78</v>
      </c>
      <c r="D903">
        <v>11</v>
      </c>
      <c r="E903">
        <v>6</v>
      </c>
      <c r="F903" t="s">
        <v>79</v>
      </c>
      <c r="G903">
        <v>9.5033177771091243E-3</v>
      </c>
      <c r="H903">
        <v>6.3355451847394162E-2</v>
      </c>
      <c r="I903">
        <v>0.14209554000000002</v>
      </c>
      <c r="J903">
        <v>6.666666666666667</v>
      </c>
      <c r="K903">
        <v>0.94730360000000013</v>
      </c>
      <c r="L903" t="s">
        <v>129</v>
      </c>
      <c r="M903" t="s">
        <v>56</v>
      </c>
      <c r="N903" t="s">
        <v>57</v>
      </c>
    </row>
    <row r="904" spans="1:14" x14ac:dyDescent="0.25">
      <c r="A904">
        <v>1</v>
      </c>
      <c r="B904">
        <v>3</v>
      </c>
      <c r="C904" t="s">
        <v>78</v>
      </c>
      <c r="D904">
        <v>12</v>
      </c>
      <c r="E904">
        <v>6</v>
      </c>
      <c r="F904" t="s">
        <v>79</v>
      </c>
      <c r="G904">
        <v>1.1309733552923255E-2</v>
      </c>
      <c r="H904">
        <v>7.5398223686155036E-2</v>
      </c>
      <c r="I904">
        <v>0.14851240199999999</v>
      </c>
      <c r="J904">
        <v>6.666666666666667</v>
      </c>
      <c r="K904">
        <v>0.99008267999999999</v>
      </c>
      <c r="L904" t="s">
        <v>129</v>
      </c>
      <c r="M904" t="s">
        <v>56</v>
      </c>
      <c r="N904" t="s">
        <v>57</v>
      </c>
    </row>
    <row r="905" spans="1:14" x14ac:dyDescent="0.25">
      <c r="A905">
        <v>1</v>
      </c>
      <c r="B905">
        <v>12</v>
      </c>
      <c r="C905" t="s">
        <v>77</v>
      </c>
      <c r="D905">
        <v>12</v>
      </c>
      <c r="E905">
        <v>9</v>
      </c>
      <c r="F905" t="s">
        <v>79</v>
      </c>
      <c r="G905">
        <v>1.1309733552923255E-2</v>
      </c>
      <c r="H905">
        <v>7.5398223686155036E-2</v>
      </c>
      <c r="I905">
        <v>4.2153516000000002E-2</v>
      </c>
      <c r="J905">
        <v>6.666666666666667</v>
      </c>
      <c r="K905">
        <v>0.28102344000000001</v>
      </c>
      <c r="L905" t="s">
        <v>129</v>
      </c>
      <c r="M905" t="s">
        <v>56</v>
      </c>
      <c r="N905" t="s">
        <v>57</v>
      </c>
    </row>
    <row r="906" spans="1:14" x14ac:dyDescent="0.25">
      <c r="A906">
        <v>1</v>
      </c>
      <c r="B906">
        <v>2</v>
      </c>
      <c r="C906" t="s">
        <v>78</v>
      </c>
      <c r="D906">
        <v>13</v>
      </c>
      <c r="E906">
        <v>7</v>
      </c>
      <c r="F906" t="s">
        <v>79</v>
      </c>
      <c r="G906">
        <v>1.3273228961416878E-2</v>
      </c>
      <c r="H906">
        <v>8.8488193076112526E-2</v>
      </c>
      <c r="I906">
        <v>0.16334558300000002</v>
      </c>
      <c r="J906">
        <v>6.666666666666667</v>
      </c>
      <c r="K906">
        <v>1.0889705533333336</v>
      </c>
      <c r="L906" t="s">
        <v>129</v>
      </c>
      <c r="M906" t="s">
        <v>56</v>
      </c>
      <c r="N906" t="s">
        <v>57</v>
      </c>
    </row>
    <row r="907" spans="1:14" x14ac:dyDescent="0.25">
      <c r="A907">
        <v>1</v>
      </c>
      <c r="B907">
        <v>10</v>
      </c>
      <c r="C907" t="s">
        <v>77</v>
      </c>
      <c r="D907">
        <v>16</v>
      </c>
      <c r="E907">
        <v>6</v>
      </c>
      <c r="F907" t="s">
        <v>80</v>
      </c>
      <c r="G907">
        <v>2.0106192982974676E-2</v>
      </c>
      <c r="H907">
        <v>0.13404128655316452</v>
      </c>
      <c r="I907">
        <v>4.9018763999999992E-2</v>
      </c>
      <c r="J907">
        <v>6.666666666666667</v>
      </c>
      <c r="K907">
        <v>0.32679175999999999</v>
      </c>
      <c r="L907" t="s">
        <v>129</v>
      </c>
      <c r="M907" t="s">
        <v>56</v>
      </c>
      <c r="N907" t="s">
        <v>57</v>
      </c>
    </row>
    <row r="908" spans="1:14" x14ac:dyDescent="0.25">
      <c r="A908">
        <v>1</v>
      </c>
      <c r="B908">
        <v>8</v>
      </c>
      <c r="C908" t="s">
        <v>78</v>
      </c>
      <c r="D908">
        <v>17</v>
      </c>
      <c r="E908">
        <v>5</v>
      </c>
      <c r="F908" t="s">
        <v>80</v>
      </c>
      <c r="G908">
        <v>2.2698006922186261E-2</v>
      </c>
      <c r="H908">
        <v>0.15132004614790842</v>
      </c>
      <c r="I908">
        <v>0.17552832099999999</v>
      </c>
      <c r="J908">
        <v>6.666666666666667</v>
      </c>
      <c r="K908">
        <v>1.1701888066666666</v>
      </c>
      <c r="L908" t="s">
        <v>129</v>
      </c>
      <c r="M908" t="s">
        <v>56</v>
      </c>
      <c r="N908" t="s">
        <v>57</v>
      </c>
    </row>
    <row r="909" spans="1:14" x14ac:dyDescent="0.25">
      <c r="A909">
        <v>1</v>
      </c>
      <c r="B909">
        <v>19</v>
      </c>
      <c r="C909" t="s">
        <v>77</v>
      </c>
      <c r="D909">
        <v>17</v>
      </c>
      <c r="E909">
        <v>9</v>
      </c>
      <c r="F909" t="s">
        <v>80</v>
      </c>
      <c r="G909">
        <v>2.2698006922186261E-2</v>
      </c>
      <c r="H909">
        <v>0.15132004614790842</v>
      </c>
      <c r="I909">
        <v>7.9483302000000006E-2</v>
      </c>
      <c r="J909">
        <v>6.666666666666667</v>
      </c>
      <c r="K909">
        <v>0.52988868000000011</v>
      </c>
      <c r="L909" t="s">
        <v>129</v>
      </c>
      <c r="M909" t="s">
        <v>56</v>
      </c>
      <c r="N909" t="s">
        <v>57</v>
      </c>
    </row>
    <row r="910" spans="1:14" x14ac:dyDescent="0.25">
      <c r="A910">
        <v>1</v>
      </c>
      <c r="B910">
        <v>4</v>
      </c>
      <c r="C910" t="s">
        <v>78</v>
      </c>
      <c r="D910">
        <v>18</v>
      </c>
      <c r="E910">
        <v>8</v>
      </c>
      <c r="F910" t="s">
        <v>80</v>
      </c>
      <c r="G910">
        <v>2.5446900494077322E-2</v>
      </c>
      <c r="H910">
        <v>0.16964600329384882</v>
      </c>
      <c r="I910">
        <v>0.22886267400000002</v>
      </c>
      <c r="J910">
        <v>6.666666666666667</v>
      </c>
      <c r="K910">
        <v>1.5257511600000002</v>
      </c>
      <c r="L910" t="s">
        <v>129</v>
      </c>
      <c r="M910" t="s">
        <v>56</v>
      </c>
      <c r="N910" t="s">
        <v>57</v>
      </c>
    </row>
    <row r="911" spans="1:14" x14ac:dyDescent="0.25">
      <c r="A911">
        <v>1</v>
      </c>
      <c r="B911">
        <v>6</v>
      </c>
      <c r="C911" t="s">
        <v>78</v>
      </c>
      <c r="D911">
        <v>18</v>
      </c>
      <c r="E911">
        <v>6</v>
      </c>
      <c r="F911" t="s">
        <v>80</v>
      </c>
      <c r="G911">
        <v>2.5446900494077322E-2</v>
      </c>
      <c r="H911">
        <v>0.16964600329384882</v>
      </c>
      <c r="I911">
        <v>0.19873132199999999</v>
      </c>
      <c r="J911">
        <v>6.666666666666667</v>
      </c>
      <c r="K911">
        <v>1.32487548</v>
      </c>
      <c r="L911" t="s">
        <v>129</v>
      </c>
      <c r="M911" t="s">
        <v>56</v>
      </c>
      <c r="N911" t="s">
        <v>57</v>
      </c>
    </row>
    <row r="912" spans="1:14" x14ac:dyDescent="0.25">
      <c r="A912">
        <v>1</v>
      </c>
      <c r="B912">
        <v>9</v>
      </c>
      <c r="C912" t="s">
        <v>78</v>
      </c>
      <c r="D912">
        <v>18</v>
      </c>
      <c r="E912">
        <v>10</v>
      </c>
      <c r="F912" t="s">
        <v>80</v>
      </c>
      <c r="G912">
        <v>2.5446900494077322E-2</v>
      </c>
      <c r="H912">
        <v>0.16964600329384882</v>
      </c>
      <c r="I912">
        <v>0.25899402599999999</v>
      </c>
      <c r="J912">
        <v>6.666666666666667</v>
      </c>
      <c r="K912">
        <v>1.72662684</v>
      </c>
      <c r="L912" t="s">
        <v>129</v>
      </c>
      <c r="M912" t="s">
        <v>56</v>
      </c>
      <c r="N912" t="s">
        <v>57</v>
      </c>
    </row>
    <row r="913" spans="1:14" x14ac:dyDescent="0.25">
      <c r="A913">
        <v>1</v>
      </c>
      <c r="B913">
        <v>15</v>
      </c>
      <c r="C913" t="s">
        <v>78</v>
      </c>
      <c r="D913">
        <v>18</v>
      </c>
      <c r="E913">
        <v>8</v>
      </c>
      <c r="F913" t="s">
        <v>80</v>
      </c>
      <c r="G913">
        <v>2.5446900494077322E-2</v>
      </c>
      <c r="H913">
        <v>0.16964600329384882</v>
      </c>
      <c r="I913">
        <v>0.22886267400000002</v>
      </c>
      <c r="J913">
        <v>6.666666666666667</v>
      </c>
      <c r="K913">
        <v>1.5257511600000002</v>
      </c>
      <c r="L913" t="s">
        <v>129</v>
      </c>
      <c r="M913" t="s">
        <v>56</v>
      </c>
      <c r="N913" t="s">
        <v>57</v>
      </c>
    </row>
    <row r="914" spans="1:14" x14ac:dyDescent="0.25">
      <c r="A914">
        <v>1</v>
      </c>
      <c r="B914">
        <v>17</v>
      </c>
      <c r="C914" t="s">
        <v>78</v>
      </c>
      <c r="D914">
        <v>18</v>
      </c>
      <c r="E914">
        <v>10</v>
      </c>
      <c r="F914" t="s">
        <v>80</v>
      </c>
      <c r="G914">
        <v>2.5446900494077322E-2</v>
      </c>
      <c r="H914">
        <v>0.16964600329384882</v>
      </c>
      <c r="I914">
        <v>0.25899402599999999</v>
      </c>
      <c r="J914">
        <v>6.666666666666667</v>
      </c>
      <c r="K914">
        <v>1.72662684</v>
      </c>
      <c r="L914" t="s">
        <v>129</v>
      </c>
      <c r="M914" t="s">
        <v>56</v>
      </c>
      <c r="N914" t="s">
        <v>57</v>
      </c>
    </row>
    <row r="915" spans="1:14" x14ac:dyDescent="0.25">
      <c r="A915">
        <v>1</v>
      </c>
      <c r="B915">
        <v>20</v>
      </c>
      <c r="C915" t="s">
        <v>78</v>
      </c>
      <c r="D915">
        <v>18</v>
      </c>
      <c r="E915">
        <v>10</v>
      </c>
      <c r="F915" t="s">
        <v>80</v>
      </c>
      <c r="G915">
        <v>2.5446900494077322E-2</v>
      </c>
      <c r="H915">
        <v>0.16964600329384882</v>
      </c>
      <c r="I915">
        <v>0.25899402599999999</v>
      </c>
      <c r="J915">
        <v>6.666666666666667</v>
      </c>
      <c r="K915">
        <v>1.72662684</v>
      </c>
      <c r="L915" t="s">
        <v>129</v>
      </c>
      <c r="M915" t="s">
        <v>56</v>
      </c>
      <c r="N915" t="s">
        <v>57</v>
      </c>
    </row>
    <row r="916" spans="1:14" x14ac:dyDescent="0.25">
      <c r="A916">
        <v>1</v>
      </c>
      <c r="B916">
        <v>13</v>
      </c>
      <c r="C916" t="s">
        <v>78</v>
      </c>
      <c r="D916">
        <v>19</v>
      </c>
      <c r="E916">
        <v>12</v>
      </c>
      <c r="F916" t="s">
        <v>80</v>
      </c>
      <c r="G916">
        <v>2.8352873698647883E-2</v>
      </c>
      <c r="H916">
        <v>0.1890191579909859</v>
      </c>
      <c r="I916">
        <v>0.309770934</v>
      </c>
      <c r="J916">
        <v>6.666666666666667</v>
      </c>
      <c r="K916">
        <v>2.06513956</v>
      </c>
      <c r="L916" t="s">
        <v>129</v>
      </c>
      <c r="M916" t="s">
        <v>56</v>
      </c>
      <c r="N916" t="s">
        <v>57</v>
      </c>
    </row>
    <row r="917" spans="1:14" x14ac:dyDescent="0.25">
      <c r="A917">
        <v>1</v>
      </c>
      <c r="B917">
        <v>7</v>
      </c>
      <c r="C917" t="s">
        <v>78</v>
      </c>
      <c r="D917">
        <v>20</v>
      </c>
      <c r="E917">
        <v>6</v>
      </c>
      <c r="F917" t="s">
        <v>81</v>
      </c>
      <c r="G917">
        <v>3.1415926535897934E-2</v>
      </c>
      <c r="H917">
        <v>0.20943951023931956</v>
      </c>
      <c r="I917">
        <v>0.21993486600000001</v>
      </c>
      <c r="J917">
        <v>6.666666666666667</v>
      </c>
      <c r="K917">
        <v>1.4662324400000002</v>
      </c>
      <c r="L917" t="s">
        <v>129</v>
      </c>
      <c r="M917" t="s">
        <v>56</v>
      </c>
      <c r="N917" t="s">
        <v>57</v>
      </c>
    </row>
    <row r="918" spans="1:14" x14ac:dyDescent="0.25">
      <c r="A918">
        <v>1</v>
      </c>
      <c r="B918">
        <v>14</v>
      </c>
      <c r="C918" t="s">
        <v>78</v>
      </c>
      <c r="D918">
        <v>20</v>
      </c>
      <c r="E918">
        <v>11</v>
      </c>
      <c r="F918" t="s">
        <v>81</v>
      </c>
      <c r="G918">
        <v>3.1415926535897934E-2</v>
      </c>
      <c r="H918">
        <v>0.20943951023931956</v>
      </c>
      <c r="I918">
        <v>0.31293286600000003</v>
      </c>
      <c r="J918">
        <v>6.666666666666667</v>
      </c>
      <c r="K918">
        <v>2.0862191066666669</v>
      </c>
      <c r="L918" t="s">
        <v>129</v>
      </c>
      <c r="M918" t="s">
        <v>56</v>
      </c>
      <c r="N918" t="s">
        <v>57</v>
      </c>
    </row>
    <row r="919" spans="1:14" x14ac:dyDescent="0.25">
      <c r="A919">
        <v>1</v>
      </c>
      <c r="B919">
        <v>18</v>
      </c>
      <c r="C919" t="s">
        <v>78</v>
      </c>
      <c r="D919">
        <v>20</v>
      </c>
      <c r="E919">
        <v>11</v>
      </c>
      <c r="F919" t="s">
        <v>81</v>
      </c>
      <c r="G919">
        <v>3.1415926535897934E-2</v>
      </c>
      <c r="H919">
        <v>0.20943951023931956</v>
      </c>
      <c r="I919">
        <v>0.31293286600000003</v>
      </c>
      <c r="J919">
        <v>6.666666666666667</v>
      </c>
      <c r="K919">
        <v>2.0862191066666669</v>
      </c>
      <c r="L919" t="s">
        <v>129</v>
      </c>
      <c r="M919" t="s">
        <v>56</v>
      </c>
      <c r="N919" t="s">
        <v>57</v>
      </c>
    </row>
    <row r="920" spans="1:14" x14ac:dyDescent="0.25">
      <c r="A920">
        <v>1</v>
      </c>
      <c r="B920">
        <v>5</v>
      </c>
      <c r="C920" t="s">
        <v>78</v>
      </c>
      <c r="D920">
        <v>21</v>
      </c>
      <c r="E920">
        <v>9</v>
      </c>
      <c r="F920" t="s">
        <v>81</v>
      </c>
      <c r="G920">
        <v>3.4636059005827467E-2</v>
      </c>
      <c r="H920">
        <v>0.23090706003884978</v>
      </c>
      <c r="I920">
        <v>0.29289179700000001</v>
      </c>
      <c r="J920">
        <v>6.666666666666667</v>
      </c>
      <c r="K920">
        <v>1.9526119800000001</v>
      </c>
      <c r="L920" t="s">
        <v>129</v>
      </c>
      <c r="M920" t="s">
        <v>56</v>
      </c>
      <c r="N920" t="s">
        <v>57</v>
      </c>
    </row>
    <row r="921" spans="1:14" x14ac:dyDescent="0.25">
      <c r="A921">
        <v>1</v>
      </c>
      <c r="B921">
        <v>16</v>
      </c>
      <c r="C921" t="s">
        <v>78</v>
      </c>
      <c r="D921">
        <v>23</v>
      </c>
      <c r="E921">
        <v>11</v>
      </c>
      <c r="F921" t="s">
        <v>81</v>
      </c>
      <c r="G921">
        <v>4.1547562843725017E-2</v>
      </c>
      <c r="H921">
        <v>0.27698375229150013</v>
      </c>
      <c r="I921">
        <v>0.378914947</v>
      </c>
      <c r="J921">
        <v>6.666666666666667</v>
      </c>
      <c r="K921">
        <v>2.5260996466666668</v>
      </c>
      <c r="L921" t="s">
        <v>129</v>
      </c>
      <c r="M921" t="s">
        <v>56</v>
      </c>
      <c r="N921" t="s">
        <v>57</v>
      </c>
    </row>
    <row r="922" spans="1:14" x14ac:dyDescent="0.25">
      <c r="A922">
        <v>1</v>
      </c>
      <c r="B922">
        <v>11</v>
      </c>
      <c r="C922" t="s">
        <v>78</v>
      </c>
      <c r="D922">
        <v>24</v>
      </c>
      <c r="E922">
        <v>10</v>
      </c>
      <c r="F922" t="s">
        <v>81</v>
      </c>
      <c r="G922">
        <v>4.5238934211693019E-2</v>
      </c>
      <c r="H922">
        <v>0.30159289474462014</v>
      </c>
      <c r="I922">
        <v>0.37617150599999999</v>
      </c>
      <c r="J922">
        <v>6.666666666666667</v>
      </c>
      <c r="K922">
        <v>2.5078100399999999</v>
      </c>
      <c r="L922" t="s">
        <v>129</v>
      </c>
      <c r="M922" t="s">
        <v>56</v>
      </c>
      <c r="N922" t="s">
        <v>57</v>
      </c>
    </row>
    <row r="923" spans="1:14" x14ac:dyDescent="0.25">
      <c r="A923">
        <v>2</v>
      </c>
      <c r="B923">
        <v>4</v>
      </c>
      <c r="C923" t="s">
        <v>78</v>
      </c>
      <c r="D923">
        <v>12</v>
      </c>
      <c r="E923">
        <v>15</v>
      </c>
      <c r="F923" t="s">
        <v>79</v>
      </c>
      <c r="G923">
        <v>1.1309733552923255E-2</v>
      </c>
      <c r="H923">
        <v>7.5398223686155036E-2</v>
      </c>
      <c r="I923">
        <v>0.20877510599999999</v>
      </c>
      <c r="J923">
        <v>6.666666666666667</v>
      </c>
      <c r="K923">
        <v>1.39183404</v>
      </c>
      <c r="L923" t="s">
        <v>129</v>
      </c>
      <c r="M923" t="s">
        <v>56</v>
      </c>
      <c r="N923" t="s">
        <v>57</v>
      </c>
    </row>
    <row r="924" spans="1:14" x14ac:dyDescent="0.25">
      <c r="A924">
        <v>2</v>
      </c>
      <c r="B924">
        <v>1</v>
      </c>
      <c r="C924" t="s">
        <v>78</v>
      </c>
      <c r="D924">
        <v>13</v>
      </c>
      <c r="E924">
        <v>12</v>
      </c>
      <c r="F924" t="s">
        <v>79</v>
      </c>
      <c r="G924">
        <v>1.3273228961416878E-2</v>
      </c>
      <c r="H924">
        <v>8.8488193076112526E-2</v>
      </c>
      <c r="I924">
        <v>0.202637238</v>
      </c>
      <c r="J924">
        <v>6.666666666666667</v>
      </c>
      <c r="K924">
        <v>1.3509149200000001</v>
      </c>
      <c r="L924" t="s">
        <v>129</v>
      </c>
      <c r="M924" t="s">
        <v>56</v>
      </c>
      <c r="N924" t="s">
        <v>57</v>
      </c>
    </row>
    <row r="925" spans="1:14" x14ac:dyDescent="0.25">
      <c r="A925">
        <v>2</v>
      </c>
      <c r="B925">
        <v>7</v>
      </c>
      <c r="C925" t="s">
        <v>78</v>
      </c>
      <c r="D925">
        <v>13</v>
      </c>
      <c r="E925">
        <v>8</v>
      </c>
      <c r="F925" t="s">
        <v>79</v>
      </c>
      <c r="G925">
        <v>1.3273228961416878E-2</v>
      </c>
      <c r="H925">
        <v>8.8488193076112526E-2</v>
      </c>
      <c r="I925">
        <v>0.17120391400000001</v>
      </c>
      <c r="J925">
        <v>6.666666666666667</v>
      </c>
      <c r="K925">
        <v>1.1413594266666669</v>
      </c>
      <c r="L925" t="s">
        <v>129</v>
      </c>
      <c r="M925" t="s">
        <v>56</v>
      </c>
      <c r="N925" t="s">
        <v>57</v>
      </c>
    </row>
    <row r="926" spans="1:14" x14ac:dyDescent="0.25">
      <c r="A926">
        <v>2</v>
      </c>
      <c r="B926">
        <v>14</v>
      </c>
      <c r="C926" t="s">
        <v>78</v>
      </c>
      <c r="D926">
        <v>13</v>
      </c>
      <c r="E926">
        <v>8</v>
      </c>
      <c r="F926" t="s">
        <v>79</v>
      </c>
      <c r="G926">
        <v>1.3273228961416878E-2</v>
      </c>
      <c r="H926">
        <v>8.8488193076112526E-2</v>
      </c>
      <c r="I926">
        <v>0.17120391400000001</v>
      </c>
      <c r="J926">
        <v>6.666666666666667</v>
      </c>
      <c r="K926">
        <v>1.1413594266666669</v>
      </c>
      <c r="L926" t="s">
        <v>129</v>
      </c>
      <c r="M926" t="s">
        <v>56</v>
      </c>
      <c r="N926" t="s">
        <v>57</v>
      </c>
    </row>
    <row r="927" spans="1:14" x14ac:dyDescent="0.25">
      <c r="A927">
        <v>2</v>
      </c>
      <c r="B927">
        <v>2</v>
      </c>
      <c r="C927" t="s">
        <v>78</v>
      </c>
      <c r="D927">
        <v>16</v>
      </c>
      <c r="E927">
        <v>14</v>
      </c>
      <c r="F927" t="s">
        <v>80</v>
      </c>
      <c r="G927">
        <v>2.0106192982974676E-2</v>
      </c>
      <c r="H927">
        <v>0.13404128655316452</v>
      </c>
      <c r="I927">
        <v>0.27498968200000001</v>
      </c>
      <c r="J927">
        <v>6.666666666666667</v>
      </c>
      <c r="K927">
        <v>1.8332645466666668</v>
      </c>
      <c r="L927" t="s">
        <v>129</v>
      </c>
      <c r="M927" t="s">
        <v>56</v>
      </c>
      <c r="N927" t="s">
        <v>57</v>
      </c>
    </row>
    <row r="928" spans="1:14" x14ac:dyDescent="0.25">
      <c r="A928">
        <v>2</v>
      </c>
      <c r="B928">
        <v>9</v>
      </c>
      <c r="C928" t="s">
        <v>77</v>
      </c>
      <c r="D928">
        <v>16</v>
      </c>
      <c r="E928">
        <v>13</v>
      </c>
      <c r="F928" t="s">
        <v>80</v>
      </c>
      <c r="G928">
        <v>2.0106192982974676E-2</v>
      </c>
      <c r="H928">
        <v>0.13404128655316452</v>
      </c>
      <c r="I928">
        <v>0.1002792824</v>
      </c>
      <c r="J928">
        <v>6.666666666666667</v>
      </c>
      <c r="K928">
        <v>0.66852854933333339</v>
      </c>
      <c r="L928" t="s">
        <v>129</v>
      </c>
      <c r="M928" t="s">
        <v>56</v>
      </c>
      <c r="N928" t="s">
        <v>57</v>
      </c>
    </row>
    <row r="929" spans="1:14" x14ac:dyDescent="0.25">
      <c r="A929">
        <v>2</v>
      </c>
      <c r="B929">
        <v>16</v>
      </c>
      <c r="C929" t="s">
        <v>77</v>
      </c>
      <c r="D929">
        <v>16</v>
      </c>
      <c r="E929">
        <v>13</v>
      </c>
      <c r="F929" t="s">
        <v>80</v>
      </c>
      <c r="G929">
        <v>2.0106192982974676E-2</v>
      </c>
      <c r="H929">
        <v>0.13404128655316452</v>
      </c>
      <c r="I929">
        <v>0.1002792824</v>
      </c>
      <c r="J929">
        <v>6.666666666666667</v>
      </c>
      <c r="K929">
        <v>0.66852854933333339</v>
      </c>
      <c r="L929" t="s">
        <v>129</v>
      </c>
      <c r="M929" t="s">
        <v>56</v>
      </c>
      <c r="N929" t="s">
        <v>57</v>
      </c>
    </row>
    <row r="930" spans="1:14" x14ac:dyDescent="0.25">
      <c r="A930">
        <v>2</v>
      </c>
      <c r="B930">
        <v>5</v>
      </c>
      <c r="C930" t="s">
        <v>78</v>
      </c>
      <c r="D930">
        <v>17</v>
      </c>
      <c r="E930">
        <v>11</v>
      </c>
      <c r="F930" t="s">
        <v>80</v>
      </c>
      <c r="G930">
        <v>2.2698006922186261E-2</v>
      </c>
      <c r="H930">
        <v>0.15132004614790842</v>
      </c>
      <c r="I930">
        <v>0.25615758700000002</v>
      </c>
      <c r="J930">
        <v>6.666666666666667</v>
      </c>
      <c r="K930">
        <v>1.7077172466666668</v>
      </c>
      <c r="L930" t="s">
        <v>129</v>
      </c>
      <c r="M930" t="s">
        <v>56</v>
      </c>
      <c r="N930" t="s">
        <v>57</v>
      </c>
    </row>
    <row r="931" spans="1:14" x14ac:dyDescent="0.25">
      <c r="A931">
        <v>2</v>
      </c>
      <c r="B931">
        <v>10</v>
      </c>
      <c r="C931" t="s">
        <v>77</v>
      </c>
      <c r="D931">
        <v>18</v>
      </c>
      <c r="E931">
        <v>19</v>
      </c>
      <c r="F931" t="s">
        <v>80</v>
      </c>
      <c r="G931">
        <v>2.5446900494077322E-2</v>
      </c>
      <c r="H931">
        <v>0.16964600329384882</v>
      </c>
      <c r="I931">
        <v>0.181174788</v>
      </c>
      <c r="J931">
        <v>6.666666666666667</v>
      </c>
      <c r="K931">
        <v>1.2078319200000001</v>
      </c>
      <c r="L931" t="s">
        <v>129</v>
      </c>
      <c r="M931" t="s">
        <v>56</v>
      </c>
      <c r="N931" t="s">
        <v>57</v>
      </c>
    </row>
    <row r="932" spans="1:14" x14ac:dyDescent="0.25">
      <c r="A932">
        <v>2</v>
      </c>
      <c r="B932">
        <v>17</v>
      </c>
      <c r="C932" t="s">
        <v>77</v>
      </c>
      <c r="D932">
        <v>18</v>
      </c>
      <c r="E932">
        <v>19</v>
      </c>
      <c r="F932" t="s">
        <v>80</v>
      </c>
      <c r="G932">
        <v>2.5446900494077322E-2</v>
      </c>
      <c r="H932">
        <v>0.16964600329384882</v>
      </c>
      <c r="I932">
        <v>0.181174788</v>
      </c>
      <c r="J932">
        <v>6.666666666666667</v>
      </c>
      <c r="K932">
        <v>1.2078319200000001</v>
      </c>
      <c r="L932" t="s">
        <v>129</v>
      </c>
      <c r="M932" t="s">
        <v>56</v>
      </c>
      <c r="N932" t="s">
        <v>57</v>
      </c>
    </row>
    <row r="933" spans="1:14" x14ac:dyDescent="0.25">
      <c r="A933">
        <v>2</v>
      </c>
      <c r="B933">
        <v>3</v>
      </c>
      <c r="C933" t="s">
        <v>78</v>
      </c>
      <c r="D933">
        <v>20</v>
      </c>
      <c r="E933">
        <v>15</v>
      </c>
      <c r="F933" t="s">
        <v>81</v>
      </c>
      <c r="G933">
        <v>3.1415926535897934E-2</v>
      </c>
      <c r="H933">
        <v>0.20943951023931956</v>
      </c>
      <c r="I933">
        <v>0.38733126600000001</v>
      </c>
      <c r="J933">
        <v>6.666666666666667</v>
      </c>
      <c r="K933">
        <v>2.58220844</v>
      </c>
      <c r="L933" t="s">
        <v>129</v>
      </c>
      <c r="M933" t="s">
        <v>56</v>
      </c>
      <c r="N933" t="s">
        <v>57</v>
      </c>
    </row>
    <row r="934" spans="1:14" x14ac:dyDescent="0.25">
      <c r="A934">
        <v>2</v>
      </c>
      <c r="B934">
        <v>8</v>
      </c>
      <c r="C934" t="s">
        <v>78</v>
      </c>
      <c r="D934">
        <v>20</v>
      </c>
      <c r="E934">
        <v>18</v>
      </c>
      <c r="F934" t="s">
        <v>81</v>
      </c>
      <c r="G934">
        <v>3.1415926535897934E-2</v>
      </c>
      <c r="H934">
        <v>0.20943951023931956</v>
      </c>
      <c r="I934">
        <v>0.44313006599999999</v>
      </c>
      <c r="J934">
        <v>6.666666666666667</v>
      </c>
      <c r="K934">
        <v>2.9542004400000001</v>
      </c>
      <c r="L934" t="s">
        <v>129</v>
      </c>
      <c r="M934" t="s">
        <v>56</v>
      </c>
      <c r="N934" t="s">
        <v>57</v>
      </c>
    </row>
    <row r="935" spans="1:14" x14ac:dyDescent="0.25">
      <c r="A935">
        <v>2</v>
      </c>
      <c r="B935">
        <v>12</v>
      </c>
      <c r="C935" t="s">
        <v>77</v>
      </c>
      <c r="D935">
        <v>20</v>
      </c>
      <c r="E935">
        <v>16</v>
      </c>
      <c r="F935" t="s">
        <v>81</v>
      </c>
      <c r="G935">
        <v>3.1415926535897934E-2</v>
      </c>
      <c r="H935">
        <v>0.20943951023931956</v>
      </c>
      <c r="I935">
        <v>0.18815445679999998</v>
      </c>
      <c r="J935">
        <v>6.666666666666667</v>
      </c>
      <c r="K935">
        <v>1.2543630453333332</v>
      </c>
      <c r="L935" t="s">
        <v>129</v>
      </c>
      <c r="M935" t="s">
        <v>56</v>
      </c>
      <c r="N935" t="s">
        <v>57</v>
      </c>
    </row>
    <row r="936" spans="1:14" x14ac:dyDescent="0.25">
      <c r="A936">
        <v>2</v>
      </c>
      <c r="B936">
        <v>15</v>
      </c>
      <c r="C936" t="s">
        <v>78</v>
      </c>
      <c r="D936">
        <v>20</v>
      </c>
      <c r="E936">
        <v>18</v>
      </c>
      <c r="F936" t="s">
        <v>81</v>
      </c>
      <c r="G936">
        <v>3.1415926535897934E-2</v>
      </c>
      <c r="H936">
        <v>0.20943951023931956</v>
      </c>
      <c r="I936">
        <v>0.44313006599999999</v>
      </c>
      <c r="J936">
        <v>6.666666666666667</v>
      </c>
      <c r="K936">
        <v>2.9542004400000001</v>
      </c>
      <c r="L936" t="s">
        <v>129</v>
      </c>
      <c r="M936" t="s">
        <v>56</v>
      </c>
      <c r="N936" t="s">
        <v>57</v>
      </c>
    </row>
    <row r="937" spans="1:14" x14ac:dyDescent="0.25">
      <c r="A937">
        <v>2</v>
      </c>
      <c r="B937">
        <v>6</v>
      </c>
      <c r="C937" t="s">
        <v>78</v>
      </c>
      <c r="D937">
        <v>21</v>
      </c>
      <c r="E937">
        <v>15</v>
      </c>
      <c r="F937" t="s">
        <v>81</v>
      </c>
      <c r="G937">
        <v>3.4636059005827467E-2</v>
      </c>
      <c r="H937">
        <v>0.23090706003884978</v>
      </c>
      <c r="I937">
        <v>0.41592815100000002</v>
      </c>
      <c r="J937">
        <v>6.666666666666667</v>
      </c>
      <c r="K937">
        <v>2.7728543400000003</v>
      </c>
      <c r="L937" t="s">
        <v>129</v>
      </c>
      <c r="M937" t="s">
        <v>56</v>
      </c>
      <c r="N937" t="s">
        <v>57</v>
      </c>
    </row>
    <row r="938" spans="1:14" x14ac:dyDescent="0.25">
      <c r="A938">
        <v>2</v>
      </c>
      <c r="B938">
        <v>13</v>
      </c>
      <c r="C938" t="s">
        <v>78</v>
      </c>
      <c r="D938">
        <v>21</v>
      </c>
      <c r="E938">
        <v>15</v>
      </c>
      <c r="F938" t="s">
        <v>81</v>
      </c>
      <c r="G938">
        <v>3.4636059005827467E-2</v>
      </c>
      <c r="H938">
        <v>0.23090706003884978</v>
      </c>
      <c r="I938">
        <v>0.41592815100000002</v>
      </c>
      <c r="J938">
        <v>6.666666666666667</v>
      </c>
      <c r="K938">
        <v>2.7728543400000003</v>
      </c>
      <c r="L938" t="s">
        <v>129</v>
      </c>
      <c r="M938" t="s">
        <v>56</v>
      </c>
      <c r="N938" t="s">
        <v>57</v>
      </c>
    </row>
    <row r="939" spans="1:14" x14ac:dyDescent="0.25">
      <c r="A939">
        <v>2</v>
      </c>
      <c r="B939">
        <v>11</v>
      </c>
      <c r="C939" t="s">
        <v>77</v>
      </c>
      <c r="D939">
        <v>25</v>
      </c>
      <c r="E939">
        <v>20</v>
      </c>
      <c r="F939" t="s">
        <v>82</v>
      </c>
      <c r="G939">
        <v>4.9087385212340517E-2</v>
      </c>
      <c r="H939">
        <v>0.3272492347489368</v>
      </c>
      <c r="I939">
        <v>0.36264617679999994</v>
      </c>
      <c r="J939">
        <v>6.666666666666667</v>
      </c>
      <c r="K939">
        <v>2.4176411786666665</v>
      </c>
      <c r="L939" t="s">
        <v>129</v>
      </c>
      <c r="M939" t="s">
        <v>56</v>
      </c>
      <c r="N939" t="s">
        <v>57</v>
      </c>
    </row>
    <row r="940" spans="1:14" x14ac:dyDescent="0.25">
      <c r="A940">
        <v>3</v>
      </c>
      <c r="B940">
        <v>8</v>
      </c>
      <c r="C940" t="s">
        <v>78</v>
      </c>
      <c r="D940">
        <v>14</v>
      </c>
      <c r="E940">
        <v>9</v>
      </c>
      <c r="F940" t="s">
        <v>79</v>
      </c>
      <c r="G940">
        <v>1.5393804002589988E-2</v>
      </c>
      <c r="H940">
        <v>0.10262536001726659</v>
      </c>
      <c r="I940">
        <v>0.19036150200000002</v>
      </c>
      <c r="J940">
        <v>6.666666666666667</v>
      </c>
      <c r="K940">
        <v>1.2690766800000002</v>
      </c>
      <c r="L940" t="s">
        <v>129</v>
      </c>
      <c r="M940" t="s">
        <v>56</v>
      </c>
      <c r="N940" t="s">
        <v>57</v>
      </c>
    </row>
    <row r="941" spans="1:14" x14ac:dyDescent="0.25">
      <c r="A941">
        <v>3</v>
      </c>
      <c r="B941">
        <v>20</v>
      </c>
      <c r="C941" t="s">
        <v>78</v>
      </c>
      <c r="D941">
        <v>14</v>
      </c>
      <c r="E941">
        <v>9</v>
      </c>
      <c r="F941" t="s">
        <v>79</v>
      </c>
      <c r="G941">
        <v>1.5393804002589988E-2</v>
      </c>
      <c r="H941">
        <v>0.10262536001726659</v>
      </c>
      <c r="I941">
        <v>0.19036150200000002</v>
      </c>
      <c r="J941">
        <v>6.666666666666667</v>
      </c>
      <c r="K941">
        <v>1.2690766800000002</v>
      </c>
      <c r="L941" t="s">
        <v>129</v>
      </c>
      <c r="M941" t="s">
        <v>56</v>
      </c>
      <c r="N941" t="s">
        <v>57</v>
      </c>
    </row>
    <row r="942" spans="1:14" x14ac:dyDescent="0.25">
      <c r="A942">
        <v>3</v>
      </c>
      <c r="B942">
        <v>1</v>
      </c>
      <c r="C942" t="s">
        <v>78</v>
      </c>
      <c r="D942">
        <v>12</v>
      </c>
      <c r="E942">
        <v>13</v>
      </c>
      <c r="F942" t="s">
        <v>79</v>
      </c>
      <c r="G942">
        <v>1.1309733552923255E-2</v>
      </c>
      <c r="H942">
        <v>7.5398223686155036E-2</v>
      </c>
      <c r="I942">
        <v>0.19538339399999999</v>
      </c>
      <c r="J942">
        <v>6.666666666666667</v>
      </c>
      <c r="K942">
        <v>1.3025559600000001</v>
      </c>
      <c r="L942" t="s">
        <v>129</v>
      </c>
      <c r="M942" t="s">
        <v>56</v>
      </c>
      <c r="N942" t="s">
        <v>57</v>
      </c>
    </row>
    <row r="943" spans="1:14" x14ac:dyDescent="0.25">
      <c r="A943">
        <v>3</v>
      </c>
      <c r="B943">
        <v>5</v>
      </c>
      <c r="C943" t="s">
        <v>77</v>
      </c>
      <c r="D943">
        <v>13</v>
      </c>
      <c r="E943">
        <v>9</v>
      </c>
      <c r="F943" t="s">
        <v>79</v>
      </c>
      <c r="G943">
        <v>1.3273228961416878E-2</v>
      </c>
      <c r="H943">
        <v>8.8488193076112526E-2</v>
      </c>
      <c r="I943">
        <v>4.8589685999999993E-2</v>
      </c>
      <c r="J943">
        <v>6.666666666666667</v>
      </c>
      <c r="K943">
        <v>0.32393123999999995</v>
      </c>
      <c r="L943" t="s">
        <v>129</v>
      </c>
      <c r="M943" t="s">
        <v>56</v>
      </c>
      <c r="N943" t="s">
        <v>57</v>
      </c>
    </row>
    <row r="944" spans="1:14" x14ac:dyDescent="0.25">
      <c r="A944">
        <v>3</v>
      </c>
      <c r="B944">
        <v>7</v>
      </c>
      <c r="C944" t="s">
        <v>78</v>
      </c>
      <c r="D944">
        <v>14</v>
      </c>
      <c r="E944">
        <v>8</v>
      </c>
      <c r="F944" t="s">
        <v>79</v>
      </c>
      <c r="G944">
        <v>1.5393804002589988E-2</v>
      </c>
      <c r="H944">
        <v>0.10262536001726659</v>
      </c>
      <c r="I944">
        <v>0.18124769800000001</v>
      </c>
      <c r="J944">
        <v>6.666666666666667</v>
      </c>
      <c r="K944">
        <v>1.2083179866666669</v>
      </c>
      <c r="L944" t="s">
        <v>129</v>
      </c>
      <c r="M944" t="s">
        <v>56</v>
      </c>
      <c r="N944" t="s">
        <v>57</v>
      </c>
    </row>
    <row r="945" spans="1:14" x14ac:dyDescent="0.25">
      <c r="A945">
        <v>3</v>
      </c>
      <c r="B945">
        <v>17</v>
      </c>
      <c r="C945" t="s">
        <v>77</v>
      </c>
      <c r="D945">
        <v>14</v>
      </c>
      <c r="E945">
        <v>8</v>
      </c>
      <c r="F945" t="s">
        <v>79</v>
      </c>
      <c r="G945">
        <v>1.5393804002589988E-2</v>
      </c>
      <c r="H945">
        <v>0.10262536001726659</v>
      </c>
      <c r="I945">
        <v>4.9934130399999999E-2</v>
      </c>
      <c r="J945">
        <v>6.666666666666667</v>
      </c>
      <c r="K945">
        <v>0.33289420266666669</v>
      </c>
      <c r="L945" t="s">
        <v>129</v>
      </c>
      <c r="M945" t="s">
        <v>56</v>
      </c>
      <c r="N945" t="s">
        <v>57</v>
      </c>
    </row>
    <row r="946" spans="1:14" x14ac:dyDescent="0.25">
      <c r="A946">
        <v>3</v>
      </c>
      <c r="B946">
        <v>19</v>
      </c>
      <c r="C946" t="s">
        <v>78</v>
      </c>
      <c r="D946">
        <v>12</v>
      </c>
      <c r="E946">
        <v>8</v>
      </c>
      <c r="F946" t="s">
        <v>79</v>
      </c>
      <c r="G946">
        <v>1.1309733552923255E-2</v>
      </c>
      <c r="H946">
        <v>7.5398223686155036E-2</v>
      </c>
      <c r="I946">
        <v>0.16190411399999999</v>
      </c>
      <c r="J946">
        <v>6.666666666666667</v>
      </c>
      <c r="K946">
        <v>1.0793607599999999</v>
      </c>
      <c r="L946" t="s">
        <v>129</v>
      </c>
      <c r="M946" t="s">
        <v>56</v>
      </c>
      <c r="N946" t="s">
        <v>57</v>
      </c>
    </row>
    <row r="947" spans="1:14" x14ac:dyDescent="0.25">
      <c r="A947">
        <v>3</v>
      </c>
      <c r="B947">
        <v>13</v>
      </c>
      <c r="C947" t="s">
        <v>78</v>
      </c>
      <c r="D947">
        <v>13</v>
      </c>
      <c r="E947">
        <v>10</v>
      </c>
      <c r="F947" t="s">
        <v>79</v>
      </c>
      <c r="G947">
        <v>1.3273228961416878E-2</v>
      </c>
      <c r="H947">
        <v>8.8488193076112526E-2</v>
      </c>
      <c r="I947">
        <v>0.186920576</v>
      </c>
      <c r="J947">
        <v>6.666666666666667</v>
      </c>
      <c r="K947">
        <v>1.2461371733333335</v>
      </c>
      <c r="L947" t="s">
        <v>129</v>
      </c>
      <c r="M947" t="s">
        <v>56</v>
      </c>
      <c r="N947" t="s">
        <v>57</v>
      </c>
    </row>
    <row r="948" spans="1:14" x14ac:dyDescent="0.25">
      <c r="A948">
        <v>3</v>
      </c>
      <c r="B948">
        <v>6</v>
      </c>
      <c r="C948" t="s">
        <v>78</v>
      </c>
      <c r="D948">
        <v>14</v>
      </c>
      <c r="E948">
        <v>10</v>
      </c>
      <c r="F948" t="s">
        <v>79</v>
      </c>
      <c r="G948">
        <v>1.5393804002589988E-2</v>
      </c>
      <c r="H948">
        <v>0.10262536001726659</v>
      </c>
      <c r="I948">
        <v>0.19947530600000002</v>
      </c>
      <c r="J948">
        <v>6.666666666666667</v>
      </c>
      <c r="K948">
        <v>1.3298353733333335</v>
      </c>
      <c r="L948" t="s">
        <v>129</v>
      </c>
      <c r="M948" t="s">
        <v>56</v>
      </c>
      <c r="N948" t="s">
        <v>57</v>
      </c>
    </row>
    <row r="949" spans="1:14" x14ac:dyDescent="0.25">
      <c r="A949">
        <v>3</v>
      </c>
      <c r="B949">
        <v>9</v>
      </c>
      <c r="C949" t="s">
        <v>78</v>
      </c>
      <c r="D949">
        <v>14</v>
      </c>
      <c r="E949">
        <v>9</v>
      </c>
      <c r="F949" t="s">
        <v>79</v>
      </c>
      <c r="G949">
        <v>1.5393804002589988E-2</v>
      </c>
      <c r="H949">
        <v>0.10262536001726659</v>
      </c>
      <c r="I949">
        <v>0.19036150200000002</v>
      </c>
      <c r="J949">
        <v>6.666666666666667</v>
      </c>
      <c r="K949">
        <v>1.2690766800000002</v>
      </c>
      <c r="L949" t="s">
        <v>129</v>
      </c>
      <c r="M949" t="s">
        <v>56</v>
      </c>
      <c r="N949" t="s">
        <v>57</v>
      </c>
    </row>
    <row r="950" spans="1:14" x14ac:dyDescent="0.25">
      <c r="A950">
        <v>3</v>
      </c>
      <c r="B950">
        <v>11</v>
      </c>
      <c r="C950" t="s">
        <v>78</v>
      </c>
      <c r="D950">
        <v>14</v>
      </c>
      <c r="E950">
        <v>12</v>
      </c>
      <c r="F950" t="s">
        <v>79</v>
      </c>
      <c r="G950">
        <v>1.5393804002589988E-2</v>
      </c>
      <c r="H950">
        <v>0.10262536001726659</v>
      </c>
      <c r="I950">
        <v>0.21770291400000003</v>
      </c>
      <c r="J950">
        <v>6.666666666666667</v>
      </c>
      <c r="K950">
        <v>1.4513527600000002</v>
      </c>
      <c r="L950" t="s">
        <v>129</v>
      </c>
      <c r="M950" t="s">
        <v>56</v>
      </c>
      <c r="N950" t="s">
        <v>57</v>
      </c>
    </row>
    <row r="951" spans="1:14" x14ac:dyDescent="0.25">
      <c r="A951">
        <v>3</v>
      </c>
      <c r="B951">
        <v>18</v>
      </c>
      <c r="C951" t="s">
        <v>78</v>
      </c>
      <c r="D951">
        <v>14</v>
      </c>
      <c r="E951">
        <v>10</v>
      </c>
      <c r="F951" t="s">
        <v>79</v>
      </c>
      <c r="G951">
        <v>1.5393804002589988E-2</v>
      </c>
      <c r="H951">
        <v>0.10262536001726659</v>
      </c>
      <c r="I951">
        <v>0.19947530600000002</v>
      </c>
      <c r="J951">
        <v>6.666666666666667</v>
      </c>
      <c r="K951">
        <v>1.3298353733333335</v>
      </c>
      <c r="L951" t="s">
        <v>129</v>
      </c>
      <c r="M951" t="s">
        <v>56</v>
      </c>
      <c r="N951" t="s">
        <v>57</v>
      </c>
    </row>
    <row r="952" spans="1:14" x14ac:dyDescent="0.25">
      <c r="A952">
        <v>3</v>
      </c>
      <c r="B952">
        <v>2</v>
      </c>
      <c r="C952" t="s">
        <v>77</v>
      </c>
      <c r="D952">
        <v>19</v>
      </c>
      <c r="E952">
        <v>14</v>
      </c>
      <c r="F952" t="s">
        <v>80</v>
      </c>
      <c r="G952">
        <v>2.8352873698647883E-2</v>
      </c>
      <c r="H952">
        <v>0.1890191579909859</v>
      </c>
      <c r="I952">
        <v>0.14965185759999999</v>
      </c>
      <c r="J952">
        <v>6.666666666666667</v>
      </c>
      <c r="K952">
        <v>0.99767905066666662</v>
      </c>
      <c r="L952" t="s">
        <v>129</v>
      </c>
      <c r="M952" t="s">
        <v>56</v>
      </c>
      <c r="N952" t="s">
        <v>57</v>
      </c>
    </row>
    <row r="953" spans="1:14" x14ac:dyDescent="0.25">
      <c r="A953">
        <v>3</v>
      </c>
      <c r="B953">
        <v>4</v>
      </c>
      <c r="C953" t="s">
        <v>77</v>
      </c>
      <c r="D953">
        <v>18</v>
      </c>
      <c r="E953">
        <v>13</v>
      </c>
      <c r="F953" t="s">
        <v>80</v>
      </c>
      <c r="G953">
        <v>2.5446900494077322E-2</v>
      </c>
      <c r="H953">
        <v>0.16964600329384882</v>
      </c>
      <c r="I953">
        <v>0.12556627919999999</v>
      </c>
      <c r="J953">
        <v>6.666666666666667</v>
      </c>
      <c r="K953">
        <v>0.83710852800000002</v>
      </c>
      <c r="L953" t="s">
        <v>129</v>
      </c>
      <c r="M953" t="s">
        <v>56</v>
      </c>
      <c r="N953" t="s">
        <v>57</v>
      </c>
    </row>
    <row r="954" spans="1:14" x14ac:dyDescent="0.25">
      <c r="A954">
        <v>3</v>
      </c>
      <c r="B954">
        <v>14</v>
      </c>
      <c r="C954" t="s">
        <v>77</v>
      </c>
      <c r="D954">
        <v>19</v>
      </c>
      <c r="E954">
        <v>14</v>
      </c>
      <c r="F954" t="s">
        <v>80</v>
      </c>
      <c r="G954">
        <v>2.8352873698647883E-2</v>
      </c>
      <c r="H954">
        <v>0.1890191579909859</v>
      </c>
      <c r="I954">
        <v>0.14965185759999999</v>
      </c>
      <c r="J954">
        <v>6.666666666666667</v>
      </c>
      <c r="K954">
        <v>0.99767905066666662</v>
      </c>
      <c r="L954" t="s">
        <v>129</v>
      </c>
      <c r="M954" t="s">
        <v>56</v>
      </c>
      <c r="N954" t="s">
        <v>57</v>
      </c>
    </row>
    <row r="955" spans="1:14" x14ac:dyDescent="0.25">
      <c r="A955">
        <v>3</v>
      </c>
      <c r="B955">
        <v>16</v>
      </c>
      <c r="C955" t="s">
        <v>77</v>
      </c>
      <c r="D955">
        <v>18</v>
      </c>
      <c r="E955">
        <v>13</v>
      </c>
      <c r="F955" t="s">
        <v>80</v>
      </c>
      <c r="G955">
        <v>2.5446900494077322E-2</v>
      </c>
      <c r="H955">
        <v>0.16964600329384882</v>
      </c>
      <c r="I955">
        <v>0.12556627919999999</v>
      </c>
      <c r="J955">
        <v>6.666666666666667</v>
      </c>
      <c r="K955">
        <v>0.83710852800000002</v>
      </c>
      <c r="L955" t="s">
        <v>129</v>
      </c>
      <c r="M955" t="s">
        <v>56</v>
      </c>
      <c r="N955" t="s">
        <v>57</v>
      </c>
    </row>
    <row r="956" spans="1:14" x14ac:dyDescent="0.25">
      <c r="A956">
        <v>3</v>
      </c>
      <c r="B956">
        <v>10</v>
      </c>
      <c r="C956" t="s">
        <v>77</v>
      </c>
      <c r="D956">
        <v>24</v>
      </c>
      <c r="E956">
        <v>15</v>
      </c>
      <c r="F956" t="s">
        <v>81</v>
      </c>
      <c r="G956">
        <v>4.5238934211693019E-2</v>
      </c>
      <c r="H956">
        <v>0.30159289474462014</v>
      </c>
      <c r="I956">
        <v>0.25223010479999997</v>
      </c>
      <c r="J956">
        <v>6.666666666666667</v>
      </c>
      <c r="K956">
        <v>1.6815340319999998</v>
      </c>
      <c r="L956" t="s">
        <v>129</v>
      </c>
      <c r="M956" t="s">
        <v>56</v>
      </c>
      <c r="N956" t="s">
        <v>57</v>
      </c>
    </row>
    <row r="957" spans="1:14" x14ac:dyDescent="0.25">
      <c r="A957">
        <v>3</v>
      </c>
      <c r="B957">
        <v>3</v>
      </c>
      <c r="C957" t="s">
        <v>77</v>
      </c>
      <c r="D957">
        <v>24</v>
      </c>
      <c r="E957">
        <v>19</v>
      </c>
      <c r="F957" t="s">
        <v>81</v>
      </c>
      <c r="G957">
        <v>4.5238934211693019E-2</v>
      </c>
      <c r="H957">
        <v>0.30159289474462014</v>
      </c>
      <c r="I957">
        <v>0.31813648559999996</v>
      </c>
      <c r="J957">
        <v>6.666666666666667</v>
      </c>
      <c r="K957">
        <v>2.1209099039999999</v>
      </c>
      <c r="L957" t="s">
        <v>129</v>
      </c>
      <c r="M957" t="s">
        <v>56</v>
      </c>
      <c r="N957" t="s">
        <v>57</v>
      </c>
    </row>
    <row r="958" spans="1:14" x14ac:dyDescent="0.25">
      <c r="A958">
        <v>3</v>
      </c>
      <c r="B958">
        <v>12</v>
      </c>
      <c r="C958" t="s">
        <v>77</v>
      </c>
      <c r="D958">
        <v>34</v>
      </c>
      <c r="E958">
        <v>17</v>
      </c>
      <c r="F958" t="s">
        <v>83</v>
      </c>
      <c r="G958">
        <v>9.0792027688745044E-2</v>
      </c>
      <c r="H958">
        <v>0.60528018459163369</v>
      </c>
      <c r="I958">
        <v>0.56723056719999998</v>
      </c>
      <c r="J958">
        <v>6.666666666666667</v>
      </c>
      <c r="K958">
        <v>3.7815371146666665</v>
      </c>
      <c r="L958" t="s">
        <v>129</v>
      </c>
      <c r="M958" t="s">
        <v>56</v>
      </c>
      <c r="N958" t="s">
        <v>57</v>
      </c>
    </row>
    <row r="959" spans="1:14" x14ac:dyDescent="0.25">
      <c r="A959">
        <v>3</v>
      </c>
      <c r="B959">
        <v>15</v>
      </c>
      <c r="C959" t="s">
        <v>77</v>
      </c>
      <c r="D959">
        <v>33</v>
      </c>
      <c r="E959">
        <v>19</v>
      </c>
      <c r="F959" t="s">
        <v>83</v>
      </c>
      <c r="G959">
        <v>8.5529859993982132E-2</v>
      </c>
      <c r="H959">
        <v>0.57019906662654762</v>
      </c>
      <c r="I959">
        <v>0.59695136999999987</v>
      </c>
      <c r="J959">
        <v>6.666666666666667</v>
      </c>
      <c r="K959">
        <v>3.9796757999999994</v>
      </c>
      <c r="L959" t="s">
        <v>129</v>
      </c>
      <c r="M959" t="s">
        <v>56</v>
      </c>
      <c r="N959" t="s">
        <v>57</v>
      </c>
    </row>
    <row r="960" spans="1:14" x14ac:dyDescent="0.25">
      <c r="A960">
        <v>1</v>
      </c>
      <c r="B960">
        <v>8</v>
      </c>
      <c r="C960" t="s">
        <v>78</v>
      </c>
      <c r="D960">
        <v>10</v>
      </c>
      <c r="E960">
        <v>6</v>
      </c>
      <c r="F960" t="s">
        <v>79</v>
      </c>
      <c r="G960">
        <v>7.8539816339744835E-3</v>
      </c>
      <c r="H960">
        <v>3.9269908169872414E-2</v>
      </c>
      <c r="I960">
        <v>0.13623666600000001</v>
      </c>
      <c r="J960">
        <v>6.666666666666667</v>
      </c>
      <c r="K960">
        <v>0.68118332999999998</v>
      </c>
      <c r="L960" t="s">
        <v>129</v>
      </c>
      <c r="M960" t="s">
        <v>58</v>
      </c>
      <c r="N960" t="s">
        <v>59</v>
      </c>
    </row>
    <row r="961" spans="1:14" x14ac:dyDescent="0.25">
      <c r="A961">
        <v>1</v>
      </c>
      <c r="B961">
        <v>9</v>
      </c>
      <c r="C961" t="s">
        <v>78</v>
      </c>
      <c r="D961">
        <v>10</v>
      </c>
      <c r="E961">
        <v>5</v>
      </c>
      <c r="F961" t="s">
        <v>79</v>
      </c>
      <c r="G961">
        <v>7.8539816339744835E-3</v>
      </c>
      <c r="H961">
        <v>3.9269908169872414E-2</v>
      </c>
      <c r="I961">
        <v>0.13158676599999999</v>
      </c>
      <c r="J961">
        <v>6.666666666666667</v>
      </c>
      <c r="K961">
        <v>0.65793382999999994</v>
      </c>
      <c r="L961" t="s">
        <v>129</v>
      </c>
      <c r="M961" t="s">
        <v>58</v>
      </c>
      <c r="N961" t="s">
        <v>59</v>
      </c>
    </row>
    <row r="962" spans="1:14" x14ac:dyDescent="0.25">
      <c r="A962">
        <v>1</v>
      </c>
      <c r="B962">
        <v>12</v>
      </c>
      <c r="C962" t="s">
        <v>78</v>
      </c>
      <c r="D962">
        <v>10</v>
      </c>
      <c r="E962">
        <v>6</v>
      </c>
      <c r="F962" t="s">
        <v>79</v>
      </c>
      <c r="G962">
        <v>7.8539816339744835E-3</v>
      </c>
      <c r="H962">
        <v>3.9269908169872414E-2</v>
      </c>
      <c r="I962">
        <v>0.13623666600000001</v>
      </c>
      <c r="J962">
        <v>6.666666666666667</v>
      </c>
      <c r="K962">
        <v>0.68118332999999998</v>
      </c>
      <c r="L962" t="s">
        <v>129</v>
      </c>
      <c r="M962" t="s">
        <v>58</v>
      </c>
      <c r="N962" t="s">
        <v>59</v>
      </c>
    </row>
    <row r="963" spans="1:14" x14ac:dyDescent="0.25">
      <c r="A963">
        <v>1</v>
      </c>
      <c r="B963">
        <v>16</v>
      </c>
      <c r="C963" t="s">
        <v>78</v>
      </c>
      <c r="D963">
        <v>10</v>
      </c>
      <c r="E963">
        <v>6</v>
      </c>
      <c r="F963" t="s">
        <v>79</v>
      </c>
      <c r="G963">
        <v>7.8539816339744835E-3</v>
      </c>
      <c r="H963">
        <v>3.9269908169872414E-2</v>
      </c>
      <c r="I963">
        <v>0.13623666600000001</v>
      </c>
      <c r="J963">
        <v>6.666666666666667</v>
      </c>
      <c r="K963">
        <v>0.68118332999999998</v>
      </c>
      <c r="L963" t="s">
        <v>129</v>
      </c>
      <c r="M963" t="s">
        <v>58</v>
      </c>
      <c r="N963" t="s">
        <v>59</v>
      </c>
    </row>
    <row r="964" spans="1:14" x14ac:dyDescent="0.25">
      <c r="A964">
        <v>1</v>
      </c>
      <c r="B964">
        <v>17</v>
      </c>
      <c r="C964" t="s">
        <v>78</v>
      </c>
      <c r="D964">
        <v>10</v>
      </c>
      <c r="E964">
        <v>5</v>
      </c>
      <c r="F964" t="s">
        <v>79</v>
      </c>
      <c r="G964">
        <v>7.8539816339744835E-3</v>
      </c>
      <c r="H964">
        <v>3.9269908169872414E-2</v>
      </c>
      <c r="I964">
        <v>0.13158676599999999</v>
      </c>
      <c r="J964">
        <v>6.666666666666667</v>
      </c>
      <c r="K964">
        <v>0.65793382999999994</v>
      </c>
      <c r="L964" t="s">
        <v>129</v>
      </c>
      <c r="M964" t="s">
        <v>58</v>
      </c>
      <c r="N964" t="s">
        <v>59</v>
      </c>
    </row>
    <row r="965" spans="1:14" x14ac:dyDescent="0.25">
      <c r="A965">
        <v>1</v>
      </c>
      <c r="B965">
        <v>10</v>
      </c>
      <c r="C965" t="s">
        <v>78</v>
      </c>
      <c r="D965">
        <v>12</v>
      </c>
      <c r="E965">
        <v>7</v>
      </c>
      <c r="F965" t="s">
        <v>79</v>
      </c>
      <c r="G965">
        <v>1.1309733552923255E-2</v>
      </c>
      <c r="H965">
        <v>5.654866776461627E-2</v>
      </c>
      <c r="I965">
        <v>0.15520825799999999</v>
      </c>
      <c r="J965">
        <v>6.666666666666667</v>
      </c>
      <c r="K965">
        <v>0.77604128999999988</v>
      </c>
      <c r="L965" t="s">
        <v>129</v>
      </c>
      <c r="M965" t="s">
        <v>58</v>
      </c>
      <c r="N965" t="s">
        <v>59</v>
      </c>
    </row>
    <row r="966" spans="1:14" x14ac:dyDescent="0.25">
      <c r="A966">
        <v>1</v>
      </c>
      <c r="B966">
        <v>18</v>
      </c>
      <c r="C966" t="s">
        <v>78</v>
      </c>
      <c r="D966">
        <v>12</v>
      </c>
      <c r="E966">
        <v>7</v>
      </c>
      <c r="F966" t="s">
        <v>79</v>
      </c>
      <c r="G966">
        <v>1.1309733552923255E-2</v>
      </c>
      <c r="H966">
        <v>5.654866776461627E-2</v>
      </c>
      <c r="I966">
        <v>0.15520825799999999</v>
      </c>
      <c r="J966">
        <v>6.666666666666667</v>
      </c>
      <c r="K966">
        <v>0.77604128999999988</v>
      </c>
      <c r="L966" t="s">
        <v>129</v>
      </c>
      <c r="M966" t="s">
        <v>58</v>
      </c>
      <c r="N966" t="s">
        <v>59</v>
      </c>
    </row>
    <row r="967" spans="1:14" x14ac:dyDescent="0.25">
      <c r="A967">
        <v>1</v>
      </c>
      <c r="B967">
        <v>11</v>
      </c>
      <c r="C967" t="s">
        <v>78</v>
      </c>
      <c r="D967">
        <v>14</v>
      </c>
      <c r="E967">
        <v>8</v>
      </c>
      <c r="F967" t="s">
        <v>79</v>
      </c>
      <c r="G967">
        <v>1.5393804002589988E-2</v>
      </c>
      <c r="H967">
        <v>7.6969020012949932E-2</v>
      </c>
      <c r="I967">
        <v>0.18124769800000001</v>
      </c>
      <c r="J967">
        <v>6.666666666666667</v>
      </c>
      <c r="K967">
        <v>0.90623849000000001</v>
      </c>
      <c r="L967" t="s">
        <v>129</v>
      </c>
      <c r="M967" t="s">
        <v>58</v>
      </c>
      <c r="N967" t="s">
        <v>59</v>
      </c>
    </row>
    <row r="968" spans="1:14" x14ac:dyDescent="0.25">
      <c r="A968">
        <v>1</v>
      </c>
      <c r="B968">
        <v>6</v>
      </c>
      <c r="C968" t="s">
        <v>77</v>
      </c>
      <c r="D968">
        <v>18</v>
      </c>
      <c r="E968">
        <v>10</v>
      </c>
      <c r="F968" t="s">
        <v>80</v>
      </c>
      <c r="G968">
        <v>2.5446900494077322E-2</v>
      </c>
      <c r="H968">
        <v>0.12723450247038659</v>
      </c>
      <c r="I968">
        <v>9.77620248E-2</v>
      </c>
      <c r="J968">
        <v>6.666666666666667</v>
      </c>
      <c r="K968">
        <v>0.48881012399999996</v>
      </c>
      <c r="L968" t="s">
        <v>129</v>
      </c>
      <c r="M968" t="s">
        <v>58</v>
      </c>
      <c r="N968" t="s">
        <v>59</v>
      </c>
    </row>
    <row r="969" spans="1:14" x14ac:dyDescent="0.25">
      <c r="A969">
        <v>1</v>
      </c>
      <c r="B969">
        <v>14</v>
      </c>
      <c r="C969" t="s">
        <v>77</v>
      </c>
      <c r="D969">
        <v>18</v>
      </c>
      <c r="E969">
        <v>10</v>
      </c>
      <c r="F969" t="s">
        <v>80</v>
      </c>
      <c r="G969">
        <v>2.5446900494077322E-2</v>
      </c>
      <c r="H969">
        <v>0.12723450247038659</v>
      </c>
      <c r="I969">
        <v>9.77620248E-2</v>
      </c>
      <c r="J969">
        <v>6.666666666666667</v>
      </c>
      <c r="K969">
        <v>0.48881012399999996</v>
      </c>
      <c r="L969" t="s">
        <v>129</v>
      </c>
      <c r="M969" t="s">
        <v>58</v>
      </c>
      <c r="N969" t="s">
        <v>59</v>
      </c>
    </row>
    <row r="970" spans="1:14" x14ac:dyDescent="0.25">
      <c r="A970">
        <v>1</v>
      </c>
      <c r="B970">
        <v>1</v>
      </c>
      <c r="C970" t="s">
        <v>77</v>
      </c>
      <c r="D970">
        <v>21</v>
      </c>
      <c r="E970">
        <v>10</v>
      </c>
      <c r="F970" t="s">
        <v>81</v>
      </c>
      <c r="G970">
        <v>3.4636059005827467E-2</v>
      </c>
      <c r="H970">
        <v>0.17318029502913732</v>
      </c>
      <c r="I970">
        <v>0.13123010879999999</v>
      </c>
      <c r="J970">
        <v>6.666666666666667</v>
      </c>
      <c r="K970">
        <v>0.65615054399999995</v>
      </c>
      <c r="L970" t="s">
        <v>129</v>
      </c>
      <c r="M970" t="s">
        <v>58</v>
      </c>
      <c r="N970" t="s">
        <v>59</v>
      </c>
    </row>
    <row r="971" spans="1:14" x14ac:dyDescent="0.25">
      <c r="A971">
        <v>1</v>
      </c>
      <c r="B971">
        <v>4</v>
      </c>
      <c r="C971" t="s">
        <v>77</v>
      </c>
      <c r="D971">
        <v>21</v>
      </c>
      <c r="E971">
        <v>8</v>
      </c>
      <c r="F971" t="s">
        <v>81</v>
      </c>
      <c r="G971">
        <v>3.4636059005827467E-2</v>
      </c>
      <c r="H971">
        <v>0.17318029502913732</v>
      </c>
      <c r="I971">
        <v>0.1060003224</v>
      </c>
      <c r="J971">
        <v>6.666666666666667</v>
      </c>
      <c r="K971">
        <v>0.53000161199999996</v>
      </c>
      <c r="L971" t="s">
        <v>129</v>
      </c>
      <c r="M971" t="s">
        <v>58</v>
      </c>
      <c r="N971" t="s">
        <v>59</v>
      </c>
    </row>
    <row r="972" spans="1:14" x14ac:dyDescent="0.25">
      <c r="A972">
        <v>1</v>
      </c>
      <c r="B972">
        <v>2</v>
      </c>
      <c r="C972" t="s">
        <v>77</v>
      </c>
      <c r="D972">
        <v>22</v>
      </c>
      <c r="E972">
        <v>20</v>
      </c>
      <c r="F972" t="s">
        <v>81</v>
      </c>
      <c r="G972">
        <v>3.8013271108436497E-2</v>
      </c>
      <c r="H972">
        <v>0.19006635554218249</v>
      </c>
      <c r="I972">
        <v>0.28197951279999994</v>
      </c>
      <c r="J972">
        <v>6.666666666666667</v>
      </c>
      <c r="K972">
        <v>1.4098975639999995</v>
      </c>
      <c r="L972" t="s">
        <v>129</v>
      </c>
      <c r="M972" t="s">
        <v>58</v>
      </c>
      <c r="N972" t="s">
        <v>59</v>
      </c>
    </row>
    <row r="973" spans="1:14" x14ac:dyDescent="0.25">
      <c r="A973">
        <v>1</v>
      </c>
      <c r="B973">
        <v>3</v>
      </c>
      <c r="C973" t="s">
        <v>77</v>
      </c>
      <c r="D973">
        <v>28</v>
      </c>
      <c r="E973">
        <v>22</v>
      </c>
      <c r="F973" t="s">
        <v>82</v>
      </c>
      <c r="G973">
        <v>6.1575216010359951E-2</v>
      </c>
      <c r="H973">
        <v>0.30787608005179973</v>
      </c>
      <c r="I973">
        <v>0.49846366639999995</v>
      </c>
      <c r="J973">
        <v>6.666666666666667</v>
      </c>
      <c r="K973">
        <v>2.4923183319999995</v>
      </c>
      <c r="L973" t="s">
        <v>129</v>
      </c>
      <c r="M973" t="s">
        <v>58</v>
      </c>
      <c r="N973" t="s">
        <v>59</v>
      </c>
    </row>
    <row r="974" spans="1:14" x14ac:dyDescent="0.25">
      <c r="A974">
        <v>1</v>
      </c>
      <c r="B974">
        <v>5</v>
      </c>
      <c r="C974" t="s">
        <v>77</v>
      </c>
      <c r="D974">
        <v>31</v>
      </c>
      <c r="E974">
        <v>24</v>
      </c>
      <c r="F974" t="s">
        <v>83</v>
      </c>
      <c r="G974">
        <v>7.5476763502494784E-2</v>
      </c>
      <c r="H974">
        <v>0.37738381751247391</v>
      </c>
      <c r="I974">
        <v>0.66483150960000004</v>
      </c>
      <c r="J974">
        <v>6.666666666666667</v>
      </c>
      <c r="K974">
        <v>3.3241575480000001</v>
      </c>
      <c r="L974" t="s">
        <v>129</v>
      </c>
      <c r="M974" t="s">
        <v>58</v>
      </c>
      <c r="N974" t="s">
        <v>59</v>
      </c>
    </row>
    <row r="975" spans="1:14" x14ac:dyDescent="0.25">
      <c r="A975">
        <v>1</v>
      </c>
      <c r="B975">
        <v>13</v>
      </c>
      <c r="C975" t="s">
        <v>77</v>
      </c>
      <c r="D975">
        <v>31</v>
      </c>
      <c r="E975">
        <v>24</v>
      </c>
      <c r="F975" t="s">
        <v>83</v>
      </c>
      <c r="G975">
        <v>7.5476763502494784E-2</v>
      </c>
      <c r="H975">
        <v>0.37738381751247391</v>
      </c>
      <c r="I975">
        <v>0.66483150960000004</v>
      </c>
      <c r="J975">
        <v>6.666666666666667</v>
      </c>
      <c r="K975">
        <v>3.3241575480000001</v>
      </c>
      <c r="L975" t="s">
        <v>129</v>
      </c>
      <c r="M975" t="s">
        <v>58</v>
      </c>
      <c r="N975" t="s">
        <v>59</v>
      </c>
    </row>
    <row r="976" spans="1:14" x14ac:dyDescent="0.25">
      <c r="A976">
        <v>1</v>
      </c>
      <c r="B976">
        <v>7</v>
      </c>
      <c r="C976" t="s">
        <v>77</v>
      </c>
      <c r="D976">
        <v>32</v>
      </c>
      <c r="E976">
        <v>18</v>
      </c>
      <c r="F976" t="s">
        <v>83</v>
      </c>
      <c r="G976">
        <v>8.0424771931898703E-2</v>
      </c>
      <c r="H976">
        <v>0.40212385965949349</v>
      </c>
      <c r="I976">
        <v>0.53233222319999995</v>
      </c>
      <c r="J976">
        <v>6.666666666666667</v>
      </c>
      <c r="K976">
        <v>2.6616611159999994</v>
      </c>
      <c r="L976" t="s">
        <v>129</v>
      </c>
      <c r="M976" t="s">
        <v>58</v>
      </c>
      <c r="N976" t="s">
        <v>59</v>
      </c>
    </row>
    <row r="977" spans="1:14" x14ac:dyDescent="0.25">
      <c r="A977">
        <v>1</v>
      </c>
      <c r="B977">
        <v>15</v>
      </c>
      <c r="C977" t="s">
        <v>77</v>
      </c>
      <c r="D977">
        <v>34</v>
      </c>
      <c r="E977">
        <v>17</v>
      </c>
      <c r="F977" t="s">
        <v>83</v>
      </c>
      <c r="G977">
        <v>9.0792027688745044E-2</v>
      </c>
      <c r="H977">
        <v>0.45396013844372518</v>
      </c>
      <c r="I977">
        <v>0.56723056719999998</v>
      </c>
      <c r="J977">
        <v>6.666666666666667</v>
      </c>
      <c r="K977">
        <v>2.8361528359999997</v>
      </c>
      <c r="L977" t="s">
        <v>129</v>
      </c>
      <c r="M977" t="s">
        <v>58</v>
      </c>
      <c r="N977" t="s">
        <v>59</v>
      </c>
    </row>
    <row r="978" spans="1:14" x14ac:dyDescent="0.25">
      <c r="A978">
        <v>2</v>
      </c>
      <c r="B978">
        <v>8</v>
      </c>
      <c r="C978" t="s">
        <v>78</v>
      </c>
      <c r="D978">
        <v>10</v>
      </c>
      <c r="E978">
        <v>6</v>
      </c>
      <c r="F978" t="s">
        <v>79</v>
      </c>
      <c r="G978">
        <v>7.8539816339744835E-3</v>
      </c>
      <c r="H978">
        <v>3.9269908169872414E-2</v>
      </c>
      <c r="I978">
        <v>0.13623666600000001</v>
      </c>
      <c r="J978">
        <v>6.666666666666667</v>
      </c>
      <c r="K978">
        <v>0.68118332999999998</v>
      </c>
      <c r="L978" t="s">
        <v>129</v>
      </c>
      <c r="M978" t="s">
        <v>58</v>
      </c>
      <c r="N978" t="s">
        <v>59</v>
      </c>
    </row>
    <row r="979" spans="1:14" x14ac:dyDescent="0.25">
      <c r="A979">
        <v>2</v>
      </c>
      <c r="B979">
        <v>9</v>
      </c>
      <c r="C979" t="s">
        <v>78</v>
      </c>
      <c r="D979">
        <v>10</v>
      </c>
      <c r="E979">
        <v>7</v>
      </c>
      <c r="F979" t="s">
        <v>79</v>
      </c>
      <c r="G979">
        <v>7.8539816339744835E-3</v>
      </c>
      <c r="H979">
        <v>3.9269908169872414E-2</v>
      </c>
      <c r="I979">
        <v>0.14088656599999999</v>
      </c>
      <c r="J979">
        <v>6.666666666666667</v>
      </c>
      <c r="K979">
        <v>0.7044328299999999</v>
      </c>
      <c r="L979" t="s">
        <v>129</v>
      </c>
      <c r="M979" t="s">
        <v>58</v>
      </c>
      <c r="N979" t="s">
        <v>59</v>
      </c>
    </row>
    <row r="980" spans="1:14" x14ac:dyDescent="0.25">
      <c r="A980">
        <v>2</v>
      </c>
      <c r="B980">
        <v>6</v>
      </c>
      <c r="C980" t="s">
        <v>78</v>
      </c>
      <c r="D980">
        <v>12</v>
      </c>
      <c r="E980">
        <v>13</v>
      </c>
      <c r="F980" t="s">
        <v>79</v>
      </c>
      <c r="G980">
        <v>1.1309733552923255E-2</v>
      </c>
      <c r="H980">
        <v>5.654866776461627E-2</v>
      </c>
      <c r="I980">
        <v>0.19538339399999999</v>
      </c>
      <c r="J980">
        <v>6.666666666666667</v>
      </c>
      <c r="K980">
        <v>0.97691696999999988</v>
      </c>
      <c r="L980" t="s">
        <v>129</v>
      </c>
      <c r="M980" t="s">
        <v>58</v>
      </c>
      <c r="N980" t="s">
        <v>59</v>
      </c>
    </row>
    <row r="981" spans="1:14" x14ac:dyDescent="0.25">
      <c r="A981">
        <v>2</v>
      </c>
      <c r="B981">
        <v>16</v>
      </c>
      <c r="C981" t="s">
        <v>78</v>
      </c>
      <c r="D981">
        <v>34</v>
      </c>
      <c r="E981">
        <v>13</v>
      </c>
      <c r="F981" t="s">
        <v>83</v>
      </c>
      <c r="G981">
        <v>9.0792027688745044E-2</v>
      </c>
      <c r="H981">
        <v>0.45396013844372518</v>
      </c>
      <c r="I981">
        <v>0.8071242380000001</v>
      </c>
      <c r="J981">
        <v>6.666666666666667</v>
      </c>
      <c r="K981">
        <v>4.0356211900000005</v>
      </c>
      <c r="L981" t="s">
        <v>129</v>
      </c>
      <c r="M981" t="s">
        <v>58</v>
      </c>
      <c r="N981" t="s">
        <v>59</v>
      </c>
    </row>
    <row r="982" spans="1:14" x14ac:dyDescent="0.25">
      <c r="A982">
        <v>2</v>
      </c>
      <c r="B982">
        <v>5</v>
      </c>
      <c r="C982" t="s">
        <v>77</v>
      </c>
      <c r="D982">
        <v>33</v>
      </c>
      <c r="E982">
        <v>17</v>
      </c>
      <c r="F982" t="s">
        <v>83</v>
      </c>
      <c r="G982">
        <v>8.5529859993982132E-2</v>
      </c>
      <c r="H982">
        <v>0.42764929996991063</v>
      </c>
      <c r="I982">
        <v>0.53464924439999995</v>
      </c>
      <c r="J982">
        <v>6.666666666666667</v>
      </c>
      <c r="K982">
        <v>2.6732462219999995</v>
      </c>
      <c r="L982" t="s">
        <v>129</v>
      </c>
      <c r="M982" t="s">
        <v>58</v>
      </c>
      <c r="N982" t="s">
        <v>59</v>
      </c>
    </row>
    <row r="983" spans="1:14" x14ac:dyDescent="0.25">
      <c r="A983">
        <v>2</v>
      </c>
      <c r="B983">
        <v>15</v>
      </c>
      <c r="C983" t="s">
        <v>77</v>
      </c>
      <c r="D983">
        <v>13</v>
      </c>
      <c r="E983">
        <v>10</v>
      </c>
      <c r="F983" t="s">
        <v>79</v>
      </c>
      <c r="G983">
        <v>1.3273228961416878E-2</v>
      </c>
      <c r="H983">
        <v>6.6366144807084387E-2</v>
      </c>
      <c r="I983">
        <v>5.3423964800000001E-2</v>
      </c>
      <c r="J983">
        <v>6.666666666666667</v>
      </c>
      <c r="K983">
        <v>0.26711982400000001</v>
      </c>
      <c r="L983" t="s">
        <v>129</v>
      </c>
      <c r="M983" t="s">
        <v>58</v>
      </c>
      <c r="N983" t="s">
        <v>59</v>
      </c>
    </row>
    <row r="984" spans="1:14" x14ac:dyDescent="0.25">
      <c r="A984">
        <v>2</v>
      </c>
      <c r="B984">
        <v>3</v>
      </c>
      <c r="C984" t="s">
        <v>78</v>
      </c>
      <c r="D984">
        <v>14</v>
      </c>
      <c r="E984">
        <v>6</v>
      </c>
      <c r="F984" t="s">
        <v>79</v>
      </c>
      <c r="G984">
        <v>1.5393804002589988E-2</v>
      </c>
      <c r="H984">
        <v>7.6969020012949932E-2</v>
      </c>
      <c r="I984">
        <v>0.16302009000000001</v>
      </c>
      <c r="J984">
        <v>6.666666666666667</v>
      </c>
      <c r="K984">
        <v>0.81510044999999998</v>
      </c>
      <c r="L984" t="s">
        <v>129</v>
      </c>
      <c r="M984" t="s">
        <v>58</v>
      </c>
      <c r="N984" t="s">
        <v>59</v>
      </c>
    </row>
    <row r="985" spans="1:14" x14ac:dyDescent="0.25">
      <c r="A985">
        <v>2</v>
      </c>
      <c r="B985">
        <v>13</v>
      </c>
      <c r="C985" t="s">
        <v>78</v>
      </c>
      <c r="D985">
        <v>14</v>
      </c>
      <c r="E985">
        <v>6</v>
      </c>
      <c r="F985" t="s">
        <v>79</v>
      </c>
      <c r="G985">
        <v>1.5393804002589988E-2</v>
      </c>
      <c r="H985">
        <v>7.6969020012949932E-2</v>
      </c>
      <c r="I985">
        <v>0.16302009000000001</v>
      </c>
      <c r="J985">
        <v>6.666666666666667</v>
      </c>
      <c r="K985">
        <v>0.81510044999999998</v>
      </c>
      <c r="L985" t="s">
        <v>129</v>
      </c>
      <c r="M985" t="s">
        <v>58</v>
      </c>
      <c r="N985" t="s">
        <v>59</v>
      </c>
    </row>
    <row r="986" spans="1:14" x14ac:dyDescent="0.25">
      <c r="A986">
        <v>2</v>
      </c>
      <c r="B986">
        <v>2</v>
      </c>
      <c r="C986" t="s">
        <v>78</v>
      </c>
      <c r="D986">
        <v>16</v>
      </c>
      <c r="E986">
        <v>10</v>
      </c>
      <c r="F986" t="s">
        <v>80</v>
      </c>
      <c r="G986">
        <v>2.0106192982974676E-2</v>
      </c>
      <c r="H986">
        <v>0.10053096491487337</v>
      </c>
      <c r="I986">
        <v>0.22737470600000001</v>
      </c>
      <c r="J986">
        <v>6.666666666666667</v>
      </c>
      <c r="K986">
        <v>1.1368735299999999</v>
      </c>
      <c r="L986" t="s">
        <v>129</v>
      </c>
      <c r="M986" t="s">
        <v>58</v>
      </c>
      <c r="N986" t="s">
        <v>59</v>
      </c>
    </row>
    <row r="987" spans="1:14" x14ac:dyDescent="0.25">
      <c r="A987">
        <v>2</v>
      </c>
      <c r="B987">
        <v>4</v>
      </c>
      <c r="C987" t="s">
        <v>77</v>
      </c>
      <c r="D987">
        <v>18</v>
      </c>
      <c r="E987">
        <v>14</v>
      </c>
      <c r="F987" t="s">
        <v>80</v>
      </c>
      <c r="G987">
        <v>2.5446900494077322E-2</v>
      </c>
      <c r="H987">
        <v>0.12723450247038659</v>
      </c>
      <c r="I987">
        <v>0.13483436400000001</v>
      </c>
      <c r="J987">
        <v>6.666666666666667</v>
      </c>
      <c r="K987">
        <v>0.67417181999999998</v>
      </c>
      <c r="L987" t="s">
        <v>129</v>
      </c>
      <c r="M987" t="s">
        <v>58</v>
      </c>
      <c r="N987" t="s">
        <v>59</v>
      </c>
    </row>
    <row r="988" spans="1:14" x14ac:dyDescent="0.25">
      <c r="A988">
        <v>2</v>
      </c>
      <c r="B988">
        <v>10</v>
      </c>
      <c r="C988" t="s">
        <v>77</v>
      </c>
      <c r="D988">
        <v>18</v>
      </c>
      <c r="E988">
        <v>10</v>
      </c>
      <c r="F988" t="s">
        <v>80</v>
      </c>
      <c r="G988">
        <v>2.5446900494077322E-2</v>
      </c>
      <c r="H988">
        <v>0.12723450247038659</v>
      </c>
      <c r="I988">
        <v>9.77620248E-2</v>
      </c>
      <c r="J988">
        <v>6.666666666666667</v>
      </c>
      <c r="K988">
        <v>0.48881012399999996</v>
      </c>
      <c r="L988" t="s">
        <v>129</v>
      </c>
      <c r="M988" t="s">
        <v>58</v>
      </c>
      <c r="N988" t="s">
        <v>59</v>
      </c>
    </row>
    <row r="989" spans="1:14" x14ac:dyDescent="0.25">
      <c r="A989">
        <v>2</v>
      </c>
      <c r="B989">
        <v>14</v>
      </c>
      <c r="C989" t="s">
        <v>77</v>
      </c>
      <c r="D989">
        <v>18</v>
      </c>
      <c r="E989">
        <v>14</v>
      </c>
      <c r="F989" t="s">
        <v>80</v>
      </c>
      <c r="G989">
        <v>2.5446900494077322E-2</v>
      </c>
      <c r="H989">
        <v>0.12723450247038659</v>
      </c>
      <c r="I989">
        <v>0.13483436400000001</v>
      </c>
      <c r="J989">
        <v>6.666666666666667</v>
      </c>
      <c r="K989">
        <v>0.67417181999999998</v>
      </c>
      <c r="L989" t="s">
        <v>129</v>
      </c>
      <c r="M989" t="s">
        <v>58</v>
      </c>
      <c r="N989" t="s">
        <v>59</v>
      </c>
    </row>
    <row r="990" spans="1:14" x14ac:dyDescent="0.25">
      <c r="A990">
        <v>2</v>
      </c>
      <c r="B990">
        <v>7</v>
      </c>
      <c r="C990" t="s">
        <v>77</v>
      </c>
      <c r="D990">
        <v>20</v>
      </c>
      <c r="E990">
        <v>18</v>
      </c>
      <c r="F990" t="s">
        <v>81</v>
      </c>
      <c r="G990">
        <v>3.1415926535897934E-2</v>
      </c>
      <c r="H990">
        <v>0.15707963267948966</v>
      </c>
      <c r="I990">
        <v>0.21103861679999997</v>
      </c>
      <c r="J990">
        <v>6.666666666666667</v>
      </c>
      <c r="K990">
        <v>1.0551930839999997</v>
      </c>
      <c r="L990" t="s">
        <v>129</v>
      </c>
      <c r="M990" t="s">
        <v>58</v>
      </c>
      <c r="N990" t="s">
        <v>59</v>
      </c>
    </row>
    <row r="991" spans="1:14" x14ac:dyDescent="0.25">
      <c r="A991">
        <v>2</v>
      </c>
      <c r="B991">
        <v>17</v>
      </c>
      <c r="C991" t="s">
        <v>77</v>
      </c>
      <c r="D991">
        <v>20</v>
      </c>
      <c r="E991">
        <v>18</v>
      </c>
      <c r="F991" t="s">
        <v>81</v>
      </c>
      <c r="G991">
        <v>3.1415926535897934E-2</v>
      </c>
      <c r="H991">
        <v>0.15707963267948966</v>
      </c>
      <c r="I991">
        <v>0.21103861679999997</v>
      </c>
      <c r="J991">
        <v>6.666666666666667</v>
      </c>
      <c r="K991">
        <v>1.0551930839999997</v>
      </c>
      <c r="L991" t="s">
        <v>129</v>
      </c>
      <c r="M991" t="s">
        <v>58</v>
      </c>
      <c r="N991" t="s">
        <v>59</v>
      </c>
    </row>
    <row r="992" spans="1:14" x14ac:dyDescent="0.25">
      <c r="A992">
        <v>2</v>
      </c>
      <c r="B992">
        <v>12</v>
      </c>
      <c r="C992" t="s">
        <v>77</v>
      </c>
      <c r="D992">
        <v>22</v>
      </c>
      <c r="E992">
        <v>14</v>
      </c>
      <c r="F992" t="s">
        <v>81</v>
      </c>
      <c r="G992">
        <v>3.8013271108436497E-2</v>
      </c>
      <c r="H992">
        <v>0.19006635554218249</v>
      </c>
      <c r="I992">
        <v>0.198910012</v>
      </c>
      <c r="J992">
        <v>6.666666666666667</v>
      </c>
      <c r="K992">
        <v>0.9945500599999999</v>
      </c>
      <c r="L992" t="s">
        <v>129</v>
      </c>
      <c r="M992" t="s">
        <v>58</v>
      </c>
      <c r="N992" t="s">
        <v>59</v>
      </c>
    </row>
    <row r="993" spans="1:14" x14ac:dyDescent="0.25">
      <c r="A993">
        <v>2</v>
      </c>
      <c r="B993">
        <v>11</v>
      </c>
      <c r="C993" t="s">
        <v>77</v>
      </c>
      <c r="D993">
        <v>28</v>
      </c>
      <c r="E993">
        <v>24</v>
      </c>
      <c r="F993" t="s">
        <v>82</v>
      </c>
      <c r="G993">
        <v>6.1575216010359951E-2</v>
      </c>
      <c r="H993">
        <v>0.30787608005179973</v>
      </c>
      <c r="I993">
        <v>0.54331661999999992</v>
      </c>
      <c r="J993">
        <v>6.666666666666667</v>
      </c>
      <c r="K993">
        <v>2.7165830999999994</v>
      </c>
      <c r="L993" t="s">
        <v>129</v>
      </c>
      <c r="M993" t="s">
        <v>58</v>
      </c>
      <c r="N993" t="s">
        <v>59</v>
      </c>
    </row>
    <row r="994" spans="1:14" x14ac:dyDescent="0.25">
      <c r="A994">
        <v>2</v>
      </c>
      <c r="B994">
        <v>1</v>
      </c>
      <c r="C994" t="s">
        <v>77</v>
      </c>
      <c r="D994">
        <v>30</v>
      </c>
      <c r="E994">
        <v>20</v>
      </c>
      <c r="F994" t="s">
        <v>83</v>
      </c>
      <c r="G994">
        <v>7.0685834705770348E-2</v>
      </c>
      <c r="H994">
        <v>0.35342917352885173</v>
      </c>
      <c r="I994">
        <v>0.51997477679999993</v>
      </c>
      <c r="J994">
        <v>6.666666666666667</v>
      </c>
      <c r="K994">
        <v>2.5998738839999995</v>
      </c>
      <c r="L994" t="s">
        <v>129</v>
      </c>
      <c r="M994" t="s">
        <v>58</v>
      </c>
      <c r="N994" t="s">
        <v>59</v>
      </c>
    </row>
    <row r="995" spans="1:14" x14ac:dyDescent="0.25">
      <c r="A995">
        <v>3</v>
      </c>
      <c r="B995">
        <v>6</v>
      </c>
      <c r="C995" t="s">
        <v>78</v>
      </c>
      <c r="D995">
        <v>10</v>
      </c>
      <c r="E995">
        <v>11</v>
      </c>
      <c r="F995" t="s">
        <v>79</v>
      </c>
      <c r="G995">
        <v>7.8539816339744835E-3</v>
      </c>
      <c r="H995">
        <v>3.9269908169872414E-2</v>
      </c>
      <c r="I995">
        <v>0.15948616600000001</v>
      </c>
      <c r="J995">
        <v>6.666666666666667</v>
      </c>
      <c r="K995">
        <v>0.79743083000000003</v>
      </c>
      <c r="L995" t="s">
        <v>129</v>
      </c>
      <c r="M995" t="s">
        <v>58</v>
      </c>
      <c r="N995" t="s">
        <v>59</v>
      </c>
    </row>
    <row r="996" spans="1:14" x14ac:dyDescent="0.25">
      <c r="A996">
        <v>3</v>
      </c>
      <c r="B996">
        <v>15</v>
      </c>
      <c r="C996" t="s">
        <v>78</v>
      </c>
      <c r="D996">
        <v>10</v>
      </c>
      <c r="E996">
        <v>11</v>
      </c>
      <c r="F996" t="s">
        <v>79</v>
      </c>
      <c r="G996">
        <v>7.8539816339744835E-3</v>
      </c>
      <c r="H996">
        <v>3.9269908169872414E-2</v>
      </c>
      <c r="I996">
        <v>0.15948616600000001</v>
      </c>
      <c r="J996">
        <v>6.666666666666667</v>
      </c>
      <c r="K996">
        <v>0.79743083000000003</v>
      </c>
      <c r="L996" t="s">
        <v>129</v>
      </c>
      <c r="M996" t="s">
        <v>58</v>
      </c>
      <c r="N996" t="s">
        <v>59</v>
      </c>
    </row>
    <row r="997" spans="1:14" x14ac:dyDescent="0.25">
      <c r="A997">
        <v>3</v>
      </c>
      <c r="B997">
        <v>2</v>
      </c>
      <c r="C997" t="s">
        <v>78</v>
      </c>
      <c r="D997">
        <v>12</v>
      </c>
      <c r="E997">
        <v>9</v>
      </c>
      <c r="F997" t="s">
        <v>79</v>
      </c>
      <c r="G997">
        <v>1.1309733552923255E-2</v>
      </c>
      <c r="H997">
        <v>5.654866776461627E-2</v>
      </c>
      <c r="I997">
        <v>0.16859997000000002</v>
      </c>
      <c r="J997">
        <v>6.666666666666667</v>
      </c>
      <c r="K997">
        <v>0.84299985</v>
      </c>
      <c r="L997" t="s">
        <v>129</v>
      </c>
      <c r="M997" t="s">
        <v>58</v>
      </c>
      <c r="N997" t="s">
        <v>59</v>
      </c>
    </row>
    <row r="998" spans="1:14" x14ac:dyDescent="0.25">
      <c r="A998">
        <v>3</v>
      </c>
      <c r="B998">
        <v>7</v>
      </c>
      <c r="C998" t="s">
        <v>78</v>
      </c>
      <c r="D998">
        <v>12</v>
      </c>
      <c r="E998">
        <v>6</v>
      </c>
      <c r="F998" t="s">
        <v>79</v>
      </c>
      <c r="G998">
        <v>1.1309733552923255E-2</v>
      </c>
      <c r="H998">
        <v>5.654866776461627E-2</v>
      </c>
      <c r="I998">
        <v>0.14851240199999999</v>
      </c>
      <c r="J998">
        <v>6.666666666666667</v>
      </c>
      <c r="K998">
        <v>0.74256200999999988</v>
      </c>
      <c r="L998" t="s">
        <v>129</v>
      </c>
      <c r="M998" t="s">
        <v>58</v>
      </c>
      <c r="N998" t="s">
        <v>59</v>
      </c>
    </row>
    <row r="999" spans="1:14" x14ac:dyDescent="0.25">
      <c r="A999">
        <v>3</v>
      </c>
      <c r="B999">
        <v>13</v>
      </c>
      <c r="C999" t="s">
        <v>77</v>
      </c>
      <c r="D999">
        <v>12</v>
      </c>
      <c r="E999">
        <v>6</v>
      </c>
      <c r="F999" t="s">
        <v>79</v>
      </c>
      <c r="G999">
        <v>1.1309733552923255E-2</v>
      </c>
      <c r="H999">
        <v>5.654866776461627E-2</v>
      </c>
      <c r="I999">
        <v>2.9796069599999999E-2</v>
      </c>
      <c r="J999">
        <v>6.666666666666667</v>
      </c>
      <c r="K999">
        <v>0.14898034799999998</v>
      </c>
      <c r="L999" t="s">
        <v>129</v>
      </c>
      <c r="M999" t="s">
        <v>58</v>
      </c>
      <c r="N999" t="s">
        <v>59</v>
      </c>
    </row>
    <row r="1000" spans="1:14" x14ac:dyDescent="0.25">
      <c r="A1000">
        <v>3</v>
      </c>
      <c r="B1000">
        <v>16</v>
      </c>
      <c r="C1000" t="s">
        <v>78</v>
      </c>
      <c r="D1000">
        <v>12</v>
      </c>
      <c r="E1000">
        <v>6</v>
      </c>
      <c r="F1000" t="s">
        <v>79</v>
      </c>
      <c r="G1000">
        <v>1.1309733552923255E-2</v>
      </c>
      <c r="H1000">
        <v>5.654866776461627E-2</v>
      </c>
      <c r="I1000">
        <v>0.14851240199999999</v>
      </c>
      <c r="J1000">
        <v>6.666666666666667</v>
      </c>
      <c r="K1000">
        <v>0.74256200999999988</v>
      </c>
      <c r="L1000" t="s">
        <v>129</v>
      </c>
      <c r="M1000" t="s">
        <v>58</v>
      </c>
      <c r="N1000" t="s">
        <v>59</v>
      </c>
    </row>
    <row r="1001" spans="1:14" x14ac:dyDescent="0.25">
      <c r="A1001">
        <v>3</v>
      </c>
      <c r="B1001">
        <v>12</v>
      </c>
      <c r="C1001" t="s">
        <v>77</v>
      </c>
      <c r="D1001">
        <v>13</v>
      </c>
      <c r="E1001">
        <v>8</v>
      </c>
      <c r="F1001" t="s">
        <v>79</v>
      </c>
      <c r="G1001">
        <v>1.3273228961416878E-2</v>
      </c>
      <c r="H1001">
        <v>6.6366144807084387E-2</v>
      </c>
      <c r="I1001">
        <v>4.3755407199999999E-2</v>
      </c>
      <c r="J1001">
        <v>6.666666666666667</v>
      </c>
      <c r="K1001">
        <v>0.21877703599999998</v>
      </c>
      <c r="L1001" t="s">
        <v>129</v>
      </c>
      <c r="M1001" t="s">
        <v>58</v>
      </c>
      <c r="N1001" t="s">
        <v>59</v>
      </c>
    </row>
    <row r="1002" spans="1:14" x14ac:dyDescent="0.25">
      <c r="A1002">
        <v>3</v>
      </c>
      <c r="B1002">
        <v>3</v>
      </c>
      <c r="C1002" t="s">
        <v>78</v>
      </c>
      <c r="D1002">
        <v>14</v>
      </c>
      <c r="E1002">
        <v>8</v>
      </c>
      <c r="F1002" t="s">
        <v>79</v>
      </c>
      <c r="G1002">
        <v>1.5393804002589988E-2</v>
      </c>
      <c r="H1002">
        <v>7.6969020012949932E-2</v>
      </c>
      <c r="I1002">
        <v>0.18124769800000001</v>
      </c>
      <c r="J1002">
        <v>6.666666666666667</v>
      </c>
      <c r="K1002">
        <v>0.90623849000000001</v>
      </c>
      <c r="L1002" t="s">
        <v>129</v>
      </c>
      <c r="M1002" t="s">
        <v>58</v>
      </c>
      <c r="N1002" t="s">
        <v>59</v>
      </c>
    </row>
    <row r="1003" spans="1:14" x14ac:dyDescent="0.25">
      <c r="A1003">
        <v>3</v>
      </c>
      <c r="B1003">
        <v>11</v>
      </c>
      <c r="C1003" t="s">
        <v>77</v>
      </c>
      <c r="D1003">
        <v>14</v>
      </c>
      <c r="E1003">
        <v>9</v>
      </c>
      <c r="F1003" t="s">
        <v>79</v>
      </c>
      <c r="G1003">
        <v>1.5393804002589988E-2</v>
      </c>
      <c r="H1003">
        <v>7.6969020012949932E-2</v>
      </c>
      <c r="I1003">
        <v>5.5540749599999995E-2</v>
      </c>
      <c r="J1003">
        <v>6.666666666666667</v>
      </c>
      <c r="K1003">
        <v>0.27770374799999997</v>
      </c>
      <c r="L1003" t="s">
        <v>129</v>
      </c>
      <c r="M1003" t="s">
        <v>58</v>
      </c>
      <c r="N1003" t="s">
        <v>59</v>
      </c>
    </row>
    <row r="1004" spans="1:14" x14ac:dyDescent="0.25">
      <c r="A1004">
        <v>3</v>
      </c>
      <c r="B1004">
        <v>4</v>
      </c>
      <c r="C1004" t="s">
        <v>78</v>
      </c>
      <c r="D1004">
        <v>15</v>
      </c>
      <c r="E1004">
        <v>7</v>
      </c>
      <c r="F1004" t="s">
        <v>80</v>
      </c>
      <c r="G1004">
        <v>1.7671458676442587E-2</v>
      </c>
      <c r="H1004">
        <v>8.8357293382212931E-2</v>
      </c>
      <c r="I1004">
        <v>0.18157319100000002</v>
      </c>
      <c r="J1004">
        <v>6.666666666666667</v>
      </c>
      <c r="K1004">
        <v>0.90786595500000011</v>
      </c>
      <c r="L1004" t="s">
        <v>129</v>
      </c>
      <c r="M1004" t="s">
        <v>58</v>
      </c>
      <c r="N1004" t="s">
        <v>59</v>
      </c>
    </row>
    <row r="1005" spans="1:14" x14ac:dyDescent="0.25">
      <c r="A1005">
        <v>3</v>
      </c>
      <c r="B1005">
        <v>1</v>
      </c>
      <c r="C1005" t="s">
        <v>78</v>
      </c>
      <c r="D1005">
        <v>16</v>
      </c>
      <c r="E1005">
        <v>10</v>
      </c>
      <c r="F1005" t="s">
        <v>80</v>
      </c>
      <c r="G1005">
        <v>2.0106192982974676E-2</v>
      </c>
      <c r="H1005">
        <v>0.10053096491487337</v>
      </c>
      <c r="I1005">
        <v>0.22737470600000001</v>
      </c>
      <c r="J1005">
        <v>6.666666666666667</v>
      </c>
      <c r="K1005">
        <v>1.1368735299999999</v>
      </c>
      <c r="L1005" t="s">
        <v>129</v>
      </c>
      <c r="M1005" t="s">
        <v>58</v>
      </c>
      <c r="N1005" t="s">
        <v>59</v>
      </c>
    </row>
    <row r="1006" spans="1:14" x14ac:dyDescent="0.25">
      <c r="A1006">
        <v>3</v>
      </c>
      <c r="B1006">
        <v>5</v>
      </c>
      <c r="C1006" t="s">
        <v>77</v>
      </c>
      <c r="D1006">
        <v>20</v>
      </c>
      <c r="E1006">
        <v>12</v>
      </c>
      <c r="F1006" t="s">
        <v>81</v>
      </c>
      <c r="G1006">
        <v>3.1415926535897934E-2</v>
      </c>
      <c r="H1006">
        <v>0.15707963267948966</v>
      </c>
      <c r="I1006">
        <v>0.14238613679999998</v>
      </c>
      <c r="J1006">
        <v>6.666666666666667</v>
      </c>
      <c r="K1006">
        <v>0.71193068399999981</v>
      </c>
      <c r="L1006" t="s">
        <v>129</v>
      </c>
      <c r="M1006" t="s">
        <v>58</v>
      </c>
      <c r="N1006" t="s">
        <v>59</v>
      </c>
    </row>
    <row r="1007" spans="1:14" x14ac:dyDescent="0.25">
      <c r="A1007">
        <v>3</v>
      </c>
      <c r="B1007">
        <v>14</v>
      </c>
      <c r="C1007" t="s">
        <v>77</v>
      </c>
      <c r="D1007">
        <v>20</v>
      </c>
      <c r="E1007">
        <v>12</v>
      </c>
      <c r="F1007" t="s">
        <v>81</v>
      </c>
      <c r="G1007">
        <v>3.1415926535897934E-2</v>
      </c>
      <c r="H1007">
        <v>0.15707963267948966</v>
      </c>
      <c r="I1007">
        <v>0.14238613679999998</v>
      </c>
      <c r="J1007">
        <v>6.666666666666667</v>
      </c>
      <c r="K1007">
        <v>0.71193068399999981</v>
      </c>
      <c r="L1007" t="s">
        <v>129</v>
      </c>
      <c r="M1007" t="s">
        <v>58</v>
      </c>
      <c r="N1007" t="s">
        <v>59</v>
      </c>
    </row>
    <row r="1008" spans="1:14" x14ac:dyDescent="0.25">
      <c r="A1008">
        <v>3</v>
      </c>
      <c r="B1008">
        <v>9</v>
      </c>
      <c r="C1008" t="s">
        <v>77</v>
      </c>
      <c r="D1008">
        <v>24</v>
      </c>
      <c r="E1008">
        <v>18</v>
      </c>
      <c r="F1008" t="s">
        <v>81</v>
      </c>
      <c r="G1008">
        <v>4.5238934211693019E-2</v>
      </c>
      <c r="H1008">
        <v>0.22619467105846508</v>
      </c>
      <c r="I1008">
        <v>0.30165989039999996</v>
      </c>
      <c r="J1008">
        <v>6.666666666666667</v>
      </c>
      <c r="K1008">
        <v>1.5082994519999997</v>
      </c>
      <c r="L1008" t="s">
        <v>129</v>
      </c>
      <c r="M1008" t="s">
        <v>58</v>
      </c>
      <c r="N1008" t="s">
        <v>59</v>
      </c>
    </row>
    <row r="1009" spans="1:14" x14ac:dyDescent="0.25">
      <c r="A1009">
        <v>3</v>
      </c>
      <c r="B1009">
        <v>18</v>
      </c>
      <c r="C1009" t="s">
        <v>77</v>
      </c>
      <c r="D1009">
        <v>24</v>
      </c>
      <c r="E1009">
        <v>18</v>
      </c>
      <c r="F1009" t="s">
        <v>81</v>
      </c>
      <c r="G1009">
        <v>4.5238934211693019E-2</v>
      </c>
      <c r="H1009">
        <v>0.22619467105846508</v>
      </c>
      <c r="I1009">
        <v>0.30165989039999996</v>
      </c>
      <c r="J1009">
        <v>6.666666666666667</v>
      </c>
      <c r="K1009">
        <v>1.5082994519999997</v>
      </c>
      <c r="L1009" t="s">
        <v>129</v>
      </c>
      <c r="M1009" t="s">
        <v>58</v>
      </c>
      <c r="N1009" t="s">
        <v>59</v>
      </c>
    </row>
    <row r="1010" spans="1:14" x14ac:dyDescent="0.25">
      <c r="A1010">
        <v>3</v>
      </c>
      <c r="B1010">
        <v>8</v>
      </c>
      <c r="C1010" t="s">
        <v>77</v>
      </c>
      <c r="D1010">
        <v>29</v>
      </c>
      <c r="E1010">
        <v>25</v>
      </c>
      <c r="F1010" t="s">
        <v>82</v>
      </c>
      <c r="G1010">
        <v>6.6051985541725394E-2</v>
      </c>
      <c r="H1010">
        <v>0.33025992770862694</v>
      </c>
      <c r="I1010">
        <v>0.60650550679999993</v>
      </c>
      <c r="J1010">
        <v>6.666666666666667</v>
      </c>
      <c r="K1010">
        <v>3.0325275339999993</v>
      </c>
      <c r="L1010" t="s">
        <v>129</v>
      </c>
      <c r="M1010" t="s">
        <v>58</v>
      </c>
      <c r="N1010" t="s">
        <v>59</v>
      </c>
    </row>
    <row r="1011" spans="1:14" x14ac:dyDescent="0.25">
      <c r="A1011">
        <v>3</v>
      </c>
      <c r="B1011">
        <v>17</v>
      </c>
      <c r="C1011" t="s">
        <v>77</v>
      </c>
      <c r="D1011">
        <v>29</v>
      </c>
      <c r="E1011">
        <v>25</v>
      </c>
      <c r="F1011" t="s">
        <v>82</v>
      </c>
      <c r="G1011">
        <v>6.6051985541725394E-2</v>
      </c>
      <c r="H1011">
        <v>0.33025992770862694</v>
      </c>
      <c r="I1011">
        <v>0.60650550679999993</v>
      </c>
      <c r="J1011">
        <v>6.666666666666667</v>
      </c>
      <c r="K1011">
        <v>3.0325275339999993</v>
      </c>
      <c r="L1011" t="s">
        <v>129</v>
      </c>
      <c r="M1011" t="s">
        <v>58</v>
      </c>
      <c r="N1011" t="s">
        <v>59</v>
      </c>
    </row>
    <row r="1012" spans="1:14" x14ac:dyDescent="0.25">
      <c r="A1012">
        <v>3</v>
      </c>
      <c r="B1012">
        <v>10</v>
      </c>
      <c r="C1012" t="s">
        <v>77</v>
      </c>
      <c r="D1012">
        <v>30</v>
      </c>
      <c r="E1012">
        <v>21</v>
      </c>
      <c r="F1012" t="s">
        <v>83</v>
      </c>
      <c r="G1012">
        <v>7.0685834705770348E-2</v>
      </c>
      <c r="H1012">
        <v>0.35342917352885173</v>
      </c>
      <c r="I1012">
        <v>0.5457194568</v>
      </c>
      <c r="J1012">
        <v>6.666666666666667</v>
      </c>
      <c r="K1012">
        <v>2.7285972839999997</v>
      </c>
      <c r="L1012" t="s">
        <v>129</v>
      </c>
      <c r="M1012" t="s">
        <v>58</v>
      </c>
      <c r="N1012" t="s">
        <v>59</v>
      </c>
    </row>
    <row r="1013" spans="1:14" x14ac:dyDescent="0.25">
      <c r="A1013">
        <v>3</v>
      </c>
      <c r="B1013">
        <v>19</v>
      </c>
      <c r="C1013" t="s">
        <v>77</v>
      </c>
      <c r="D1013">
        <v>30</v>
      </c>
      <c r="E1013">
        <v>21</v>
      </c>
      <c r="F1013" t="s">
        <v>83</v>
      </c>
      <c r="G1013">
        <v>7.0685834705770348E-2</v>
      </c>
      <c r="H1013">
        <v>0.35342917352885173</v>
      </c>
      <c r="I1013">
        <v>0.5457194568</v>
      </c>
      <c r="J1013">
        <v>6.666666666666667</v>
      </c>
      <c r="K1013">
        <v>2.7285972839999997</v>
      </c>
      <c r="L1013" t="s">
        <v>129</v>
      </c>
      <c r="M1013" t="s">
        <v>58</v>
      </c>
      <c r="N1013" t="s">
        <v>59</v>
      </c>
    </row>
    <row r="1014" spans="1:14" x14ac:dyDescent="0.25">
      <c r="A1014">
        <v>1</v>
      </c>
      <c r="B1014">
        <v>2</v>
      </c>
      <c r="C1014" t="s">
        <v>78</v>
      </c>
      <c r="D1014">
        <v>13</v>
      </c>
      <c r="E1014">
        <v>9</v>
      </c>
      <c r="F1014" t="s">
        <v>79</v>
      </c>
      <c r="G1014">
        <v>1.3273228961416878E-2</v>
      </c>
      <c r="H1014">
        <v>8.8488193076112526E-2</v>
      </c>
      <c r="I1014">
        <v>0.17906224500000001</v>
      </c>
      <c r="J1014">
        <v>6.666666666666667</v>
      </c>
      <c r="K1014">
        <v>1.1937483000000002</v>
      </c>
      <c r="L1014" t="s">
        <v>129</v>
      </c>
      <c r="M1014" t="s">
        <v>60</v>
      </c>
      <c r="N1014" t="s">
        <v>61</v>
      </c>
    </row>
    <row r="1015" spans="1:14" x14ac:dyDescent="0.25">
      <c r="A1015">
        <v>1</v>
      </c>
      <c r="B1015">
        <v>9</v>
      </c>
      <c r="C1015" t="s">
        <v>78</v>
      </c>
      <c r="D1015">
        <v>22</v>
      </c>
      <c r="E1015">
        <v>11</v>
      </c>
      <c r="F1015" t="s">
        <v>81</v>
      </c>
      <c r="G1015">
        <v>3.8013271108436497E-2</v>
      </c>
      <c r="H1015">
        <v>0.25342180738957665</v>
      </c>
      <c r="I1015">
        <v>0.35589794200000002</v>
      </c>
      <c r="J1015">
        <v>6.666666666666667</v>
      </c>
      <c r="K1015">
        <v>2.3726529466666668</v>
      </c>
      <c r="L1015" t="s">
        <v>129</v>
      </c>
      <c r="M1015" t="s">
        <v>60</v>
      </c>
      <c r="N1015" t="s">
        <v>61</v>
      </c>
    </row>
    <row r="1016" spans="1:14" x14ac:dyDescent="0.25">
      <c r="A1016">
        <v>1</v>
      </c>
      <c r="B1016">
        <v>5</v>
      </c>
      <c r="C1016" t="s">
        <v>78</v>
      </c>
      <c r="D1016">
        <v>23</v>
      </c>
      <c r="E1016">
        <v>10</v>
      </c>
      <c r="F1016" t="s">
        <v>81</v>
      </c>
      <c r="G1016">
        <v>4.1547562843725017E-2</v>
      </c>
      <c r="H1016">
        <v>0.27698375229150013</v>
      </c>
      <c r="I1016">
        <v>0.35431697600000001</v>
      </c>
      <c r="J1016">
        <v>6.666666666666667</v>
      </c>
      <c r="K1016">
        <v>2.3621131733333334</v>
      </c>
      <c r="L1016" t="s">
        <v>129</v>
      </c>
      <c r="M1016" t="s">
        <v>60</v>
      </c>
      <c r="N1016" t="s">
        <v>61</v>
      </c>
    </row>
    <row r="1017" spans="1:14" x14ac:dyDescent="0.25">
      <c r="A1017">
        <v>1</v>
      </c>
      <c r="B1017">
        <v>13</v>
      </c>
      <c r="C1017" t="s">
        <v>78</v>
      </c>
      <c r="D1017">
        <v>23</v>
      </c>
      <c r="E1017">
        <v>9</v>
      </c>
      <c r="F1017" t="s">
        <v>81</v>
      </c>
      <c r="G1017">
        <v>4.1547562843725017E-2</v>
      </c>
      <c r="H1017">
        <v>0.27698375229150013</v>
      </c>
      <c r="I1017">
        <v>0.32971900500000001</v>
      </c>
      <c r="J1017">
        <v>6.666666666666667</v>
      </c>
      <c r="K1017">
        <v>2.1981267</v>
      </c>
      <c r="L1017" t="s">
        <v>129</v>
      </c>
      <c r="M1017" t="s">
        <v>60</v>
      </c>
      <c r="N1017" t="s">
        <v>61</v>
      </c>
    </row>
    <row r="1018" spans="1:14" x14ac:dyDescent="0.25">
      <c r="A1018">
        <v>1</v>
      </c>
      <c r="B1018">
        <v>15</v>
      </c>
      <c r="C1018" t="s">
        <v>78</v>
      </c>
      <c r="D1018">
        <v>23</v>
      </c>
      <c r="E1018">
        <v>8</v>
      </c>
      <c r="F1018" t="s">
        <v>81</v>
      </c>
      <c r="G1018">
        <v>4.1547562843725017E-2</v>
      </c>
      <c r="H1018">
        <v>0.27698375229150013</v>
      </c>
      <c r="I1018">
        <v>0.30512103400000001</v>
      </c>
      <c r="J1018">
        <v>6.666666666666667</v>
      </c>
      <c r="K1018">
        <v>2.0341402266666671</v>
      </c>
      <c r="L1018" t="s">
        <v>129</v>
      </c>
      <c r="M1018" t="s">
        <v>60</v>
      </c>
      <c r="N1018" t="s">
        <v>61</v>
      </c>
    </row>
    <row r="1019" spans="1:14" x14ac:dyDescent="0.25">
      <c r="A1019">
        <v>1</v>
      </c>
      <c r="B1019">
        <v>3</v>
      </c>
      <c r="C1019" t="s">
        <v>78</v>
      </c>
      <c r="D1019">
        <v>31</v>
      </c>
      <c r="E1019">
        <v>14</v>
      </c>
      <c r="F1019" t="s">
        <v>83</v>
      </c>
      <c r="G1019">
        <v>7.5476763502494784E-2</v>
      </c>
      <c r="H1019">
        <v>0.50317842334996521</v>
      </c>
      <c r="I1019">
        <v>0.7339348120000001</v>
      </c>
      <c r="J1019">
        <v>6.666666666666667</v>
      </c>
      <c r="K1019">
        <v>4.8928987466666678</v>
      </c>
      <c r="L1019" t="s">
        <v>129</v>
      </c>
      <c r="M1019" t="s">
        <v>60</v>
      </c>
      <c r="N1019" t="s">
        <v>61</v>
      </c>
    </row>
    <row r="1020" spans="1:14" x14ac:dyDescent="0.25">
      <c r="A1020">
        <v>1</v>
      </c>
      <c r="B1020">
        <v>4</v>
      </c>
      <c r="C1020" t="s">
        <v>78</v>
      </c>
      <c r="D1020">
        <v>31</v>
      </c>
      <c r="E1020">
        <v>12</v>
      </c>
      <c r="F1020" t="s">
        <v>83</v>
      </c>
      <c r="G1020">
        <v>7.5476763502494784E-2</v>
      </c>
      <c r="H1020">
        <v>0.50317842334996521</v>
      </c>
      <c r="I1020">
        <v>0.64456373400000011</v>
      </c>
      <c r="J1020">
        <v>6.666666666666667</v>
      </c>
      <c r="K1020">
        <v>4.297091560000001</v>
      </c>
      <c r="L1020" t="s">
        <v>129</v>
      </c>
      <c r="M1020" t="s">
        <v>60</v>
      </c>
      <c r="N1020" t="s">
        <v>61</v>
      </c>
    </row>
    <row r="1021" spans="1:14" x14ac:dyDescent="0.25">
      <c r="A1021">
        <v>1</v>
      </c>
      <c r="B1021">
        <v>14</v>
      </c>
      <c r="C1021" t="s">
        <v>78</v>
      </c>
      <c r="D1021">
        <v>31</v>
      </c>
      <c r="E1021">
        <v>16</v>
      </c>
      <c r="F1021" t="s">
        <v>83</v>
      </c>
      <c r="G1021">
        <v>7.5476763502494784E-2</v>
      </c>
      <c r="H1021">
        <v>0.50317842334996521</v>
      </c>
      <c r="I1021">
        <v>0.8233058900000001</v>
      </c>
      <c r="J1021">
        <v>6.666666666666667</v>
      </c>
      <c r="K1021">
        <v>5.4887059333333346</v>
      </c>
      <c r="L1021" t="s">
        <v>129</v>
      </c>
      <c r="M1021" t="s">
        <v>60</v>
      </c>
      <c r="N1021" t="s">
        <v>61</v>
      </c>
    </row>
    <row r="1022" spans="1:14" x14ac:dyDescent="0.25">
      <c r="A1022">
        <v>1</v>
      </c>
      <c r="B1022">
        <v>7</v>
      </c>
      <c r="C1022" t="s">
        <v>74</v>
      </c>
      <c r="D1022">
        <v>30</v>
      </c>
      <c r="E1022">
        <v>17</v>
      </c>
      <c r="F1022" t="s">
        <v>83</v>
      </c>
      <c r="G1022">
        <v>7.0685834705770348E-2</v>
      </c>
      <c r="H1022">
        <v>0.47123889803846902</v>
      </c>
      <c r="I1022">
        <v>0.81977196600000013</v>
      </c>
      <c r="J1022">
        <v>6.666666666666667</v>
      </c>
      <c r="K1022">
        <v>5.4651464400000007</v>
      </c>
      <c r="L1022" t="s">
        <v>129</v>
      </c>
      <c r="M1022" t="s">
        <v>60</v>
      </c>
      <c r="N1022" t="s">
        <v>61</v>
      </c>
    </row>
    <row r="1023" spans="1:14" x14ac:dyDescent="0.25">
      <c r="A1023">
        <v>1</v>
      </c>
      <c r="B1023">
        <v>17</v>
      </c>
      <c r="C1023" t="s">
        <v>74</v>
      </c>
      <c r="D1023">
        <v>30</v>
      </c>
      <c r="E1023">
        <v>17</v>
      </c>
      <c r="F1023" t="s">
        <v>83</v>
      </c>
      <c r="G1023">
        <v>7.0685834705770348E-2</v>
      </c>
      <c r="H1023">
        <v>0.47123889803846902</v>
      </c>
      <c r="I1023">
        <v>0.81977196600000013</v>
      </c>
      <c r="J1023">
        <v>6.666666666666667</v>
      </c>
      <c r="K1023">
        <v>5.4651464400000007</v>
      </c>
      <c r="L1023" t="s">
        <v>129</v>
      </c>
      <c r="M1023" t="s">
        <v>60</v>
      </c>
      <c r="N1023" t="s">
        <v>61</v>
      </c>
    </row>
    <row r="1024" spans="1:14" x14ac:dyDescent="0.25">
      <c r="A1024">
        <v>1</v>
      </c>
      <c r="B1024">
        <v>8</v>
      </c>
      <c r="C1024" t="s">
        <v>78</v>
      </c>
      <c r="D1024">
        <v>32</v>
      </c>
      <c r="E1024">
        <v>14</v>
      </c>
      <c r="F1024" t="s">
        <v>84</v>
      </c>
      <c r="G1024">
        <v>8.0424771931898703E-2</v>
      </c>
      <c r="H1024">
        <v>0.53616514621265809</v>
      </c>
      <c r="I1024">
        <v>0.77494693000000014</v>
      </c>
      <c r="J1024">
        <v>6.666666666666667</v>
      </c>
      <c r="K1024">
        <v>5.1663128666666678</v>
      </c>
      <c r="L1024" t="s">
        <v>129</v>
      </c>
      <c r="M1024" t="s">
        <v>60</v>
      </c>
      <c r="N1024" t="s">
        <v>61</v>
      </c>
    </row>
    <row r="1025" spans="1:14" x14ac:dyDescent="0.25">
      <c r="A1025">
        <v>1</v>
      </c>
      <c r="B1025">
        <v>10</v>
      </c>
      <c r="C1025" t="s">
        <v>78</v>
      </c>
      <c r="D1025">
        <v>33</v>
      </c>
      <c r="E1025">
        <v>17</v>
      </c>
      <c r="F1025" t="s">
        <v>84</v>
      </c>
      <c r="G1025">
        <v>8.5529859993982132E-2</v>
      </c>
      <c r="H1025">
        <v>0.57019906662654762</v>
      </c>
      <c r="I1025">
        <v>0.96917325300000012</v>
      </c>
      <c r="J1025">
        <v>6.666666666666667</v>
      </c>
      <c r="K1025">
        <v>6.4611550200000014</v>
      </c>
      <c r="L1025" t="s">
        <v>129</v>
      </c>
      <c r="M1025" t="s">
        <v>60</v>
      </c>
      <c r="N1025" t="s">
        <v>61</v>
      </c>
    </row>
    <row r="1026" spans="1:14" x14ac:dyDescent="0.25">
      <c r="A1026">
        <v>1</v>
      </c>
      <c r="B1026">
        <v>16</v>
      </c>
      <c r="C1026" t="s">
        <v>74</v>
      </c>
      <c r="D1026">
        <v>31</v>
      </c>
      <c r="E1026">
        <v>14</v>
      </c>
      <c r="F1026" t="s">
        <v>84</v>
      </c>
      <c r="G1026">
        <v>7.5476763502494784E-2</v>
      </c>
      <c r="H1026">
        <v>0.50317842334996521</v>
      </c>
      <c r="I1026">
        <v>0.7339348120000001</v>
      </c>
      <c r="J1026">
        <v>6.666666666666667</v>
      </c>
      <c r="K1026">
        <v>4.8928987466666678</v>
      </c>
      <c r="L1026" t="s">
        <v>129</v>
      </c>
      <c r="M1026" t="s">
        <v>60</v>
      </c>
      <c r="N1026" t="s">
        <v>61</v>
      </c>
    </row>
    <row r="1027" spans="1:14" x14ac:dyDescent="0.25">
      <c r="A1027">
        <v>1</v>
      </c>
      <c r="B1027">
        <v>1</v>
      </c>
      <c r="C1027" t="s">
        <v>78</v>
      </c>
      <c r="D1027">
        <v>40</v>
      </c>
      <c r="E1027">
        <v>16</v>
      </c>
      <c r="F1027" t="s">
        <v>85</v>
      </c>
      <c r="G1027">
        <v>0.12566370614359174</v>
      </c>
      <c r="H1027">
        <v>0.83775804095727824</v>
      </c>
      <c r="I1027">
        <v>1.298711666</v>
      </c>
      <c r="J1027">
        <v>6.666666666666667</v>
      </c>
      <c r="K1027">
        <v>8.6580777733333338</v>
      </c>
      <c r="L1027" t="s">
        <v>129</v>
      </c>
      <c r="M1027" t="s">
        <v>60</v>
      </c>
      <c r="N1027" t="s">
        <v>61</v>
      </c>
    </row>
    <row r="1028" spans="1:14" x14ac:dyDescent="0.25">
      <c r="A1028">
        <v>1</v>
      </c>
      <c r="B1028">
        <v>6</v>
      </c>
      <c r="C1028" t="s">
        <v>74</v>
      </c>
      <c r="D1028">
        <v>24</v>
      </c>
      <c r="E1028">
        <v>11</v>
      </c>
      <c r="F1028" t="s">
        <v>81</v>
      </c>
      <c r="G1028">
        <v>4.5238934211693019E-2</v>
      </c>
      <c r="H1028">
        <v>0.30159289474462014</v>
      </c>
      <c r="I1028">
        <v>0.40295492999999999</v>
      </c>
      <c r="J1028">
        <v>6.666666666666667</v>
      </c>
      <c r="K1028">
        <v>2.6863662000000001</v>
      </c>
      <c r="L1028" t="s">
        <v>129</v>
      </c>
      <c r="M1028" t="s">
        <v>60</v>
      </c>
      <c r="N1028" t="s">
        <v>61</v>
      </c>
    </row>
    <row r="1029" spans="1:14" x14ac:dyDescent="0.25">
      <c r="A1029">
        <v>1</v>
      </c>
      <c r="B1029">
        <v>11</v>
      </c>
      <c r="C1029" t="s">
        <v>74</v>
      </c>
      <c r="D1029">
        <v>21</v>
      </c>
      <c r="E1029">
        <v>9</v>
      </c>
      <c r="F1029" t="s">
        <v>81</v>
      </c>
      <c r="G1029">
        <v>3.4636059005827467E-2</v>
      </c>
      <c r="H1029">
        <v>0.23090706003884978</v>
      </c>
      <c r="I1029">
        <v>0.29289179700000001</v>
      </c>
      <c r="J1029">
        <v>6.666666666666667</v>
      </c>
      <c r="K1029">
        <v>1.9526119800000001</v>
      </c>
      <c r="L1029" t="s">
        <v>129</v>
      </c>
      <c r="M1029" t="s">
        <v>60</v>
      </c>
      <c r="N1029" t="s">
        <v>61</v>
      </c>
    </row>
    <row r="1030" spans="1:14" x14ac:dyDescent="0.25">
      <c r="A1030">
        <v>1</v>
      </c>
      <c r="B1030">
        <v>12</v>
      </c>
      <c r="C1030" t="s">
        <v>74</v>
      </c>
      <c r="D1030">
        <v>22</v>
      </c>
      <c r="E1030">
        <v>11</v>
      </c>
      <c r="F1030" t="s">
        <v>81</v>
      </c>
      <c r="G1030">
        <v>3.8013271108436497E-2</v>
      </c>
      <c r="H1030">
        <v>0.25342180738957665</v>
      </c>
      <c r="I1030">
        <v>0.35589794200000002</v>
      </c>
      <c r="J1030">
        <v>6.666666666666667</v>
      </c>
      <c r="K1030">
        <v>2.3726529466666668</v>
      </c>
      <c r="L1030" t="s">
        <v>129</v>
      </c>
      <c r="M1030" t="s">
        <v>60</v>
      </c>
      <c r="N1030" t="s">
        <v>61</v>
      </c>
    </row>
    <row r="1031" spans="1:14" x14ac:dyDescent="0.25">
      <c r="A1031">
        <v>2</v>
      </c>
      <c r="B1031">
        <v>3</v>
      </c>
      <c r="C1031" t="s">
        <v>77</v>
      </c>
      <c r="D1031">
        <v>14</v>
      </c>
      <c r="E1031">
        <v>8</v>
      </c>
      <c r="F1031" t="s">
        <v>79</v>
      </c>
      <c r="G1031">
        <v>1.5393804002589988E-2</v>
      </c>
      <c r="H1031">
        <v>0.10262536001726659</v>
      </c>
      <c r="I1031">
        <v>4.9934130399999999E-2</v>
      </c>
      <c r="J1031">
        <v>6.666666666666667</v>
      </c>
      <c r="K1031">
        <v>0.33289420266666669</v>
      </c>
      <c r="L1031" t="s">
        <v>129</v>
      </c>
      <c r="M1031" t="s">
        <v>60</v>
      </c>
      <c r="N1031" t="s">
        <v>61</v>
      </c>
    </row>
    <row r="1032" spans="1:14" x14ac:dyDescent="0.25">
      <c r="A1032">
        <v>2</v>
      </c>
      <c r="B1032">
        <v>13</v>
      </c>
      <c r="C1032" t="s">
        <v>78</v>
      </c>
      <c r="D1032">
        <v>12</v>
      </c>
      <c r="E1032">
        <v>7</v>
      </c>
      <c r="F1032" t="s">
        <v>79</v>
      </c>
      <c r="G1032">
        <v>1.1309733552923255E-2</v>
      </c>
      <c r="H1032">
        <v>7.5398223686155036E-2</v>
      </c>
      <c r="I1032">
        <v>0.15520825799999999</v>
      </c>
      <c r="J1032">
        <v>6.666666666666667</v>
      </c>
      <c r="K1032">
        <v>1.0347217200000001</v>
      </c>
      <c r="L1032" t="s">
        <v>129</v>
      </c>
      <c r="M1032" t="s">
        <v>60</v>
      </c>
      <c r="N1032" t="s">
        <v>61</v>
      </c>
    </row>
    <row r="1033" spans="1:14" x14ac:dyDescent="0.25">
      <c r="A1033">
        <v>2</v>
      </c>
      <c r="B1033">
        <v>17</v>
      </c>
      <c r="C1033" t="s">
        <v>76</v>
      </c>
      <c r="D1033">
        <v>12</v>
      </c>
      <c r="E1033">
        <v>8</v>
      </c>
      <c r="F1033" t="s">
        <v>79</v>
      </c>
      <c r="G1033">
        <v>1.1309733552923255E-2</v>
      </c>
      <c r="H1033">
        <v>7.5398223686155036E-2</v>
      </c>
      <c r="I1033">
        <v>1.3486635700000003E-2</v>
      </c>
      <c r="J1033">
        <v>6.666666666666667</v>
      </c>
      <c r="K1033">
        <v>8.9910904666666694E-2</v>
      </c>
      <c r="L1033" t="s">
        <v>129</v>
      </c>
      <c r="M1033" t="s">
        <v>60</v>
      </c>
      <c r="N1033" t="s">
        <v>61</v>
      </c>
    </row>
    <row r="1034" spans="1:14" x14ac:dyDescent="0.25">
      <c r="A1034">
        <v>2</v>
      </c>
      <c r="B1034">
        <v>4</v>
      </c>
      <c r="C1034" t="s">
        <v>78</v>
      </c>
      <c r="D1034">
        <v>13</v>
      </c>
      <c r="E1034">
        <v>7</v>
      </c>
      <c r="F1034" t="s">
        <v>79</v>
      </c>
      <c r="G1034">
        <v>1.3273228961416878E-2</v>
      </c>
      <c r="H1034">
        <v>8.8488193076112526E-2</v>
      </c>
      <c r="I1034">
        <v>0.16334558300000002</v>
      </c>
      <c r="J1034">
        <v>6.666666666666667</v>
      </c>
      <c r="K1034">
        <v>1.0889705533333336</v>
      </c>
      <c r="L1034" t="s">
        <v>129</v>
      </c>
      <c r="M1034" t="s">
        <v>60</v>
      </c>
      <c r="N1034" t="s">
        <v>61</v>
      </c>
    </row>
    <row r="1035" spans="1:14" x14ac:dyDescent="0.25">
      <c r="A1035">
        <v>2</v>
      </c>
      <c r="B1035">
        <v>7</v>
      </c>
      <c r="C1035" t="s">
        <v>78</v>
      </c>
      <c r="D1035">
        <v>14</v>
      </c>
      <c r="E1035">
        <v>8</v>
      </c>
      <c r="F1035" t="s">
        <v>79</v>
      </c>
      <c r="G1035">
        <v>1.5393804002589988E-2</v>
      </c>
      <c r="H1035">
        <v>0.10262536001726659</v>
      </c>
      <c r="I1035">
        <v>0.18124769800000001</v>
      </c>
      <c r="J1035">
        <v>6.666666666666667</v>
      </c>
      <c r="K1035">
        <v>1.2083179866666669</v>
      </c>
      <c r="L1035" t="s">
        <v>129</v>
      </c>
      <c r="M1035" t="s">
        <v>60</v>
      </c>
      <c r="N1035" t="s">
        <v>61</v>
      </c>
    </row>
    <row r="1036" spans="1:14" x14ac:dyDescent="0.25">
      <c r="A1036">
        <v>2</v>
      </c>
      <c r="B1036">
        <v>16</v>
      </c>
      <c r="C1036" t="s">
        <v>77</v>
      </c>
      <c r="D1036">
        <v>16</v>
      </c>
      <c r="E1036">
        <v>8</v>
      </c>
      <c r="F1036" t="s">
        <v>80</v>
      </c>
      <c r="G1036">
        <v>2.0106192982974676E-2</v>
      </c>
      <c r="H1036">
        <v>0.13404128655316452</v>
      </c>
      <c r="I1036">
        <v>6.3664626399999993E-2</v>
      </c>
      <c r="J1036">
        <v>6.666666666666667</v>
      </c>
      <c r="K1036">
        <v>0.42443084266666664</v>
      </c>
      <c r="L1036" t="s">
        <v>129</v>
      </c>
      <c r="M1036" t="s">
        <v>60</v>
      </c>
      <c r="N1036" t="s">
        <v>61</v>
      </c>
    </row>
    <row r="1037" spans="1:14" x14ac:dyDescent="0.25">
      <c r="A1037">
        <v>2</v>
      </c>
      <c r="B1037">
        <v>12</v>
      </c>
      <c r="C1037" t="s">
        <v>77</v>
      </c>
      <c r="D1037">
        <v>17</v>
      </c>
      <c r="E1037">
        <v>8</v>
      </c>
      <c r="F1037" t="s">
        <v>80</v>
      </c>
      <c r="G1037">
        <v>2.2698006922186261E-2</v>
      </c>
      <c r="H1037">
        <v>0.15132004614790842</v>
      </c>
      <c r="I1037">
        <v>7.1216399200000002E-2</v>
      </c>
      <c r="J1037">
        <v>6.666666666666667</v>
      </c>
      <c r="K1037">
        <v>0.4747759946666667</v>
      </c>
      <c r="L1037" t="s">
        <v>129</v>
      </c>
      <c r="M1037" t="s">
        <v>60</v>
      </c>
      <c r="N1037" t="s">
        <v>61</v>
      </c>
    </row>
    <row r="1038" spans="1:14" x14ac:dyDescent="0.25">
      <c r="A1038">
        <v>2</v>
      </c>
      <c r="B1038">
        <v>15</v>
      </c>
      <c r="C1038" t="s">
        <v>78</v>
      </c>
      <c r="D1038">
        <v>17</v>
      </c>
      <c r="E1038">
        <v>9</v>
      </c>
      <c r="F1038" t="s">
        <v>80</v>
      </c>
      <c r="G1038">
        <v>2.2698006922186261E-2</v>
      </c>
      <c r="H1038">
        <v>0.15132004614790842</v>
      </c>
      <c r="I1038">
        <v>0.22928116500000001</v>
      </c>
      <c r="J1038">
        <v>6.666666666666667</v>
      </c>
      <c r="K1038">
        <v>1.5285411000000002</v>
      </c>
      <c r="L1038" t="s">
        <v>129</v>
      </c>
      <c r="M1038" t="s">
        <v>60</v>
      </c>
      <c r="N1038" t="s">
        <v>61</v>
      </c>
    </row>
    <row r="1039" spans="1:14" x14ac:dyDescent="0.25">
      <c r="A1039">
        <v>2</v>
      </c>
      <c r="B1039">
        <v>6</v>
      </c>
      <c r="C1039" t="s">
        <v>78</v>
      </c>
      <c r="D1039">
        <v>20</v>
      </c>
      <c r="E1039">
        <v>10</v>
      </c>
      <c r="F1039" t="s">
        <v>81</v>
      </c>
      <c r="G1039">
        <v>3.1415926535897934E-2</v>
      </c>
      <c r="H1039">
        <v>0.20943951023931956</v>
      </c>
      <c r="I1039">
        <v>0.29433326600000004</v>
      </c>
      <c r="J1039">
        <v>6.666666666666667</v>
      </c>
      <c r="K1039">
        <v>1.9622217733333336</v>
      </c>
      <c r="L1039" t="s">
        <v>129</v>
      </c>
      <c r="M1039" t="s">
        <v>60</v>
      </c>
      <c r="N1039" t="s">
        <v>61</v>
      </c>
    </row>
    <row r="1040" spans="1:14" x14ac:dyDescent="0.25">
      <c r="A1040">
        <v>2</v>
      </c>
      <c r="B1040">
        <v>8</v>
      </c>
      <c r="C1040" t="s">
        <v>78</v>
      </c>
      <c r="D1040">
        <v>21</v>
      </c>
      <c r="E1040">
        <v>11</v>
      </c>
      <c r="F1040" t="s">
        <v>81</v>
      </c>
      <c r="G1040">
        <v>3.4636059005827467E-2</v>
      </c>
      <c r="H1040">
        <v>0.23090706003884978</v>
      </c>
      <c r="I1040">
        <v>0.333903915</v>
      </c>
      <c r="J1040">
        <v>6.666666666666667</v>
      </c>
      <c r="K1040">
        <v>2.2260260999999999</v>
      </c>
      <c r="L1040" t="s">
        <v>129</v>
      </c>
      <c r="M1040" t="s">
        <v>60</v>
      </c>
      <c r="N1040" t="s">
        <v>61</v>
      </c>
    </row>
    <row r="1041" spans="1:14" x14ac:dyDescent="0.25">
      <c r="A1041">
        <v>2</v>
      </c>
      <c r="B1041">
        <v>9</v>
      </c>
      <c r="C1041" t="s">
        <v>78</v>
      </c>
      <c r="D1041">
        <v>21</v>
      </c>
      <c r="E1041">
        <v>12</v>
      </c>
      <c r="F1041" t="s">
        <v>81</v>
      </c>
      <c r="G1041">
        <v>3.4636059005827467E-2</v>
      </c>
      <c r="H1041">
        <v>0.23090706003884978</v>
      </c>
      <c r="I1041">
        <v>0.35440997400000002</v>
      </c>
      <c r="J1041">
        <v>6.666666666666667</v>
      </c>
      <c r="K1041">
        <v>2.3627331600000003</v>
      </c>
      <c r="L1041" t="s">
        <v>129</v>
      </c>
      <c r="M1041" t="s">
        <v>60</v>
      </c>
      <c r="N1041" t="s">
        <v>61</v>
      </c>
    </row>
    <row r="1042" spans="1:14" x14ac:dyDescent="0.25">
      <c r="A1042">
        <v>2</v>
      </c>
      <c r="B1042">
        <v>19</v>
      </c>
      <c r="C1042" t="s">
        <v>78</v>
      </c>
      <c r="D1042">
        <v>22</v>
      </c>
      <c r="E1042">
        <v>11</v>
      </c>
      <c r="F1042" t="s">
        <v>81</v>
      </c>
      <c r="G1042">
        <v>3.8013271108436497E-2</v>
      </c>
      <c r="H1042">
        <v>0.25342180738957665</v>
      </c>
      <c r="I1042">
        <v>0.35589794200000002</v>
      </c>
      <c r="J1042">
        <v>6.666666666666667</v>
      </c>
      <c r="K1042">
        <v>2.3726529466666668</v>
      </c>
      <c r="L1042" t="s">
        <v>129</v>
      </c>
      <c r="M1042" t="s">
        <v>60</v>
      </c>
      <c r="N1042" t="s">
        <v>61</v>
      </c>
    </row>
    <row r="1043" spans="1:14" x14ac:dyDescent="0.25">
      <c r="A1043">
        <v>2</v>
      </c>
      <c r="B1043">
        <v>22</v>
      </c>
      <c r="C1043" t="s">
        <v>78</v>
      </c>
      <c r="D1043">
        <v>22</v>
      </c>
      <c r="E1043">
        <v>10</v>
      </c>
      <c r="F1043" t="s">
        <v>81</v>
      </c>
      <c r="G1043">
        <v>3.8013271108436497E-2</v>
      </c>
      <c r="H1043">
        <v>0.25342180738957665</v>
      </c>
      <c r="I1043">
        <v>0.33339242600000002</v>
      </c>
      <c r="J1043">
        <v>6.666666666666667</v>
      </c>
      <c r="K1043">
        <v>2.2226161733333334</v>
      </c>
      <c r="L1043" t="s">
        <v>129</v>
      </c>
      <c r="M1043" t="s">
        <v>60</v>
      </c>
      <c r="N1043" t="s">
        <v>61</v>
      </c>
    </row>
    <row r="1044" spans="1:14" x14ac:dyDescent="0.25">
      <c r="A1044">
        <v>2</v>
      </c>
      <c r="B1044">
        <v>5</v>
      </c>
      <c r="C1044" t="s">
        <v>78</v>
      </c>
      <c r="D1044">
        <v>26</v>
      </c>
      <c r="E1044">
        <v>10</v>
      </c>
      <c r="F1044" t="s">
        <v>82</v>
      </c>
      <c r="G1044">
        <v>5.3092915845667513E-2</v>
      </c>
      <c r="H1044">
        <v>0.3539527723044501</v>
      </c>
      <c r="I1044">
        <v>0.422670506</v>
      </c>
      <c r="J1044">
        <v>6.666666666666667</v>
      </c>
      <c r="K1044">
        <v>2.8178033733333336</v>
      </c>
      <c r="L1044" t="s">
        <v>129</v>
      </c>
      <c r="M1044" t="s">
        <v>60</v>
      </c>
      <c r="N1044" t="s">
        <v>61</v>
      </c>
    </row>
    <row r="1045" spans="1:14" x14ac:dyDescent="0.25">
      <c r="A1045">
        <v>2</v>
      </c>
      <c r="B1045">
        <v>18</v>
      </c>
      <c r="C1045" t="s">
        <v>78</v>
      </c>
      <c r="D1045">
        <v>26</v>
      </c>
      <c r="E1045">
        <v>14</v>
      </c>
      <c r="F1045" t="s">
        <v>82</v>
      </c>
      <c r="G1045">
        <v>5.3092915845667513E-2</v>
      </c>
      <c r="H1045">
        <v>0.3539527723044501</v>
      </c>
      <c r="I1045">
        <v>0.54840380200000005</v>
      </c>
      <c r="J1045">
        <v>6.666666666666667</v>
      </c>
      <c r="K1045">
        <v>3.656025346666667</v>
      </c>
      <c r="L1045" t="s">
        <v>129</v>
      </c>
      <c r="M1045" t="s">
        <v>60</v>
      </c>
      <c r="N1045" t="s">
        <v>61</v>
      </c>
    </row>
    <row r="1046" spans="1:14" x14ac:dyDescent="0.25">
      <c r="A1046">
        <v>2</v>
      </c>
      <c r="B1046">
        <v>20</v>
      </c>
      <c r="C1046" t="s">
        <v>77</v>
      </c>
      <c r="D1046">
        <v>27</v>
      </c>
      <c r="E1046">
        <v>17</v>
      </c>
      <c r="F1046" t="s">
        <v>82</v>
      </c>
      <c r="G1046">
        <v>5.7255526111673984E-2</v>
      </c>
      <c r="H1046">
        <v>0.38170350741115988</v>
      </c>
      <c r="I1046">
        <v>0.35958542039999991</v>
      </c>
      <c r="J1046">
        <v>6.666666666666667</v>
      </c>
      <c r="K1046">
        <v>2.3972361359999996</v>
      </c>
      <c r="L1046" t="s">
        <v>129</v>
      </c>
      <c r="M1046" t="s">
        <v>60</v>
      </c>
      <c r="N1046" t="s">
        <v>61</v>
      </c>
    </row>
    <row r="1047" spans="1:14" x14ac:dyDescent="0.25">
      <c r="A1047">
        <v>2</v>
      </c>
      <c r="B1047">
        <v>11</v>
      </c>
      <c r="C1047" t="s">
        <v>77</v>
      </c>
      <c r="D1047">
        <v>28</v>
      </c>
      <c r="E1047">
        <v>17</v>
      </c>
      <c r="F1047" t="s">
        <v>82</v>
      </c>
      <c r="G1047">
        <v>6.1575216010359951E-2</v>
      </c>
      <c r="H1047">
        <v>0.41050144006906636</v>
      </c>
      <c r="I1047">
        <v>0.38633128239999992</v>
      </c>
      <c r="J1047">
        <v>6.666666666666667</v>
      </c>
      <c r="K1047">
        <v>2.5755418826666663</v>
      </c>
      <c r="L1047" t="s">
        <v>129</v>
      </c>
      <c r="M1047" t="s">
        <v>60</v>
      </c>
      <c r="N1047" t="s">
        <v>61</v>
      </c>
    </row>
    <row r="1048" spans="1:14" x14ac:dyDescent="0.25">
      <c r="A1048">
        <v>2</v>
      </c>
      <c r="B1048">
        <v>14</v>
      </c>
      <c r="C1048" t="s">
        <v>77</v>
      </c>
      <c r="D1048">
        <v>29</v>
      </c>
      <c r="E1048">
        <v>19</v>
      </c>
      <c r="F1048" t="s">
        <v>82</v>
      </c>
      <c r="G1048">
        <v>6.6051985541725394E-2</v>
      </c>
      <c r="H1048">
        <v>0.44034657027816931</v>
      </c>
      <c r="I1048">
        <v>0.46216366759999994</v>
      </c>
      <c r="J1048">
        <v>6.666666666666667</v>
      </c>
      <c r="K1048">
        <v>3.0810911173333331</v>
      </c>
      <c r="L1048" t="s">
        <v>129</v>
      </c>
      <c r="M1048" t="s">
        <v>60</v>
      </c>
      <c r="N1048" t="s">
        <v>61</v>
      </c>
    </row>
    <row r="1049" spans="1:14" x14ac:dyDescent="0.25">
      <c r="A1049">
        <v>2</v>
      </c>
      <c r="B1049">
        <v>1</v>
      </c>
      <c r="C1049" t="s">
        <v>77</v>
      </c>
      <c r="D1049">
        <v>37</v>
      </c>
      <c r="E1049">
        <v>18</v>
      </c>
      <c r="F1049" t="s">
        <v>84</v>
      </c>
      <c r="G1049">
        <v>0.10752100856911066</v>
      </c>
      <c r="H1049">
        <v>0.71680672379407107</v>
      </c>
      <c r="I1049">
        <v>0.70997051519999987</v>
      </c>
      <c r="J1049">
        <v>6.666666666666667</v>
      </c>
      <c r="K1049">
        <v>4.7331367679999996</v>
      </c>
      <c r="L1049" t="s">
        <v>129</v>
      </c>
      <c r="M1049" t="s">
        <v>60</v>
      </c>
      <c r="N1049" t="s">
        <v>61</v>
      </c>
    </row>
    <row r="1050" spans="1:14" x14ac:dyDescent="0.25">
      <c r="A1050">
        <v>2</v>
      </c>
      <c r="B1050">
        <v>10</v>
      </c>
      <c r="C1050" t="s">
        <v>77</v>
      </c>
      <c r="D1050">
        <v>37</v>
      </c>
      <c r="E1050">
        <v>21</v>
      </c>
      <c r="F1050" t="s">
        <v>84</v>
      </c>
      <c r="G1050">
        <v>0.10752100856911066</v>
      </c>
      <c r="H1050">
        <v>0.71680672379407107</v>
      </c>
      <c r="I1050">
        <v>0.82745207159999989</v>
      </c>
      <c r="J1050">
        <v>6.666666666666667</v>
      </c>
      <c r="K1050">
        <v>5.5163471439999991</v>
      </c>
      <c r="L1050" t="s">
        <v>129</v>
      </c>
      <c r="M1050" t="s">
        <v>60</v>
      </c>
      <c r="N1050" t="s">
        <v>61</v>
      </c>
    </row>
    <row r="1051" spans="1:14" x14ac:dyDescent="0.25">
      <c r="A1051">
        <v>2</v>
      </c>
      <c r="B1051">
        <v>2</v>
      </c>
      <c r="C1051" t="s">
        <v>77</v>
      </c>
      <c r="D1051">
        <v>39</v>
      </c>
      <c r="E1051">
        <v>18</v>
      </c>
      <c r="F1051" t="s">
        <v>84</v>
      </c>
      <c r="G1051">
        <v>0.1194590606527519</v>
      </c>
      <c r="H1051">
        <v>0.79639373768501265</v>
      </c>
      <c r="I1051">
        <v>0.7882343423999999</v>
      </c>
      <c r="J1051">
        <v>6.666666666666667</v>
      </c>
      <c r="K1051">
        <v>5.2548956159999998</v>
      </c>
      <c r="L1051" t="s">
        <v>129</v>
      </c>
      <c r="M1051" t="s">
        <v>60</v>
      </c>
      <c r="N1051" t="s">
        <v>61</v>
      </c>
    </row>
    <row r="1052" spans="1:14" x14ac:dyDescent="0.25">
      <c r="A1052">
        <v>2</v>
      </c>
      <c r="B1052">
        <v>21</v>
      </c>
      <c r="C1052" t="s">
        <v>78</v>
      </c>
      <c r="D1052">
        <v>43</v>
      </c>
      <c r="E1052">
        <v>22</v>
      </c>
      <c r="F1052" t="s">
        <v>85</v>
      </c>
      <c r="G1052">
        <v>0.14522012041218818</v>
      </c>
      <c r="H1052">
        <v>0.96813413608125454</v>
      </c>
      <c r="I1052">
        <v>1.9998235880000002</v>
      </c>
      <c r="J1052">
        <v>6.666666666666667</v>
      </c>
      <c r="K1052">
        <v>13.332157253333335</v>
      </c>
      <c r="L1052" t="s">
        <v>129</v>
      </c>
      <c r="M1052" t="s">
        <v>60</v>
      </c>
      <c r="N1052" t="s">
        <v>61</v>
      </c>
    </row>
    <row r="1053" spans="1:14" x14ac:dyDescent="0.25">
      <c r="A1053">
        <v>3</v>
      </c>
      <c r="B1053">
        <v>18</v>
      </c>
      <c r="C1053" t="s">
        <v>78</v>
      </c>
      <c r="D1053">
        <v>11</v>
      </c>
      <c r="E1053">
        <v>8</v>
      </c>
      <c r="F1053" t="s">
        <v>79</v>
      </c>
      <c r="G1053">
        <v>9.5033177771091243E-3</v>
      </c>
      <c r="H1053">
        <v>6.3355451847394162E-2</v>
      </c>
      <c r="I1053">
        <v>0.15334829799999999</v>
      </c>
      <c r="J1053">
        <v>6.666666666666667</v>
      </c>
      <c r="K1053">
        <v>1.0223219866666666</v>
      </c>
      <c r="L1053" t="s">
        <v>129</v>
      </c>
      <c r="M1053" t="s">
        <v>60</v>
      </c>
      <c r="N1053" t="s">
        <v>61</v>
      </c>
    </row>
    <row r="1054" spans="1:14" x14ac:dyDescent="0.25">
      <c r="A1054">
        <v>3</v>
      </c>
      <c r="B1054">
        <v>15</v>
      </c>
      <c r="C1054" t="s">
        <v>78</v>
      </c>
      <c r="D1054">
        <v>12</v>
      </c>
      <c r="E1054">
        <v>8</v>
      </c>
      <c r="F1054" t="s">
        <v>79</v>
      </c>
      <c r="G1054">
        <v>1.1309733552923255E-2</v>
      </c>
      <c r="H1054">
        <v>7.5398223686155036E-2</v>
      </c>
      <c r="I1054">
        <v>0.16190411399999999</v>
      </c>
      <c r="J1054">
        <v>6.666666666666667</v>
      </c>
      <c r="K1054">
        <v>1.0793607599999999</v>
      </c>
      <c r="L1054" t="s">
        <v>129</v>
      </c>
      <c r="M1054" t="s">
        <v>60</v>
      </c>
      <c r="N1054" t="s">
        <v>61</v>
      </c>
    </row>
    <row r="1055" spans="1:14" x14ac:dyDescent="0.25">
      <c r="A1055">
        <v>3</v>
      </c>
      <c r="B1055">
        <v>10</v>
      </c>
      <c r="C1055" t="s">
        <v>78</v>
      </c>
      <c r="D1055">
        <v>13</v>
      </c>
      <c r="E1055">
        <v>9</v>
      </c>
      <c r="F1055" t="s">
        <v>79</v>
      </c>
      <c r="G1055">
        <v>1.3273228961416878E-2</v>
      </c>
      <c r="H1055">
        <v>8.8488193076112526E-2</v>
      </c>
      <c r="I1055">
        <v>0.17906224500000001</v>
      </c>
      <c r="J1055">
        <v>6.666666666666667</v>
      </c>
      <c r="K1055">
        <v>1.1937483000000002</v>
      </c>
      <c r="L1055" t="s">
        <v>129</v>
      </c>
      <c r="M1055" t="s">
        <v>60</v>
      </c>
      <c r="N1055" t="s">
        <v>61</v>
      </c>
    </row>
    <row r="1056" spans="1:14" x14ac:dyDescent="0.25">
      <c r="A1056">
        <v>3</v>
      </c>
      <c r="B1056">
        <v>12</v>
      </c>
      <c r="C1056" t="s">
        <v>78</v>
      </c>
      <c r="D1056">
        <v>13</v>
      </c>
      <c r="E1056">
        <v>8</v>
      </c>
      <c r="F1056" t="s">
        <v>79</v>
      </c>
      <c r="G1056">
        <v>1.3273228961416878E-2</v>
      </c>
      <c r="H1056">
        <v>8.8488193076112526E-2</v>
      </c>
      <c r="I1056">
        <v>0.17120391400000001</v>
      </c>
      <c r="J1056">
        <v>6.666666666666667</v>
      </c>
      <c r="K1056">
        <v>1.1413594266666669</v>
      </c>
      <c r="L1056" t="s">
        <v>129</v>
      </c>
      <c r="M1056" t="s">
        <v>60</v>
      </c>
      <c r="N1056" t="s">
        <v>61</v>
      </c>
    </row>
    <row r="1057" spans="1:14" x14ac:dyDescent="0.25">
      <c r="A1057">
        <v>3</v>
      </c>
      <c r="B1057">
        <v>5</v>
      </c>
      <c r="C1057" t="s">
        <v>74</v>
      </c>
      <c r="D1057">
        <v>14</v>
      </c>
      <c r="E1057">
        <v>9</v>
      </c>
      <c r="F1057" t="s">
        <v>79</v>
      </c>
      <c r="G1057">
        <v>1.5393804002589988E-2</v>
      </c>
      <c r="H1057">
        <v>0.10262536001726659</v>
      </c>
      <c r="I1057">
        <v>0.19036150200000002</v>
      </c>
      <c r="J1057">
        <v>6.666666666666667</v>
      </c>
      <c r="K1057">
        <v>1.2690766800000002</v>
      </c>
      <c r="L1057" t="s">
        <v>129</v>
      </c>
      <c r="M1057" t="s">
        <v>60</v>
      </c>
      <c r="N1057" t="s">
        <v>61</v>
      </c>
    </row>
    <row r="1058" spans="1:14" x14ac:dyDescent="0.25">
      <c r="A1058">
        <v>3</v>
      </c>
      <c r="B1058">
        <v>17</v>
      </c>
      <c r="C1058" t="s">
        <v>78</v>
      </c>
      <c r="D1058">
        <v>14</v>
      </c>
      <c r="E1058">
        <v>10</v>
      </c>
      <c r="F1058" t="s">
        <v>79</v>
      </c>
      <c r="G1058">
        <v>1.5393804002589988E-2</v>
      </c>
      <c r="H1058">
        <v>0.10262536001726659</v>
      </c>
      <c r="I1058">
        <v>0.19947530600000002</v>
      </c>
      <c r="J1058">
        <v>6.666666666666667</v>
      </c>
      <c r="K1058">
        <v>1.3298353733333335</v>
      </c>
      <c r="L1058" t="s">
        <v>129</v>
      </c>
      <c r="M1058" t="s">
        <v>60</v>
      </c>
      <c r="N1058" t="s">
        <v>61</v>
      </c>
    </row>
    <row r="1059" spans="1:14" x14ac:dyDescent="0.25">
      <c r="A1059">
        <v>3</v>
      </c>
      <c r="B1059">
        <v>13</v>
      </c>
      <c r="C1059" t="s">
        <v>78</v>
      </c>
      <c r="D1059">
        <v>15</v>
      </c>
      <c r="E1059">
        <v>7</v>
      </c>
      <c r="F1059" t="s">
        <v>80</v>
      </c>
      <c r="G1059">
        <v>1.7671458676442587E-2</v>
      </c>
      <c r="H1059">
        <v>0.11780972450961726</v>
      </c>
      <c r="I1059">
        <v>0.18157319100000002</v>
      </c>
      <c r="J1059">
        <v>6.666666666666667</v>
      </c>
      <c r="K1059">
        <v>1.2104879400000002</v>
      </c>
      <c r="L1059" t="s">
        <v>129</v>
      </c>
      <c r="M1059" t="s">
        <v>60</v>
      </c>
      <c r="N1059" t="s">
        <v>61</v>
      </c>
    </row>
    <row r="1060" spans="1:14" x14ac:dyDescent="0.25">
      <c r="A1060">
        <v>3</v>
      </c>
      <c r="B1060">
        <v>7</v>
      </c>
      <c r="C1060" t="s">
        <v>78</v>
      </c>
      <c r="D1060">
        <v>16</v>
      </c>
      <c r="E1060">
        <v>12</v>
      </c>
      <c r="F1060" t="s">
        <v>80</v>
      </c>
      <c r="G1060">
        <v>2.0106192982974676E-2</v>
      </c>
      <c r="H1060">
        <v>0.13404128655316452</v>
      </c>
      <c r="I1060">
        <v>0.25118219400000003</v>
      </c>
      <c r="J1060">
        <v>6.666666666666667</v>
      </c>
      <c r="K1060">
        <v>1.6745479600000002</v>
      </c>
      <c r="L1060" t="s">
        <v>129</v>
      </c>
      <c r="M1060" t="s">
        <v>60</v>
      </c>
      <c r="N1060" t="s">
        <v>61</v>
      </c>
    </row>
    <row r="1061" spans="1:14" x14ac:dyDescent="0.25">
      <c r="A1061">
        <v>3</v>
      </c>
      <c r="B1061">
        <v>14</v>
      </c>
      <c r="C1061" t="s">
        <v>78</v>
      </c>
      <c r="D1061">
        <v>16</v>
      </c>
      <c r="E1061">
        <v>9</v>
      </c>
      <c r="F1061" t="s">
        <v>80</v>
      </c>
      <c r="G1061">
        <v>2.0106192982974676E-2</v>
      </c>
      <c r="H1061">
        <v>0.13404128655316452</v>
      </c>
      <c r="I1061">
        <v>0.21547096199999999</v>
      </c>
      <c r="J1061">
        <v>6.666666666666667</v>
      </c>
      <c r="K1061">
        <v>1.4364730800000001</v>
      </c>
      <c r="L1061" t="s">
        <v>129</v>
      </c>
      <c r="M1061" t="s">
        <v>60</v>
      </c>
      <c r="N1061" t="s">
        <v>61</v>
      </c>
    </row>
    <row r="1062" spans="1:14" x14ac:dyDescent="0.25">
      <c r="A1062">
        <v>3</v>
      </c>
      <c r="B1062">
        <v>3</v>
      </c>
      <c r="C1062" t="s">
        <v>74</v>
      </c>
      <c r="D1062">
        <v>18</v>
      </c>
      <c r="E1062">
        <v>10</v>
      </c>
      <c r="F1062" t="s">
        <v>80</v>
      </c>
      <c r="G1062">
        <v>2.5446900494077322E-2</v>
      </c>
      <c r="H1062">
        <v>0.16964600329384882</v>
      </c>
      <c r="I1062">
        <v>0.25899402599999999</v>
      </c>
      <c r="J1062">
        <v>6.666666666666667</v>
      </c>
      <c r="K1062">
        <v>1.72662684</v>
      </c>
      <c r="L1062" t="s">
        <v>129</v>
      </c>
      <c r="M1062" t="s">
        <v>60</v>
      </c>
      <c r="N1062" t="s">
        <v>61</v>
      </c>
    </row>
    <row r="1063" spans="1:14" x14ac:dyDescent="0.25">
      <c r="A1063">
        <v>3</v>
      </c>
      <c r="B1063">
        <v>11</v>
      </c>
      <c r="C1063" t="s">
        <v>78</v>
      </c>
      <c r="D1063">
        <v>19</v>
      </c>
      <c r="E1063">
        <v>11</v>
      </c>
      <c r="F1063" t="s">
        <v>80</v>
      </c>
      <c r="G1063">
        <v>2.8352873698647883E-2</v>
      </c>
      <c r="H1063">
        <v>0.1890191579909859</v>
      </c>
      <c r="I1063">
        <v>0.29298479500000002</v>
      </c>
      <c r="J1063">
        <v>6.666666666666667</v>
      </c>
      <c r="K1063">
        <v>1.9532319666666669</v>
      </c>
      <c r="L1063" t="s">
        <v>129</v>
      </c>
      <c r="M1063" t="s">
        <v>60</v>
      </c>
      <c r="N1063" t="s">
        <v>61</v>
      </c>
    </row>
    <row r="1064" spans="1:14" x14ac:dyDescent="0.25">
      <c r="A1064">
        <v>3</v>
      </c>
      <c r="B1064">
        <v>9</v>
      </c>
      <c r="C1064" t="s">
        <v>78</v>
      </c>
      <c r="D1064">
        <v>21</v>
      </c>
      <c r="E1064">
        <v>14</v>
      </c>
      <c r="F1064" t="s">
        <v>81</v>
      </c>
      <c r="G1064">
        <v>3.4636059005827467E-2</v>
      </c>
      <c r="H1064">
        <v>0.23090706003884978</v>
      </c>
      <c r="I1064">
        <v>0.395422092</v>
      </c>
      <c r="J1064">
        <v>6.666666666666667</v>
      </c>
      <c r="K1064">
        <v>2.6361472800000003</v>
      </c>
      <c r="L1064" t="s">
        <v>129</v>
      </c>
      <c r="M1064" t="s">
        <v>60</v>
      </c>
      <c r="N1064" t="s">
        <v>61</v>
      </c>
    </row>
    <row r="1065" spans="1:14" x14ac:dyDescent="0.25">
      <c r="A1065">
        <v>3</v>
      </c>
      <c r="B1065">
        <v>16</v>
      </c>
      <c r="C1065" t="s">
        <v>77</v>
      </c>
      <c r="D1065">
        <v>22</v>
      </c>
      <c r="E1065">
        <v>15</v>
      </c>
      <c r="F1065" t="s">
        <v>81</v>
      </c>
      <c r="G1065">
        <v>3.8013271108436497E-2</v>
      </c>
      <c r="H1065">
        <v>0.25342180738957665</v>
      </c>
      <c r="I1065">
        <v>0.21275492879999999</v>
      </c>
      <c r="J1065">
        <v>6.666666666666667</v>
      </c>
      <c r="K1065">
        <v>1.4183661919999999</v>
      </c>
      <c r="L1065" t="s">
        <v>129</v>
      </c>
      <c r="M1065" t="s">
        <v>60</v>
      </c>
      <c r="N1065" t="s">
        <v>61</v>
      </c>
    </row>
    <row r="1066" spans="1:14" x14ac:dyDescent="0.25">
      <c r="A1066">
        <v>3</v>
      </c>
      <c r="B1066">
        <v>19</v>
      </c>
      <c r="C1066" t="s">
        <v>78</v>
      </c>
      <c r="D1066">
        <v>25</v>
      </c>
      <c r="E1066">
        <v>18</v>
      </c>
      <c r="F1066" t="s">
        <v>82</v>
      </c>
      <c r="G1066">
        <v>4.9087385212340517E-2</v>
      </c>
      <c r="H1066">
        <v>0.3272492347489368</v>
      </c>
      <c r="I1066">
        <v>0.63145101600000009</v>
      </c>
      <c r="J1066">
        <v>6.666666666666667</v>
      </c>
      <c r="K1066">
        <v>4.2096734400000004</v>
      </c>
      <c r="L1066" t="s">
        <v>129</v>
      </c>
      <c r="M1066" t="s">
        <v>60</v>
      </c>
      <c r="N1066" t="s">
        <v>61</v>
      </c>
    </row>
    <row r="1067" spans="1:14" x14ac:dyDescent="0.25">
      <c r="A1067">
        <v>3</v>
      </c>
      <c r="B1067">
        <v>6</v>
      </c>
      <c r="C1067" t="s">
        <v>78</v>
      </c>
      <c r="D1067">
        <v>28</v>
      </c>
      <c r="E1067">
        <v>10</v>
      </c>
      <c r="F1067" t="s">
        <v>82</v>
      </c>
      <c r="G1067">
        <v>6.1575216010359951E-2</v>
      </c>
      <c r="H1067">
        <v>0.41050144006906636</v>
      </c>
      <c r="I1067">
        <v>0.472889426</v>
      </c>
      <c r="J1067">
        <v>6.666666666666667</v>
      </c>
      <c r="K1067">
        <v>3.1525961733333334</v>
      </c>
      <c r="L1067" t="s">
        <v>129</v>
      </c>
      <c r="M1067" t="s">
        <v>60</v>
      </c>
      <c r="N1067" t="s">
        <v>61</v>
      </c>
    </row>
    <row r="1068" spans="1:14" x14ac:dyDescent="0.25">
      <c r="A1068">
        <v>3</v>
      </c>
      <c r="B1068">
        <v>2</v>
      </c>
      <c r="C1068" t="s">
        <v>78</v>
      </c>
      <c r="D1068">
        <v>32</v>
      </c>
      <c r="E1068">
        <v>20</v>
      </c>
      <c r="F1068" t="s">
        <v>83</v>
      </c>
      <c r="G1068">
        <v>8.0424771931898703E-2</v>
      </c>
      <c r="H1068">
        <v>0.53616514621265809</v>
      </c>
      <c r="I1068">
        <v>1.0606367860000001</v>
      </c>
      <c r="J1068">
        <v>6.666666666666667</v>
      </c>
      <c r="K1068">
        <v>7.0709119066666677</v>
      </c>
      <c r="L1068" t="s">
        <v>129</v>
      </c>
      <c r="M1068" t="s">
        <v>60</v>
      </c>
      <c r="N1068" t="s">
        <v>61</v>
      </c>
    </row>
    <row r="1069" spans="1:14" x14ac:dyDescent="0.25">
      <c r="A1069">
        <v>3</v>
      </c>
      <c r="B1069">
        <v>4</v>
      </c>
      <c r="C1069" t="s">
        <v>74</v>
      </c>
      <c r="D1069">
        <v>36</v>
      </c>
      <c r="E1069">
        <v>14</v>
      </c>
      <c r="F1069" t="s">
        <v>84</v>
      </c>
      <c r="G1069">
        <v>0.10178760197630929</v>
      </c>
      <c r="H1069">
        <v>0.6785840131753953</v>
      </c>
      <c r="I1069">
        <v>0.95201512200000005</v>
      </c>
      <c r="J1069">
        <v>6.666666666666667</v>
      </c>
      <c r="K1069">
        <v>6.3467674800000005</v>
      </c>
      <c r="L1069" t="s">
        <v>129</v>
      </c>
      <c r="M1069" t="s">
        <v>60</v>
      </c>
      <c r="N1069" t="s">
        <v>61</v>
      </c>
    </row>
    <row r="1070" spans="1:14" x14ac:dyDescent="0.25">
      <c r="A1070">
        <v>3</v>
      </c>
      <c r="B1070">
        <v>8</v>
      </c>
      <c r="C1070" t="s">
        <v>76</v>
      </c>
      <c r="D1070">
        <v>42</v>
      </c>
      <c r="E1070">
        <v>25</v>
      </c>
      <c r="F1070" t="s">
        <v>85</v>
      </c>
      <c r="G1070">
        <v>0.13854423602330987</v>
      </c>
      <c r="H1070">
        <v>0.92362824015539913</v>
      </c>
      <c r="I1070">
        <v>1.2534297541000001</v>
      </c>
      <c r="J1070">
        <v>6.666666666666667</v>
      </c>
      <c r="K1070">
        <v>8.3561983606666672</v>
      </c>
      <c r="L1070" t="s">
        <v>129</v>
      </c>
      <c r="M1070" t="s">
        <v>60</v>
      </c>
      <c r="N1070" t="s">
        <v>61</v>
      </c>
    </row>
    <row r="1071" spans="1:14" x14ac:dyDescent="0.25">
      <c r="A1071">
        <v>3</v>
      </c>
      <c r="B1071">
        <v>1</v>
      </c>
      <c r="C1071" t="s">
        <v>78</v>
      </c>
      <c r="D1071">
        <v>44</v>
      </c>
      <c r="E1071">
        <v>17</v>
      </c>
      <c r="F1071" t="s">
        <v>85</v>
      </c>
      <c r="G1071">
        <v>0.15205308443374599</v>
      </c>
      <c r="H1071">
        <v>1.0136872295583066</v>
      </c>
      <c r="I1071">
        <v>1.6387123540000001</v>
      </c>
      <c r="J1071">
        <v>6.666666666666667</v>
      </c>
      <c r="K1071">
        <v>10.924749026666667</v>
      </c>
      <c r="L1071" t="s">
        <v>129</v>
      </c>
      <c r="M1071" t="s">
        <v>60</v>
      </c>
      <c r="N1071" t="s">
        <v>61</v>
      </c>
    </row>
    <row r="1072" spans="1:14" x14ac:dyDescent="0.25">
      <c r="A1072">
        <v>1</v>
      </c>
      <c r="B1072">
        <v>3</v>
      </c>
      <c r="C1072" t="s">
        <v>78</v>
      </c>
      <c r="D1072">
        <v>12</v>
      </c>
      <c r="E1072">
        <v>6</v>
      </c>
      <c r="F1072" t="s">
        <v>79</v>
      </c>
      <c r="G1072">
        <v>1.1309733552923255E-2</v>
      </c>
      <c r="H1072">
        <v>3.7699111843077518E-2</v>
      </c>
      <c r="I1072">
        <v>0.14851240199999999</v>
      </c>
      <c r="J1072">
        <v>3.3333333333333335</v>
      </c>
      <c r="K1072">
        <v>0.49504134</v>
      </c>
      <c r="L1072" t="s">
        <v>129</v>
      </c>
      <c r="M1072" t="s">
        <v>62</v>
      </c>
      <c r="N1072" t="s">
        <v>63</v>
      </c>
    </row>
    <row r="1073" spans="1:14" x14ac:dyDescent="0.25">
      <c r="A1073">
        <v>1</v>
      </c>
      <c r="B1073">
        <v>6</v>
      </c>
      <c r="C1073" t="s">
        <v>78</v>
      </c>
      <c r="D1073">
        <v>13</v>
      </c>
      <c r="E1073">
        <v>6</v>
      </c>
      <c r="F1073" t="s">
        <v>79</v>
      </c>
      <c r="G1073">
        <v>1.3273228961416878E-2</v>
      </c>
      <c r="H1073">
        <v>4.4244096538056263E-2</v>
      </c>
      <c r="I1073">
        <v>0.15548725200000002</v>
      </c>
      <c r="J1073">
        <v>3.3333333333333335</v>
      </c>
      <c r="K1073">
        <v>0.51829084000000014</v>
      </c>
      <c r="L1073" t="s">
        <v>129</v>
      </c>
      <c r="M1073" t="s">
        <v>62</v>
      </c>
      <c r="N1073" t="s">
        <v>63</v>
      </c>
    </row>
    <row r="1074" spans="1:14" x14ac:dyDescent="0.25">
      <c r="A1074">
        <v>1</v>
      </c>
      <c r="B1074">
        <v>12</v>
      </c>
      <c r="C1074" t="s">
        <v>78</v>
      </c>
      <c r="D1074">
        <v>11</v>
      </c>
      <c r="E1074">
        <v>5</v>
      </c>
      <c r="F1074" t="s">
        <v>79</v>
      </c>
      <c r="G1074">
        <v>9.5033177771091243E-3</v>
      </c>
      <c r="H1074">
        <v>3.1677725923697081E-2</v>
      </c>
      <c r="I1074">
        <v>0.13646916100000001</v>
      </c>
      <c r="J1074">
        <v>3.3333333333333335</v>
      </c>
      <c r="K1074">
        <v>0.45489720333333339</v>
      </c>
      <c r="L1074" t="s">
        <v>129</v>
      </c>
      <c r="M1074" t="s">
        <v>62</v>
      </c>
      <c r="N1074" t="s">
        <v>63</v>
      </c>
    </row>
    <row r="1075" spans="1:14" x14ac:dyDescent="0.25">
      <c r="A1075">
        <v>1</v>
      </c>
      <c r="B1075">
        <v>5</v>
      </c>
      <c r="C1075" t="s">
        <v>78</v>
      </c>
      <c r="D1075">
        <v>14</v>
      </c>
      <c r="E1075">
        <v>7</v>
      </c>
      <c r="F1075" t="s">
        <v>79</v>
      </c>
      <c r="G1075">
        <v>1.5393804002589988E-2</v>
      </c>
      <c r="H1075">
        <v>5.1312680008633295E-2</v>
      </c>
      <c r="I1075">
        <v>0.17213389400000001</v>
      </c>
      <c r="J1075">
        <v>3.3333333333333335</v>
      </c>
      <c r="K1075">
        <v>0.5737796466666667</v>
      </c>
      <c r="L1075" t="s">
        <v>129</v>
      </c>
      <c r="M1075" t="s">
        <v>62</v>
      </c>
      <c r="N1075" t="s">
        <v>63</v>
      </c>
    </row>
    <row r="1076" spans="1:14" x14ac:dyDescent="0.25">
      <c r="A1076">
        <v>1</v>
      </c>
      <c r="B1076">
        <v>8</v>
      </c>
      <c r="C1076" t="s">
        <v>78</v>
      </c>
      <c r="D1076">
        <v>13</v>
      </c>
      <c r="E1076">
        <v>7</v>
      </c>
      <c r="F1076" t="s">
        <v>79</v>
      </c>
      <c r="G1076">
        <v>1.3273228961416878E-2</v>
      </c>
      <c r="H1076">
        <v>4.4244096538056263E-2</v>
      </c>
      <c r="I1076">
        <v>0.16334558300000002</v>
      </c>
      <c r="J1076">
        <v>3.3333333333333335</v>
      </c>
      <c r="K1076">
        <v>0.5444852766666668</v>
      </c>
      <c r="L1076" t="s">
        <v>129</v>
      </c>
      <c r="M1076" t="s">
        <v>62</v>
      </c>
      <c r="N1076" t="s">
        <v>63</v>
      </c>
    </row>
    <row r="1077" spans="1:14" x14ac:dyDescent="0.25">
      <c r="A1077">
        <v>1</v>
      </c>
      <c r="B1077">
        <v>14</v>
      </c>
      <c r="C1077" t="s">
        <v>78</v>
      </c>
      <c r="D1077">
        <v>11</v>
      </c>
      <c r="E1077">
        <v>6</v>
      </c>
      <c r="F1077" t="s">
        <v>79</v>
      </c>
      <c r="G1077">
        <v>9.5033177771091243E-3</v>
      </c>
      <c r="H1077">
        <v>3.1677725923697081E-2</v>
      </c>
      <c r="I1077">
        <v>0.14209554000000002</v>
      </c>
      <c r="J1077">
        <v>3.3333333333333335</v>
      </c>
      <c r="K1077">
        <v>0.47365180000000007</v>
      </c>
      <c r="L1077" t="s">
        <v>129</v>
      </c>
      <c r="M1077" t="s">
        <v>62</v>
      </c>
      <c r="N1077" t="s">
        <v>63</v>
      </c>
    </row>
    <row r="1078" spans="1:14" x14ac:dyDescent="0.25">
      <c r="A1078">
        <v>1</v>
      </c>
      <c r="B1078">
        <v>1</v>
      </c>
      <c r="C1078" t="s">
        <v>78</v>
      </c>
      <c r="D1078">
        <v>34</v>
      </c>
      <c r="E1078">
        <v>12</v>
      </c>
      <c r="F1078" t="s">
        <v>83</v>
      </c>
      <c r="G1078">
        <v>9.0792027688745044E-2</v>
      </c>
      <c r="H1078">
        <v>0.30264009229581684</v>
      </c>
      <c r="I1078">
        <v>0.75337139400000008</v>
      </c>
      <c r="J1078">
        <v>3.3333333333333335</v>
      </c>
      <c r="K1078">
        <v>2.5112379800000002</v>
      </c>
      <c r="L1078" t="s">
        <v>129</v>
      </c>
      <c r="M1078" t="s">
        <v>62</v>
      </c>
      <c r="N1078" t="s">
        <v>63</v>
      </c>
    </row>
    <row r="1079" spans="1:14" x14ac:dyDescent="0.25">
      <c r="A1079">
        <v>1</v>
      </c>
      <c r="B1079">
        <v>7</v>
      </c>
      <c r="C1079" t="s">
        <v>78</v>
      </c>
      <c r="D1079">
        <v>37</v>
      </c>
      <c r="E1079">
        <v>14</v>
      </c>
      <c r="F1079" t="s">
        <v>84</v>
      </c>
      <c r="G1079">
        <v>0.10752100856911066</v>
      </c>
      <c r="H1079">
        <v>0.35840336189703553</v>
      </c>
      <c r="I1079">
        <v>0.99953710000000007</v>
      </c>
      <c r="J1079">
        <v>3.3333333333333335</v>
      </c>
      <c r="K1079">
        <v>3.3317903333333336</v>
      </c>
      <c r="L1079" t="s">
        <v>129</v>
      </c>
      <c r="M1079" t="s">
        <v>62</v>
      </c>
      <c r="N1079" t="s">
        <v>63</v>
      </c>
    </row>
    <row r="1080" spans="1:14" x14ac:dyDescent="0.25">
      <c r="A1080">
        <v>1</v>
      </c>
      <c r="B1080">
        <v>4</v>
      </c>
      <c r="C1080" t="s">
        <v>78</v>
      </c>
      <c r="D1080">
        <v>14</v>
      </c>
      <c r="E1080">
        <v>7</v>
      </c>
      <c r="F1080" t="s">
        <v>79</v>
      </c>
      <c r="G1080">
        <v>1.5393804002589988E-2</v>
      </c>
      <c r="H1080">
        <v>5.1312680008633295E-2</v>
      </c>
      <c r="I1080">
        <v>0.17213389400000001</v>
      </c>
      <c r="J1080">
        <v>3.3333333333333335</v>
      </c>
      <c r="K1080">
        <v>0.5737796466666667</v>
      </c>
      <c r="L1080" t="s">
        <v>129</v>
      </c>
      <c r="M1080" t="s">
        <v>62</v>
      </c>
      <c r="N1080" t="s">
        <v>63</v>
      </c>
    </row>
    <row r="1081" spans="1:14" x14ac:dyDescent="0.25">
      <c r="A1081">
        <v>1</v>
      </c>
      <c r="B1081">
        <v>13</v>
      </c>
      <c r="C1081" t="s">
        <v>78</v>
      </c>
      <c r="D1081">
        <v>13</v>
      </c>
      <c r="E1081">
        <v>7</v>
      </c>
      <c r="F1081" t="s">
        <v>79</v>
      </c>
      <c r="G1081">
        <v>1.3273228961416878E-2</v>
      </c>
      <c r="H1081">
        <v>4.4244096538056263E-2</v>
      </c>
      <c r="I1081">
        <v>0.16334558300000002</v>
      </c>
      <c r="J1081">
        <v>3.3333333333333335</v>
      </c>
      <c r="K1081">
        <v>0.5444852766666668</v>
      </c>
      <c r="L1081" t="s">
        <v>129</v>
      </c>
      <c r="M1081" t="s">
        <v>62</v>
      </c>
      <c r="N1081" t="s">
        <v>63</v>
      </c>
    </row>
    <row r="1082" spans="1:14" x14ac:dyDescent="0.25">
      <c r="A1082">
        <v>1</v>
      </c>
      <c r="B1082">
        <v>9</v>
      </c>
      <c r="C1082" t="s">
        <v>78</v>
      </c>
      <c r="D1082">
        <v>14</v>
      </c>
      <c r="E1082">
        <v>6</v>
      </c>
      <c r="F1082" t="s">
        <v>79</v>
      </c>
      <c r="G1082">
        <v>1.5393804002589988E-2</v>
      </c>
      <c r="H1082">
        <v>5.1312680008633295E-2</v>
      </c>
      <c r="I1082">
        <v>0.16302009000000001</v>
      </c>
      <c r="J1082">
        <v>3.3333333333333335</v>
      </c>
      <c r="K1082">
        <v>0.54340030000000006</v>
      </c>
      <c r="L1082" t="s">
        <v>129</v>
      </c>
      <c r="M1082" t="s">
        <v>62</v>
      </c>
      <c r="N1082" t="s">
        <v>63</v>
      </c>
    </row>
    <row r="1083" spans="1:14" x14ac:dyDescent="0.25">
      <c r="A1083">
        <v>1</v>
      </c>
      <c r="B1083">
        <v>16</v>
      </c>
      <c r="C1083" t="s">
        <v>78</v>
      </c>
      <c r="D1083">
        <v>19</v>
      </c>
      <c r="E1083">
        <v>9</v>
      </c>
      <c r="F1083" t="s">
        <v>80</v>
      </c>
      <c r="G1083">
        <v>2.8352873698647883E-2</v>
      </c>
      <c r="H1083">
        <v>9.4509578995492949E-2</v>
      </c>
      <c r="I1083">
        <v>0.25941251700000001</v>
      </c>
      <c r="J1083">
        <v>3.3333333333333335</v>
      </c>
      <c r="K1083">
        <v>0.8647083900000001</v>
      </c>
      <c r="L1083" t="s">
        <v>129</v>
      </c>
      <c r="M1083" t="s">
        <v>62</v>
      </c>
      <c r="N1083" t="s">
        <v>63</v>
      </c>
    </row>
    <row r="1084" spans="1:14" x14ac:dyDescent="0.25">
      <c r="A1084">
        <v>1</v>
      </c>
      <c r="B1084">
        <v>18</v>
      </c>
      <c r="C1084" t="s">
        <v>78</v>
      </c>
      <c r="D1084">
        <v>19</v>
      </c>
      <c r="E1084">
        <v>10</v>
      </c>
      <c r="F1084" t="s">
        <v>80</v>
      </c>
      <c r="G1084">
        <v>2.8352873698647883E-2</v>
      </c>
      <c r="H1084">
        <v>9.4509578995492949E-2</v>
      </c>
      <c r="I1084">
        <v>0.27619865599999999</v>
      </c>
      <c r="J1084">
        <v>3.3333333333333335</v>
      </c>
      <c r="K1084">
        <v>0.92066218666666666</v>
      </c>
      <c r="L1084" t="s">
        <v>129</v>
      </c>
      <c r="M1084" t="s">
        <v>62</v>
      </c>
      <c r="N1084" t="s">
        <v>63</v>
      </c>
    </row>
    <row r="1085" spans="1:14" x14ac:dyDescent="0.25">
      <c r="A1085">
        <v>1</v>
      </c>
      <c r="B1085">
        <v>2</v>
      </c>
      <c r="C1085" t="s">
        <v>78</v>
      </c>
      <c r="D1085">
        <v>17</v>
      </c>
      <c r="E1085">
        <v>6</v>
      </c>
      <c r="F1085" t="s">
        <v>80</v>
      </c>
      <c r="G1085">
        <v>2.2698006922186261E-2</v>
      </c>
      <c r="H1085">
        <v>7.5660023073954211E-2</v>
      </c>
      <c r="I1085">
        <v>0.18896653200000002</v>
      </c>
      <c r="J1085">
        <v>3.3333333333333335</v>
      </c>
      <c r="K1085">
        <v>0.6298884400000001</v>
      </c>
      <c r="L1085" t="s">
        <v>129</v>
      </c>
      <c r="M1085" t="s">
        <v>62</v>
      </c>
      <c r="N1085" t="s">
        <v>63</v>
      </c>
    </row>
    <row r="1086" spans="1:14" x14ac:dyDescent="0.25">
      <c r="A1086">
        <v>1</v>
      </c>
      <c r="B1086">
        <v>11</v>
      </c>
      <c r="C1086" t="s">
        <v>78</v>
      </c>
      <c r="D1086">
        <v>19</v>
      </c>
      <c r="E1086">
        <v>6</v>
      </c>
      <c r="F1086" t="s">
        <v>80</v>
      </c>
      <c r="G1086">
        <v>2.8352873698647883E-2</v>
      </c>
      <c r="H1086">
        <v>9.4509578995492949E-2</v>
      </c>
      <c r="I1086">
        <v>0.20905410000000002</v>
      </c>
      <c r="J1086">
        <v>3.3333333333333335</v>
      </c>
      <c r="K1086">
        <v>0.69684700000000011</v>
      </c>
      <c r="L1086" t="s">
        <v>129</v>
      </c>
      <c r="M1086" t="s">
        <v>62</v>
      </c>
      <c r="N1086" t="s">
        <v>63</v>
      </c>
    </row>
    <row r="1087" spans="1:14" x14ac:dyDescent="0.25">
      <c r="A1087">
        <v>1</v>
      </c>
      <c r="B1087">
        <v>17</v>
      </c>
      <c r="C1087" t="s">
        <v>78</v>
      </c>
      <c r="D1087">
        <v>24</v>
      </c>
      <c r="E1087">
        <v>14</v>
      </c>
      <c r="F1087" t="s">
        <v>81</v>
      </c>
      <c r="G1087">
        <v>4.5238934211693019E-2</v>
      </c>
      <c r="H1087">
        <v>0.15079644737231007</v>
      </c>
      <c r="I1087">
        <v>0.48330520199999999</v>
      </c>
      <c r="J1087">
        <v>3.3333333333333335</v>
      </c>
      <c r="K1087">
        <v>1.6110173400000001</v>
      </c>
      <c r="L1087" t="s">
        <v>129</v>
      </c>
      <c r="M1087" t="s">
        <v>62</v>
      </c>
      <c r="N1087" t="s">
        <v>63</v>
      </c>
    </row>
    <row r="1088" spans="1:14" x14ac:dyDescent="0.25">
      <c r="A1088">
        <v>1</v>
      </c>
      <c r="B1088">
        <v>15</v>
      </c>
      <c r="C1088" t="s">
        <v>77</v>
      </c>
      <c r="D1088">
        <v>34</v>
      </c>
      <c r="E1088">
        <v>19</v>
      </c>
      <c r="F1088" t="s">
        <v>83</v>
      </c>
      <c r="G1088">
        <v>9.0792027688745044E-2</v>
      </c>
      <c r="H1088">
        <v>0.30264009229581684</v>
      </c>
      <c r="I1088">
        <v>0.63336578960000001</v>
      </c>
      <c r="J1088">
        <v>3.3333333333333335</v>
      </c>
      <c r="K1088">
        <v>2.1112192986666667</v>
      </c>
      <c r="L1088" t="s">
        <v>129</v>
      </c>
      <c r="M1088" t="s">
        <v>62</v>
      </c>
      <c r="N1088" t="s">
        <v>63</v>
      </c>
    </row>
    <row r="1089" spans="1:14" x14ac:dyDescent="0.25">
      <c r="A1089">
        <v>1</v>
      </c>
      <c r="B1089">
        <v>10</v>
      </c>
      <c r="C1089" t="s">
        <v>77</v>
      </c>
      <c r="D1089">
        <v>34</v>
      </c>
      <c r="E1089">
        <v>19</v>
      </c>
      <c r="F1089" t="s">
        <v>84</v>
      </c>
      <c r="G1089">
        <v>9.0792027688745044E-2</v>
      </c>
      <c r="H1089">
        <v>0.30264009229581684</v>
      </c>
      <c r="I1089">
        <v>0.63336578960000001</v>
      </c>
      <c r="J1089">
        <v>3.3333333333333335</v>
      </c>
      <c r="K1089">
        <v>2.1112192986666667</v>
      </c>
      <c r="L1089" t="s">
        <v>129</v>
      </c>
      <c r="M1089" t="s">
        <v>62</v>
      </c>
      <c r="N1089" t="s">
        <v>63</v>
      </c>
    </row>
    <row r="1090" spans="1:14" x14ac:dyDescent="0.25">
      <c r="A1090">
        <v>2</v>
      </c>
      <c r="B1090">
        <v>13</v>
      </c>
      <c r="C1090" t="s">
        <v>78</v>
      </c>
      <c r="D1090">
        <v>12</v>
      </c>
      <c r="E1090">
        <v>7</v>
      </c>
      <c r="F1090" t="s">
        <v>79</v>
      </c>
      <c r="G1090">
        <v>1.1309733552923255E-2</v>
      </c>
      <c r="H1090">
        <v>3.7699111843077518E-2</v>
      </c>
      <c r="I1090">
        <v>0.15520825799999999</v>
      </c>
      <c r="J1090">
        <v>3.3333333333333335</v>
      </c>
      <c r="K1090">
        <v>0.51736086000000003</v>
      </c>
      <c r="L1090" t="s">
        <v>129</v>
      </c>
      <c r="M1090" t="s">
        <v>62</v>
      </c>
      <c r="N1090" t="s">
        <v>63</v>
      </c>
    </row>
    <row r="1091" spans="1:14" x14ac:dyDescent="0.25">
      <c r="A1091">
        <v>2</v>
      </c>
      <c r="B1091">
        <v>9</v>
      </c>
      <c r="C1091" t="s">
        <v>78</v>
      </c>
      <c r="D1091">
        <v>13</v>
      </c>
      <c r="E1091">
        <v>9</v>
      </c>
      <c r="F1091" t="s">
        <v>79</v>
      </c>
      <c r="G1091">
        <v>1.3273228961416878E-2</v>
      </c>
      <c r="H1091">
        <v>4.4244096538056263E-2</v>
      </c>
      <c r="I1091">
        <v>0.17906224500000001</v>
      </c>
      <c r="J1091">
        <v>3.3333333333333335</v>
      </c>
      <c r="K1091">
        <v>0.5968741500000001</v>
      </c>
      <c r="L1091" t="s">
        <v>129</v>
      </c>
      <c r="M1091" t="s">
        <v>62</v>
      </c>
      <c r="N1091" t="s">
        <v>63</v>
      </c>
    </row>
    <row r="1092" spans="1:14" x14ac:dyDescent="0.25">
      <c r="A1092">
        <v>2</v>
      </c>
      <c r="B1092">
        <v>17</v>
      </c>
      <c r="C1092" t="s">
        <v>78</v>
      </c>
      <c r="D1092">
        <v>13</v>
      </c>
      <c r="E1092">
        <v>9</v>
      </c>
      <c r="F1092" t="s">
        <v>79</v>
      </c>
      <c r="G1092">
        <v>1.3273228961416878E-2</v>
      </c>
      <c r="H1092">
        <v>4.4244096538056263E-2</v>
      </c>
      <c r="I1092">
        <v>0.17906224500000001</v>
      </c>
      <c r="J1092">
        <v>3.3333333333333335</v>
      </c>
      <c r="K1092">
        <v>0.5968741500000001</v>
      </c>
      <c r="L1092" t="s">
        <v>129</v>
      </c>
      <c r="M1092" t="s">
        <v>62</v>
      </c>
      <c r="N1092" t="s">
        <v>63</v>
      </c>
    </row>
    <row r="1093" spans="1:14" x14ac:dyDescent="0.25">
      <c r="A1093">
        <v>2</v>
      </c>
      <c r="B1093">
        <v>12</v>
      </c>
      <c r="C1093" t="s">
        <v>77</v>
      </c>
      <c r="D1093">
        <v>17</v>
      </c>
      <c r="E1093">
        <v>28</v>
      </c>
      <c r="F1093" t="s">
        <v>80</v>
      </c>
      <c r="G1093">
        <v>2.2698006922186261E-2</v>
      </c>
      <c r="H1093">
        <v>7.5660023073954211E-2</v>
      </c>
      <c r="I1093">
        <v>0.23655445519999999</v>
      </c>
      <c r="J1093">
        <v>3.3333333333333335</v>
      </c>
      <c r="K1093">
        <v>0.7885148506666666</v>
      </c>
      <c r="L1093" t="s">
        <v>129</v>
      </c>
      <c r="M1093" t="s">
        <v>62</v>
      </c>
      <c r="N1093" t="s">
        <v>63</v>
      </c>
    </row>
    <row r="1094" spans="1:14" x14ac:dyDescent="0.25">
      <c r="A1094">
        <v>2</v>
      </c>
      <c r="B1094">
        <v>2</v>
      </c>
      <c r="C1094" t="s">
        <v>77</v>
      </c>
      <c r="D1094">
        <v>20</v>
      </c>
      <c r="E1094">
        <v>10</v>
      </c>
      <c r="F1094" t="s">
        <v>81</v>
      </c>
      <c r="G1094">
        <v>3.1415926535897934E-2</v>
      </c>
      <c r="H1094">
        <v>0.10471975511965978</v>
      </c>
      <c r="I1094">
        <v>0.11950197679999999</v>
      </c>
      <c r="J1094">
        <v>3.3333333333333335</v>
      </c>
      <c r="K1094">
        <v>0.39833992266666668</v>
      </c>
      <c r="L1094" t="s">
        <v>129</v>
      </c>
      <c r="M1094" t="s">
        <v>62</v>
      </c>
      <c r="N1094" t="s">
        <v>63</v>
      </c>
    </row>
    <row r="1095" spans="1:14" x14ac:dyDescent="0.25">
      <c r="A1095">
        <v>2</v>
      </c>
      <c r="B1095">
        <v>3</v>
      </c>
      <c r="C1095" t="s">
        <v>77</v>
      </c>
      <c r="D1095">
        <v>22</v>
      </c>
      <c r="E1095">
        <v>11</v>
      </c>
      <c r="F1095" t="s">
        <v>81</v>
      </c>
      <c r="G1095">
        <v>3.8013271108436497E-2</v>
      </c>
      <c r="H1095">
        <v>0.12671090369478832</v>
      </c>
      <c r="I1095">
        <v>0.15737526159999998</v>
      </c>
      <c r="J1095">
        <v>3.3333333333333335</v>
      </c>
      <c r="K1095">
        <v>0.52458420533333328</v>
      </c>
      <c r="L1095" t="s">
        <v>129</v>
      </c>
      <c r="M1095" t="s">
        <v>62</v>
      </c>
      <c r="N1095" t="s">
        <v>63</v>
      </c>
    </row>
    <row r="1096" spans="1:14" x14ac:dyDescent="0.25">
      <c r="A1096">
        <v>2</v>
      </c>
      <c r="B1096">
        <v>7</v>
      </c>
      <c r="C1096" t="s">
        <v>78</v>
      </c>
      <c r="D1096">
        <v>23</v>
      </c>
      <c r="E1096">
        <v>10</v>
      </c>
      <c r="F1096" t="s">
        <v>81</v>
      </c>
      <c r="G1096">
        <v>4.1547562843725017E-2</v>
      </c>
      <c r="H1096">
        <v>0.13849187614575006</v>
      </c>
      <c r="I1096">
        <v>0.35431697600000001</v>
      </c>
      <c r="J1096">
        <v>3.3333333333333335</v>
      </c>
      <c r="K1096">
        <v>1.1810565866666667</v>
      </c>
      <c r="L1096" t="s">
        <v>129</v>
      </c>
      <c r="M1096" t="s">
        <v>62</v>
      </c>
      <c r="N1096" t="s">
        <v>63</v>
      </c>
    </row>
    <row r="1097" spans="1:14" x14ac:dyDescent="0.25">
      <c r="A1097">
        <v>2</v>
      </c>
      <c r="B1097">
        <v>15</v>
      </c>
      <c r="C1097" t="s">
        <v>78</v>
      </c>
      <c r="D1097">
        <v>23</v>
      </c>
      <c r="E1097">
        <v>11</v>
      </c>
      <c r="F1097" t="s">
        <v>81</v>
      </c>
      <c r="G1097">
        <v>4.1547562843725017E-2</v>
      </c>
      <c r="H1097">
        <v>0.13849187614575006</v>
      </c>
      <c r="I1097">
        <v>0.378914947</v>
      </c>
      <c r="J1097">
        <v>3.3333333333333335</v>
      </c>
      <c r="K1097">
        <v>1.2630498233333334</v>
      </c>
      <c r="L1097" t="s">
        <v>129</v>
      </c>
      <c r="M1097" t="s">
        <v>62</v>
      </c>
      <c r="N1097" t="s">
        <v>63</v>
      </c>
    </row>
    <row r="1098" spans="1:14" x14ac:dyDescent="0.25">
      <c r="A1098">
        <v>2</v>
      </c>
      <c r="B1098">
        <v>6</v>
      </c>
      <c r="C1098" t="s">
        <v>78</v>
      </c>
      <c r="D1098">
        <v>25</v>
      </c>
      <c r="E1098">
        <v>14</v>
      </c>
      <c r="F1098" t="s">
        <v>82</v>
      </c>
      <c r="G1098">
        <v>4.9087385212340517E-2</v>
      </c>
      <c r="H1098">
        <v>0.1636246173744684</v>
      </c>
      <c r="I1098">
        <v>0.51520351600000003</v>
      </c>
      <c r="J1098">
        <v>3.3333333333333335</v>
      </c>
      <c r="K1098">
        <v>1.7173450533333334</v>
      </c>
      <c r="L1098" t="s">
        <v>129</v>
      </c>
      <c r="M1098" t="s">
        <v>62</v>
      </c>
      <c r="N1098" t="s">
        <v>63</v>
      </c>
    </row>
    <row r="1099" spans="1:14" x14ac:dyDescent="0.25">
      <c r="A1099">
        <v>2</v>
      </c>
      <c r="B1099">
        <v>8</v>
      </c>
      <c r="C1099" t="s">
        <v>78</v>
      </c>
      <c r="D1099">
        <v>26</v>
      </c>
      <c r="E1099">
        <v>14</v>
      </c>
      <c r="F1099" t="s">
        <v>82</v>
      </c>
      <c r="G1099">
        <v>5.3092915845667513E-2</v>
      </c>
      <c r="H1099">
        <v>0.17697638615222505</v>
      </c>
      <c r="I1099">
        <v>0.54840380200000005</v>
      </c>
      <c r="J1099">
        <v>3.3333333333333335</v>
      </c>
      <c r="K1099">
        <v>1.8280126733333335</v>
      </c>
      <c r="L1099" t="s">
        <v>129</v>
      </c>
      <c r="M1099" t="s">
        <v>62</v>
      </c>
      <c r="N1099" t="s">
        <v>63</v>
      </c>
    </row>
    <row r="1100" spans="1:14" x14ac:dyDescent="0.25">
      <c r="A1100">
        <v>2</v>
      </c>
      <c r="B1100">
        <v>5</v>
      </c>
      <c r="C1100" t="s">
        <v>78</v>
      </c>
      <c r="D1100">
        <v>27</v>
      </c>
      <c r="E1100">
        <v>13</v>
      </c>
      <c r="F1100" t="s">
        <v>82</v>
      </c>
      <c r="G1100">
        <v>5.7255526111673984E-2</v>
      </c>
      <c r="H1100">
        <v>0.19085175370557994</v>
      </c>
      <c r="I1100">
        <v>0.54900828900000009</v>
      </c>
      <c r="J1100">
        <v>3.3333333333333335</v>
      </c>
      <c r="K1100">
        <v>1.8300276300000005</v>
      </c>
      <c r="L1100" t="s">
        <v>129</v>
      </c>
      <c r="M1100" t="s">
        <v>62</v>
      </c>
      <c r="N1100" t="s">
        <v>63</v>
      </c>
    </row>
    <row r="1101" spans="1:14" x14ac:dyDescent="0.25">
      <c r="A1101">
        <v>2</v>
      </c>
      <c r="B1101">
        <v>11</v>
      </c>
      <c r="C1101" t="s">
        <v>77</v>
      </c>
      <c r="D1101">
        <v>28</v>
      </c>
      <c r="E1101">
        <v>16</v>
      </c>
      <c r="F1101" t="s">
        <v>82</v>
      </c>
      <c r="G1101">
        <v>6.1575216010359951E-2</v>
      </c>
      <c r="H1101">
        <v>0.20525072003453318</v>
      </c>
      <c r="I1101">
        <v>0.36390480559999994</v>
      </c>
      <c r="J1101">
        <v>3.3333333333333335</v>
      </c>
      <c r="K1101">
        <v>1.2130160186666665</v>
      </c>
      <c r="L1101" t="s">
        <v>129</v>
      </c>
      <c r="M1101" t="s">
        <v>62</v>
      </c>
      <c r="N1101" t="s">
        <v>63</v>
      </c>
    </row>
    <row r="1102" spans="1:14" x14ac:dyDescent="0.25">
      <c r="A1102">
        <v>2</v>
      </c>
      <c r="B1102">
        <v>14</v>
      </c>
      <c r="C1102" t="s">
        <v>78</v>
      </c>
      <c r="D1102">
        <v>28</v>
      </c>
      <c r="E1102">
        <v>14</v>
      </c>
      <c r="F1102" t="s">
        <v>82</v>
      </c>
      <c r="G1102">
        <v>6.1575216010359951E-2</v>
      </c>
      <c r="H1102">
        <v>0.20525072003453318</v>
      </c>
      <c r="I1102">
        <v>0.61871029000000011</v>
      </c>
      <c r="J1102">
        <v>3.3333333333333335</v>
      </c>
      <c r="K1102">
        <v>2.0623676333333338</v>
      </c>
      <c r="L1102" t="s">
        <v>129</v>
      </c>
      <c r="M1102" t="s">
        <v>62</v>
      </c>
      <c r="N1102" t="s">
        <v>63</v>
      </c>
    </row>
    <row r="1103" spans="1:14" x14ac:dyDescent="0.25">
      <c r="A1103">
        <v>2</v>
      </c>
      <c r="B1103">
        <v>16</v>
      </c>
      <c r="C1103" t="s">
        <v>78</v>
      </c>
      <c r="D1103">
        <v>28</v>
      </c>
      <c r="E1103">
        <v>15</v>
      </c>
      <c r="F1103" t="s">
        <v>82</v>
      </c>
      <c r="G1103">
        <v>6.1575216010359951E-2</v>
      </c>
      <c r="H1103">
        <v>0.20525072003453318</v>
      </c>
      <c r="I1103">
        <v>0.65516550600000012</v>
      </c>
      <c r="J1103">
        <v>3.3333333333333335</v>
      </c>
      <c r="K1103">
        <v>2.1838850200000004</v>
      </c>
      <c r="L1103" t="s">
        <v>129</v>
      </c>
      <c r="M1103" t="s">
        <v>62</v>
      </c>
      <c r="N1103" t="s">
        <v>63</v>
      </c>
    </row>
    <row r="1104" spans="1:14" x14ac:dyDescent="0.25">
      <c r="A1104">
        <v>2</v>
      </c>
      <c r="B1104">
        <v>19</v>
      </c>
      <c r="C1104" t="s">
        <v>77</v>
      </c>
      <c r="D1104">
        <v>28</v>
      </c>
      <c r="E1104">
        <v>17</v>
      </c>
      <c r="F1104" t="s">
        <v>82</v>
      </c>
      <c r="G1104">
        <v>6.1575216010359951E-2</v>
      </c>
      <c r="H1104">
        <v>0.20525072003453318</v>
      </c>
      <c r="I1104">
        <v>0.38633128239999992</v>
      </c>
      <c r="J1104">
        <v>3.3333333333333335</v>
      </c>
      <c r="K1104">
        <v>1.2877709413333331</v>
      </c>
      <c r="L1104" t="s">
        <v>129</v>
      </c>
      <c r="M1104" t="s">
        <v>62</v>
      </c>
      <c r="N1104" t="s">
        <v>63</v>
      </c>
    </row>
    <row r="1105" spans="1:14" x14ac:dyDescent="0.25">
      <c r="A1105">
        <v>2</v>
      </c>
      <c r="B1105">
        <v>4</v>
      </c>
      <c r="C1105" t="s">
        <v>78</v>
      </c>
      <c r="D1105">
        <v>31</v>
      </c>
      <c r="E1105">
        <v>12</v>
      </c>
      <c r="F1105" t="s">
        <v>83</v>
      </c>
      <c r="G1105">
        <v>7.5476763502494784E-2</v>
      </c>
      <c r="H1105">
        <v>0.2515892116749826</v>
      </c>
      <c r="I1105">
        <v>0.64456373400000011</v>
      </c>
      <c r="J1105">
        <v>3.3333333333333335</v>
      </c>
      <c r="K1105">
        <v>2.1485457800000005</v>
      </c>
      <c r="L1105" t="s">
        <v>129</v>
      </c>
      <c r="M1105" t="s">
        <v>62</v>
      </c>
      <c r="N1105" t="s">
        <v>63</v>
      </c>
    </row>
    <row r="1106" spans="1:14" x14ac:dyDescent="0.25">
      <c r="A1106">
        <v>2</v>
      </c>
      <c r="B1106">
        <v>10</v>
      </c>
      <c r="C1106" t="s">
        <v>77</v>
      </c>
      <c r="D1106">
        <v>37</v>
      </c>
      <c r="E1106">
        <v>21</v>
      </c>
      <c r="F1106" t="s">
        <v>84</v>
      </c>
      <c r="G1106">
        <v>0.10752100856911066</v>
      </c>
      <c r="H1106">
        <v>0.35840336189703553</v>
      </c>
      <c r="I1106">
        <v>0.82745207159999989</v>
      </c>
      <c r="J1106">
        <v>3.3333333333333335</v>
      </c>
      <c r="K1106">
        <v>2.7581735719999996</v>
      </c>
      <c r="L1106" t="s">
        <v>129</v>
      </c>
      <c r="M1106" t="s">
        <v>62</v>
      </c>
      <c r="N1106" t="s">
        <v>63</v>
      </c>
    </row>
    <row r="1107" spans="1:14" x14ac:dyDescent="0.25">
      <c r="A1107">
        <v>2</v>
      </c>
      <c r="B1107">
        <v>18</v>
      </c>
      <c r="C1107" t="s">
        <v>77</v>
      </c>
      <c r="D1107">
        <v>41</v>
      </c>
      <c r="E1107">
        <v>25</v>
      </c>
      <c r="F1107" t="s">
        <v>85</v>
      </c>
      <c r="G1107">
        <v>0.13202543126711103</v>
      </c>
      <c r="H1107">
        <v>0.44008477089037012</v>
      </c>
      <c r="I1107">
        <v>1.2072147068000001</v>
      </c>
      <c r="J1107">
        <v>3.3333333333333335</v>
      </c>
      <c r="K1107">
        <v>4.0240490226666674</v>
      </c>
      <c r="L1107" t="s">
        <v>129</v>
      </c>
      <c r="M1107" t="s">
        <v>62</v>
      </c>
      <c r="N1107" t="s">
        <v>63</v>
      </c>
    </row>
    <row r="1108" spans="1:14" x14ac:dyDescent="0.25">
      <c r="A1108">
        <v>2</v>
      </c>
      <c r="B1108">
        <v>1</v>
      </c>
      <c r="C1108" t="s">
        <v>77</v>
      </c>
      <c r="D1108">
        <v>44</v>
      </c>
      <c r="E1108">
        <v>14</v>
      </c>
      <c r="F1108" t="s">
        <v>85</v>
      </c>
      <c r="G1108">
        <v>0.15205308443374599</v>
      </c>
      <c r="H1108">
        <v>0.5068436147791533</v>
      </c>
      <c r="I1108">
        <v>0.78039651759999995</v>
      </c>
      <c r="J1108">
        <v>3.3333333333333335</v>
      </c>
      <c r="K1108">
        <v>2.6013217253333334</v>
      </c>
      <c r="L1108" t="s">
        <v>129</v>
      </c>
      <c r="M1108" t="s">
        <v>62</v>
      </c>
      <c r="N1108" t="s">
        <v>63</v>
      </c>
    </row>
    <row r="1109" spans="1:14" x14ac:dyDescent="0.25">
      <c r="A1109">
        <v>3</v>
      </c>
      <c r="B1109">
        <v>10</v>
      </c>
      <c r="C1109" t="s">
        <v>78</v>
      </c>
      <c r="D1109">
        <v>13</v>
      </c>
      <c r="E1109">
        <v>8</v>
      </c>
      <c r="F1109" t="s">
        <v>79</v>
      </c>
      <c r="G1109">
        <v>1.3273228961416878E-2</v>
      </c>
      <c r="H1109">
        <v>4.4244096538056263E-2</v>
      </c>
      <c r="I1109">
        <v>0.17120391400000001</v>
      </c>
      <c r="J1109">
        <v>3.3333333333333335</v>
      </c>
      <c r="K1109">
        <v>0.57067971333333345</v>
      </c>
      <c r="L1109" t="s">
        <v>129</v>
      </c>
      <c r="M1109" t="s">
        <v>62</v>
      </c>
      <c r="N1109" t="s">
        <v>63</v>
      </c>
    </row>
    <row r="1110" spans="1:14" x14ac:dyDescent="0.25">
      <c r="A1110">
        <v>3</v>
      </c>
      <c r="B1110">
        <v>12</v>
      </c>
      <c r="C1110" t="s">
        <v>78</v>
      </c>
      <c r="D1110">
        <v>13</v>
      </c>
      <c r="E1110">
        <v>8</v>
      </c>
      <c r="F1110" t="s">
        <v>79</v>
      </c>
      <c r="G1110">
        <v>1.3273228961416878E-2</v>
      </c>
      <c r="H1110">
        <v>4.4244096538056263E-2</v>
      </c>
      <c r="I1110">
        <v>0.17120391400000001</v>
      </c>
      <c r="J1110">
        <v>3.3333333333333335</v>
      </c>
      <c r="K1110">
        <v>0.57067971333333345</v>
      </c>
      <c r="L1110" t="s">
        <v>129</v>
      </c>
      <c r="M1110" t="s">
        <v>62</v>
      </c>
      <c r="N1110" t="s">
        <v>63</v>
      </c>
    </row>
    <row r="1111" spans="1:14" x14ac:dyDescent="0.25">
      <c r="A1111">
        <v>3</v>
      </c>
      <c r="B1111">
        <v>19</v>
      </c>
      <c r="C1111" t="s">
        <v>78</v>
      </c>
      <c r="D1111">
        <v>13</v>
      </c>
      <c r="E1111">
        <v>8</v>
      </c>
      <c r="F1111" t="s">
        <v>79</v>
      </c>
      <c r="G1111">
        <v>1.3273228961416878E-2</v>
      </c>
      <c r="H1111">
        <v>4.4244096538056263E-2</v>
      </c>
      <c r="I1111">
        <v>0.17120391400000001</v>
      </c>
      <c r="J1111">
        <v>3.3333333333333335</v>
      </c>
      <c r="K1111">
        <v>0.57067971333333345</v>
      </c>
      <c r="L1111" t="s">
        <v>129</v>
      </c>
      <c r="M1111" t="s">
        <v>62</v>
      </c>
      <c r="N1111" t="s">
        <v>63</v>
      </c>
    </row>
    <row r="1112" spans="1:14" x14ac:dyDescent="0.25">
      <c r="A1112">
        <v>3</v>
      </c>
      <c r="B1112">
        <v>17</v>
      </c>
      <c r="C1112" t="s">
        <v>78</v>
      </c>
      <c r="D1112">
        <v>14</v>
      </c>
      <c r="E1112">
        <v>6</v>
      </c>
      <c r="F1112" t="s">
        <v>79</v>
      </c>
      <c r="G1112">
        <v>1.5393804002589988E-2</v>
      </c>
      <c r="H1112">
        <v>5.1312680008633295E-2</v>
      </c>
      <c r="I1112">
        <v>0.16302009000000001</v>
      </c>
      <c r="J1112">
        <v>3.3333333333333335</v>
      </c>
      <c r="K1112">
        <v>0.54340030000000006</v>
      </c>
      <c r="L1112" t="s">
        <v>129</v>
      </c>
      <c r="M1112" t="s">
        <v>62</v>
      </c>
      <c r="N1112" t="s">
        <v>63</v>
      </c>
    </row>
    <row r="1113" spans="1:14" x14ac:dyDescent="0.25">
      <c r="A1113">
        <v>3</v>
      </c>
      <c r="B1113">
        <v>13</v>
      </c>
      <c r="C1113" t="s">
        <v>78</v>
      </c>
      <c r="D1113">
        <v>15</v>
      </c>
      <c r="E1113">
        <v>7</v>
      </c>
      <c r="F1113" t="s">
        <v>80</v>
      </c>
      <c r="G1113">
        <v>1.7671458676442587E-2</v>
      </c>
      <c r="H1113">
        <v>5.8904862254808628E-2</v>
      </c>
      <c r="I1113">
        <v>0.18157319100000002</v>
      </c>
      <c r="J1113">
        <v>3.3333333333333335</v>
      </c>
      <c r="K1113">
        <v>0.60524397000000008</v>
      </c>
      <c r="L1113" t="s">
        <v>129</v>
      </c>
      <c r="M1113" t="s">
        <v>62</v>
      </c>
      <c r="N1113" t="s">
        <v>63</v>
      </c>
    </row>
    <row r="1114" spans="1:14" x14ac:dyDescent="0.25">
      <c r="A1114">
        <v>3</v>
      </c>
      <c r="B1114">
        <v>20</v>
      </c>
      <c r="C1114" t="s">
        <v>78</v>
      </c>
      <c r="D1114">
        <v>15</v>
      </c>
      <c r="E1114">
        <v>7</v>
      </c>
      <c r="F1114" t="s">
        <v>80</v>
      </c>
      <c r="G1114">
        <v>1.7671458676442587E-2</v>
      </c>
      <c r="H1114">
        <v>5.8904862254808628E-2</v>
      </c>
      <c r="I1114">
        <v>0.18157319100000002</v>
      </c>
      <c r="J1114">
        <v>3.3333333333333335</v>
      </c>
      <c r="K1114">
        <v>0.60524397000000008</v>
      </c>
      <c r="L1114" t="s">
        <v>129</v>
      </c>
      <c r="M1114" t="s">
        <v>62</v>
      </c>
      <c r="N1114" t="s">
        <v>63</v>
      </c>
    </row>
    <row r="1115" spans="1:14" x14ac:dyDescent="0.25">
      <c r="A1115">
        <v>3</v>
      </c>
      <c r="B1115">
        <v>7</v>
      </c>
      <c r="C1115" t="s">
        <v>78</v>
      </c>
      <c r="D1115">
        <v>15</v>
      </c>
      <c r="E1115">
        <v>8</v>
      </c>
      <c r="F1115" t="s">
        <v>80</v>
      </c>
      <c r="G1115">
        <v>1.7671458676442587E-2</v>
      </c>
      <c r="H1115">
        <v>5.8904862254808628E-2</v>
      </c>
      <c r="I1115">
        <v>0.19203546599999999</v>
      </c>
      <c r="J1115">
        <v>3.3333333333333335</v>
      </c>
      <c r="K1115">
        <v>0.64011821999999996</v>
      </c>
      <c r="L1115" t="s">
        <v>129</v>
      </c>
      <c r="M1115" t="s">
        <v>62</v>
      </c>
      <c r="N1115" t="s">
        <v>63</v>
      </c>
    </row>
    <row r="1116" spans="1:14" x14ac:dyDescent="0.25">
      <c r="A1116">
        <v>3</v>
      </c>
      <c r="B1116">
        <v>14</v>
      </c>
      <c r="C1116" t="s">
        <v>78</v>
      </c>
      <c r="D1116">
        <v>16</v>
      </c>
      <c r="E1116">
        <v>9</v>
      </c>
      <c r="F1116" t="s">
        <v>80</v>
      </c>
      <c r="G1116">
        <v>2.0106192982974676E-2</v>
      </c>
      <c r="H1116">
        <v>6.7020643276582262E-2</v>
      </c>
      <c r="I1116">
        <v>0.21547096199999999</v>
      </c>
      <c r="J1116">
        <v>3.3333333333333335</v>
      </c>
      <c r="K1116">
        <v>0.71823654000000003</v>
      </c>
      <c r="L1116" t="s">
        <v>129</v>
      </c>
      <c r="M1116" t="s">
        <v>62</v>
      </c>
      <c r="N1116" t="s">
        <v>63</v>
      </c>
    </row>
    <row r="1117" spans="1:14" x14ac:dyDescent="0.25">
      <c r="A1117">
        <v>3</v>
      </c>
      <c r="B1117">
        <v>11</v>
      </c>
      <c r="C1117" t="s">
        <v>78</v>
      </c>
      <c r="D1117">
        <v>17</v>
      </c>
      <c r="E1117">
        <v>9</v>
      </c>
      <c r="F1117" t="s">
        <v>80</v>
      </c>
      <c r="G1117">
        <v>2.2698006922186261E-2</v>
      </c>
      <c r="H1117">
        <v>7.5660023073954211E-2</v>
      </c>
      <c r="I1117">
        <v>0.22928116500000001</v>
      </c>
      <c r="J1117">
        <v>3.3333333333333335</v>
      </c>
      <c r="K1117">
        <v>0.7642705500000001</v>
      </c>
      <c r="L1117" t="s">
        <v>129</v>
      </c>
      <c r="M1117" t="s">
        <v>62</v>
      </c>
      <c r="N1117" t="s">
        <v>63</v>
      </c>
    </row>
    <row r="1118" spans="1:14" x14ac:dyDescent="0.25">
      <c r="A1118">
        <v>3</v>
      </c>
      <c r="B1118">
        <v>9</v>
      </c>
      <c r="C1118" t="s">
        <v>78</v>
      </c>
      <c r="D1118">
        <v>20</v>
      </c>
      <c r="E1118">
        <v>10</v>
      </c>
      <c r="F1118" t="s">
        <v>81</v>
      </c>
      <c r="G1118">
        <v>3.1415926535897934E-2</v>
      </c>
      <c r="H1118">
        <v>0.10471975511965978</v>
      </c>
      <c r="I1118">
        <v>0.29433326600000004</v>
      </c>
      <c r="J1118">
        <v>3.3333333333333335</v>
      </c>
      <c r="K1118">
        <v>0.98111088666666679</v>
      </c>
      <c r="L1118" t="s">
        <v>129</v>
      </c>
      <c r="M1118" t="s">
        <v>62</v>
      </c>
      <c r="N1118" t="s">
        <v>63</v>
      </c>
    </row>
    <row r="1119" spans="1:14" x14ac:dyDescent="0.25">
      <c r="A1119">
        <v>3</v>
      </c>
      <c r="B1119">
        <v>18</v>
      </c>
      <c r="C1119" t="s">
        <v>78</v>
      </c>
      <c r="D1119">
        <v>22</v>
      </c>
      <c r="E1119">
        <v>13</v>
      </c>
      <c r="F1119" t="s">
        <v>81</v>
      </c>
      <c r="G1119">
        <v>3.8013271108436497E-2</v>
      </c>
      <c r="H1119">
        <v>0.12671090369478832</v>
      </c>
      <c r="I1119">
        <v>0.40090897400000003</v>
      </c>
      <c r="J1119">
        <v>3.3333333333333335</v>
      </c>
      <c r="K1119">
        <v>1.3363632466666668</v>
      </c>
      <c r="L1119" t="s">
        <v>129</v>
      </c>
      <c r="M1119" t="s">
        <v>62</v>
      </c>
      <c r="N1119" t="s">
        <v>63</v>
      </c>
    </row>
    <row r="1120" spans="1:14" x14ac:dyDescent="0.25">
      <c r="A1120">
        <v>3</v>
      </c>
      <c r="B1120">
        <v>16</v>
      </c>
      <c r="C1120" t="s">
        <v>78</v>
      </c>
      <c r="D1120">
        <v>23</v>
      </c>
      <c r="E1120">
        <v>14</v>
      </c>
      <c r="F1120" t="s">
        <v>81</v>
      </c>
      <c r="G1120">
        <v>4.1547562843725017E-2</v>
      </c>
      <c r="H1120">
        <v>0.13849187614575006</v>
      </c>
      <c r="I1120">
        <v>0.45270885999999999</v>
      </c>
      <c r="J1120">
        <v>3.3333333333333335</v>
      </c>
      <c r="K1120">
        <v>1.5090295333333335</v>
      </c>
      <c r="L1120" t="s">
        <v>129</v>
      </c>
      <c r="M1120" t="s">
        <v>62</v>
      </c>
      <c r="N1120" t="s">
        <v>63</v>
      </c>
    </row>
    <row r="1121" spans="1:14" x14ac:dyDescent="0.25">
      <c r="A1121">
        <v>3</v>
      </c>
      <c r="B1121">
        <v>3</v>
      </c>
      <c r="C1121" t="s">
        <v>77</v>
      </c>
      <c r="D1121">
        <v>25</v>
      </c>
      <c r="E1121">
        <v>14</v>
      </c>
      <c r="F1121" t="s">
        <v>82</v>
      </c>
      <c r="G1121">
        <v>4.9087385212340517E-2</v>
      </c>
      <c r="H1121">
        <v>0.1636246173744684</v>
      </c>
      <c r="I1121">
        <v>0.25537667679999998</v>
      </c>
      <c r="J1121">
        <v>3.3333333333333335</v>
      </c>
      <c r="K1121">
        <v>0.85125558933333334</v>
      </c>
      <c r="L1121" t="s">
        <v>129</v>
      </c>
      <c r="M1121" t="s">
        <v>62</v>
      </c>
      <c r="N1121" t="s">
        <v>63</v>
      </c>
    </row>
    <row r="1122" spans="1:14" x14ac:dyDescent="0.25">
      <c r="A1122">
        <v>3</v>
      </c>
      <c r="B1122">
        <v>6</v>
      </c>
      <c r="C1122" t="s">
        <v>78</v>
      </c>
      <c r="D1122">
        <v>25</v>
      </c>
      <c r="E1122">
        <v>10</v>
      </c>
      <c r="F1122" t="s">
        <v>82</v>
      </c>
      <c r="G1122">
        <v>4.9087385212340517E-2</v>
      </c>
      <c r="H1122">
        <v>0.1636246173744684</v>
      </c>
      <c r="I1122">
        <v>0.39895601600000002</v>
      </c>
      <c r="J1122">
        <v>3.3333333333333335</v>
      </c>
      <c r="K1122">
        <v>1.3298533866666669</v>
      </c>
      <c r="L1122" t="s">
        <v>129</v>
      </c>
      <c r="M1122" t="s">
        <v>62</v>
      </c>
      <c r="N1122" t="s">
        <v>63</v>
      </c>
    </row>
    <row r="1123" spans="1:14" x14ac:dyDescent="0.25">
      <c r="A1123">
        <v>3</v>
      </c>
      <c r="B1123">
        <v>5</v>
      </c>
      <c r="C1123" t="s">
        <v>77</v>
      </c>
      <c r="D1123">
        <v>30</v>
      </c>
      <c r="E1123">
        <v>25</v>
      </c>
      <c r="F1123" t="s">
        <v>83</v>
      </c>
      <c r="G1123">
        <v>7.0685834705770348E-2</v>
      </c>
      <c r="H1123">
        <v>0.23561944901923451</v>
      </c>
      <c r="I1123">
        <v>0.64869817679999997</v>
      </c>
      <c r="J1123">
        <v>3.3333333333333335</v>
      </c>
      <c r="K1123">
        <v>2.1623272560000002</v>
      </c>
      <c r="L1123" t="s">
        <v>129</v>
      </c>
      <c r="M1123" t="s">
        <v>62</v>
      </c>
      <c r="N1123" t="s">
        <v>63</v>
      </c>
    </row>
    <row r="1124" spans="1:14" x14ac:dyDescent="0.25">
      <c r="A1124">
        <v>3</v>
      </c>
      <c r="B1124">
        <v>2</v>
      </c>
      <c r="C1124" t="s">
        <v>78</v>
      </c>
      <c r="D1124">
        <v>32</v>
      </c>
      <c r="E1124">
        <v>14</v>
      </c>
      <c r="F1124" t="s">
        <v>83</v>
      </c>
      <c r="G1124">
        <v>8.0424771931898703E-2</v>
      </c>
      <c r="H1124">
        <v>0.26808257310632905</v>
      </c>
      <c r="I1124">
        <v>0.77494693000000014</v>
      </c>
      <c r="J1124">
        <v>3.3333333333333335</v>
      </c>
      <c r="K1124">
        <v>2.5831564333333339</v>
      </c>
      <c r="L1124" t="s">
        <v>129</v>
      </c>
      <c r="M1124" t="s">
        <v>62</v>
      </c>
      <c r="N1124" t="s">
        <v>63</v>
      </c>
    </row>
    <row r="1125" spans="1:14" x14ac:dyDescent="0.25">
      <c r="A1125">
        <v>3</v>
      </c>
      <c r="B1125">
        <v>4</v>
      </c>
      <c r="C1125" t="s">
        <v>77</v>
      </c>
      <c r="D1125">
        <v>36</v>
      </c>
      <c r="E1125">
        <v>18</v>
      </c>
      <c r="F1125" t="s">
        <v>84</v>
      </c>
      <c r="G1125">
        <v>0.10178760197630929</v>
      </c>
      <c r="H1125">
        <v>0.33929200658769765</v>
      </c>
      <c r="I1125">
        <v>0.67238328239999989</v>
      </c>
      <c r="J1125">
        <v>3.3333333333333335</v>
      </c>
      <c r="K1125">
        <v>2.2412776079999999</v>
      </c>
      <c r="L1125" t="s">
        <v>129</v>
      </c>
      <c r="M1125" t="s">
        <v>62</v>
      </c>
      <c r="N1125" t="s">
        <v>63</v>
      </c>
    </row>
    <row r="1126" spans="1:14" x14ac:dyDescent="0.25">
      <c r="A1126">
        <v>3</v>
      </c>
      <c r="B1126">
        <v>8</v>
      </c>
      <c r="C1126" t="s">
        <v>77</v>
      </c>
      <c r="D1126">
        <v>40</v>
      </c>
      <c r="E1126">
        <v>20</v>
      </c>
      <c r="F1126" t="s">
        <v>85</v>
      </c>
      <c r="G1126">
        <v>0.12566370614359174</v>
      </c>
      <c r="H1126">
        <v>0.41887902047863912</v>
      </c>
      <c r="I1126">
        <v>0.92044757679999989</v>
      </c>
      <c r="J1126">
        <v>3.3333333333333335</v>
      </c>
      <c r="K1126">
        <v>3.0681585893333332</v>
      </c>
      <c r="L1126" t="s">
        <v>129</v>
      </c>
      <c r="M1126" t="s">
        <v>62</v>
      </c>
      <c r="N1126" t="s">
        <v>63</v>
      </c>
    </row>
    <row r="1127" spans="1:14" x14ac:dyDescent="0.25">
      <c r="A1127">
        <v>3</v>
      </c>
      <c r="B1127">
        <v>1</v>
      </c>
      <c r="C1127" t="s">
        <v>78</v>
      </c>
      <c r="D1127">
        <v>41</v>
      </c>
      <c r="E1127">
        <v>17</v>
      </c>
      <c r="F1127" t="s">
        <v>85</v>
      </c>
      <c r="G1127">
        <v>0.13202543126711103</v>
      </c>
      <c r="H1127">
        <v>0.44008477089037012</v>
      </c>
      <c r="I1127">
        <v>1.437139189</v>
      </c>
      <c r="J1127">
        <v>3.3333333333333335</v>
      </c>
      <c r="K1127">
        <v>4.7904639633333339</v>
      </c>
      <c r="L1127" t="s">
        <v>129</v>
      </c>
      <c r="M1127" t="s">
        <v>62</v>
      </c>
      <c r="N1127" t="s">
        <v>63</v>
      </c>
    </row>
    <row r="1128" spans="1:14" x14ac:dyDescent="0.25">
      <c r="A1128">
        <v>3</v>
      </c>
      <c r="B1128">
        <v>15</v>
      </c>
      <c r="C1128" t="s">
        <v>77</v>
      </c>
      <c r="D1128">
        <v>40</v>
      </c>
      <c r="E1128">
        <v>20</v>
      </c>
      <c r="F1128" t="s">
        <v>86</v>
      </c>
      <c r="G1128">
        <v>0.12566370614359174</v>
      </c>
      <c r="H1128">
        <v>0.41887902047863912</v>
      </c>
      <c r="I1128">
        <v>0.92044757679999989</v>
      </c>
      <c r="J1128">
        <v>3.3333333333333335</v>
      </c>
      <c r="K1128">
        <v>3.0681585893333332</v>
      </c>
      <c r="L1128" t="s">
        <v>129</v>
      </c>
      <c r="M1128" t="s">
        <v>62</v>
      </c>
      <c r="N1128" t="s">
        <v>63</v>
      </c>
    </row>
    <row r="1129" spans="1:14" x14ac:dyDescent="0.25">
      <c r="A1129">
        <v>4</v>
      </c>
      <c r="B1129">
        <v>3</v>
      </c>
      <c r="C1129" t="s">
        <v>78</v>
      </c>
      <c r="D1129">
        <v>10</v>
      </c>
      <c r="E1129">
        <v>4</v>
      </c>
      <c r="F1129" t="s">
        <v>79</v>
      </c>
      <c r="G1129">
        <v>7.8539816339744835E-3</v>
      </c>
      <c r="H1129">
        <v>2.6179938779914945E-2</v>
      </c>
      <c r="I1129">
        <v>0.12693686600000001</v>
      </c>
      <c r="J1129">
        <v>3.3333333333333335</v>
      </c>
      <c r="K1129">
        <v>0.4231228866666667</v>
      </c>
      <c r="L1129" t="s">
        <v>129</v>
      </c>
      <c r="M1129" t="s">
        <v>62</v>
      </c>
      <c r="N1129" t="s">
        <v>63</v>
      </c>
    </row>
    <row r="1130" spans="1:14" x14ac:dyDescent="0.25">
      <c r="A1130">
        <v>4</v>
      </c>
      <c r="B1130">
        <v>6</v>
      </c>
      <c r="C1130" t="s">
        <v>78</v>
      </c>
      <c r="D1130">
        <v>10</v>
      </c>
      <c r="E1130">
        <v>5</v>
      </c>
      <c r="F1130" t="s">
        <v>79</v>
      </c>
      <c r="G1130">
        <v>7.8539816339744835E-3</v>
      </c>
      <c r="H1130">
        <v>2.6179938779914945E-2</v>
      </c>
      <c r="I1130">
        <v>0.13158676599999999</v>
      </c>
      <c r="J1130">
        <v>3.3333333333333335</v>
      </c>
      <c r="K1130">
        <v>0.43862255333333333</v>
      </c>
      <c r="L1130" t="s">
        <v>129</v>
      </c>
      <c r="M1130" t="s">
        <v>62</v>
      </c>
      <c r="N1130" t="s">
        <v>63</v>
      </c>
    </row>
    <row r="1131" spans="1:14" x14ac:dyDescent="0.25">
      <c r="A1131">
        <v>4</v>
      </c>
      <c r="B1131">
        <v>12</v>
      </c>
      <c r="C1131" t="s">
        <v>78</v>
      </c>
      <c r="D1131">
        <v>10</v>
      </c>
      <c r="E1131">
        <v>4</v>
      </c>
      <c r="F1131" t="s">
        <v>79</v>
      </c>
      <c r="G1131">
        <v>7.8539816339744835E-3</v>
      </c>
      <c r="H1131">
        <v>2.6179938779914945E-2</v>
      </c>
      <c r="I1131">
        <v>0.12693686600000001</v>
      </c>
      <c r="J1131">
        <v>3.3333333333333335</v>
      </c>
      <c r="K1131">
        <v>0.4231228866666667</v>
      </c>
      <c r="L1131" t="s">
        <v>129</v>
      </c>
      <c r="M1131" t="s">
        <v>62</v>
      </c>
      <c r="N1131" t="s">
        <v>63</v>
      </c>
    </row>
    <row r="1132" spans="1:14" x14ac:dyDescent="0.25">
      <c r="A1132">
        <v>4</v>
      </c>
      <c r="B1132">
        <v>5</v>
      </c>
      <c r="C1132" t="s">
        <v>78</v>
      </c>
      <c r="D1132">
        <v>11</v>
      </c>
      <c r="E1132">
        <v>6</v>
      </c>
      <c r="F1132" t="s">
        <v>79</v>
      </c>
      <c r="G1132">
        <v>9.5033177771091243E-3</v>
      </c>
      <c r="H1132">
        <v>3.1677725923697081E-2</v>
      </c>
      <c r="I1132">
        <v>0.14209554000000002</v>
      </c>
      <c r="J1132">
        <v>3.3333333333333335</v>
      </c>
      <c r="K1132">
        <v>0.47365180000000007</v>
      </c>
      <c r="L1132" t="s">
        <v>129</v>
      </c>
      <c r="M1132" t="s">
        <v>62</v>
      </c>
      <c r="N1132" t="s">
        <v>63</v>
      </c>
    </row>
    <row r="1133" spans="1:14" x14ac:dyDescent="0.25">
      <c r="A1133">
        <v>4</v>
      </c>
      <c r="B1133">
        <v>1</v>
      </c>
      <c r="C1133" t="s">
        <v>78</v>
      </c>
      <c r="D1133">
        <v>12</v>
      </c>
      <c r="E1133">
        <v>5</v>
      </c>
      <c r="F1133" t="s">
        <v>79</v>
      </c>
      <c r="G1133">
        <v>1.1309733552923255E-2</v>
      </c>
      <c r="H1133">
        <v>3.7699111843077518E-2</v>
      </c>
      <c r="I1133">
        <v>0.14181654599999999</v>
      </c>
      <c r="J1133">
        <v>3.3333333333333335</v>
      </c>
      <c r="K1133">
        <v>0.47272181999999996</v>
      </c>
      <c r="L1133" t="s">
        <v>129</v>
      </c>
      <c r="M1133" t="s">
        <v>62</v>
      </c>
      <c r="N1133" t="s">
        <v>63</v>
      </c>
    </row>
    <row r="1134" spans="1:14" x14ac:dyDescent="0.25">
      <c r="A1134">
        <v>4</v>
      </c>
      <c r="B1134">
        <v>7</v>
      </c>
      <c r="C1134" t="s">
        <v>78</v>
      </c>
      <c r="D1134">
        <v>12</v>
      </c>
      <c r="E1134">
        <v>5</v>
      </c>
      <c r="F1134" t="s">
        <v>79</v>
      </c>
      <c r="G1134">
        <v>1.1309733552923255E-2</v>
      </c>
      <c r="H1134">
        <v>3.7699111843077518E-2</v>
      </c>
      <c r="I1134">
        <v>0.14181654599999999</v>
      </c>
      <c r="J1134">
        <v>3.3333333333333335</v>
      </c>
      <c r="K1134">
        <v>0.47272181999999996</v>
      </c>
      <c r="L1134" t="s">
        <v>129</v>
      </c>
      <c r="M1134" t="s">
        <v>62</v>
      </c>
      <c r="N1134" t="s">
        <v>63</v>
      </c>
    </row>
    <row r="1135" spans="1:14" x14ac:dyDescent="0.25">
      <c r="A1135">
        <v>4</v>
      </c>
      <c r="B1135">
        <v>4</v>
      </c>
      <c r="C1135" t="s">
        <v>78</v>
      </c>
      <c r="D1135">
        <v>13</v>
      </c>
      <c r="E1135">
        <v>7</v>
      </c>
      <c r="F1135" t="s">
        <v>79</v>
      </c>
      <c r="G1135">
        <v>1.3273228961416878E-2</v>
      </c>
      <c r="H1135">
        <v>4.4244096538056263E-2</v>
      </c>
      <c r="I1135">
        <v>0.16334558300000002</v>
      </c>
      <c r="J1135">
        <v>3.3333333333333335</v>
      </c>
      <c r="K1135">
        <v>0.5444852766666668</v>
      </c>
      <c r="L1135" t="s">
        <v>129</v>
      </c>
      <c r="M1135" t="s">
        <v>62</v>
      </c>
      <c r="N1135" t="s">
        <v>63</v>
      </c>
    </row>
    <row r="1136" spans="1:14" x14ac:dyDescent="0.25">
      <c r="A1136">
        <v>4</v>
      </c>
      <c r="B1136">
        <v>13</v>
      </c>
      <c r="C1136" t="s">
        <v>78</v>
      </c>
      <c r="D1136">
        <v>13</v>
      </c>
      <c r="E1136">
        <v>7</v>
      </c>
      <c r="F1136" t="s">
        <v>79</v>
      </c>
      <c r="G1136">
        <v>1.3273228961416878E-2</v>
      </c>
      <c r="H1136">
        <v>4.4244096538056263E-2</v>
      </c>
      <c r="I1136">
        <v>0.16334558300000002</v>
      </c>
      <c r="J1136">
        <v>3.3333333333333335</v>
      </c>
      <c r="K1136">
        <v>0.5444852766666668</v>
      </c>
      <c r="L1136" t="s">
        <v>129</v>
      </c>
      <c r="M1136" t="s">
        <v>62</v>
      </c>
      <c r="N1136" t="s">
        <v>63</v>
      </c>
    </row>
    <row r="1137" spans="1:14" x14ac:dyDescent="0.25">
      <c r="A1137">
        <v>4</v>
      </c>
      <c r="B1137">
        <v>9</v>
      </c>
      <c r="C1137" t="s">
        <v>78</v>
      </c>
      <c r="D1137">
        <v>14</v>
      </c>
      <c r="E1137">
        <v>6</v>
      </c>
      <c r="F1137" t="s">
        <v>79</v>
      </c>
      <c r="G1137">
        <v>1.5393804002589988E-2</v>
      </c>
      <c r="H1137">
        <v>5.1312680008633295E-2</v>
      </c>
      <c r="I1137">
        <v>0.16302009000000001</v>
      </c>
      <c r="J1137">
        <v>3.3333333333333335</v>
      </c>
      <c r="K1137">
        <v>0.54340030000000006</v>
      </c>
      <c r="L1137" t="s">
        <v>129</v>
      </c>
      <c r="M1137" t="s">
        <v>62</v>
      </c>
      <c r="N1137" t="s">
        <v>63</v>
      </c>
    </row>
    <row r="1138" spans="1:14" x14ac:dyDescent="0.25">
      <c r="A1138">
        <v>4</v>
      </c>
      <c r="B1138">
        <v>16</v>
      </c>
      <c r="C1138" t="s">
        <v>78</v>
      </c>
      <c r="D1138">
        <v>14</v>
      </c>
      <c r="E1138">
        <v>7</v>
      </c>
      <c r="F1138" t="s">
        <v>79</v>
      </c>
      <c r="G1138">
        <v>1.5393804002589988E-2</v>
      </c>
      <c r="H1138">
        <v>5.1312680008633295E-2</v>
      </c>
      <c r="I1138">
        <v>0.17213389400000001</v>
      </c>
      <c r="J1138">
        <v>3.3333333333333335</v>
      </c>
      <c r="K1138">
        <v>0.5737796466666667</v>
      </c>
      <c r="L1138" t="s">
        <v>129</v>
      </c>
      <c r="M1138" t="s">
        <v>62</v>
      </c>
      <c r="N1138" t="s">
        <v>63</v>
      </c>
    </row>
    <row r="1139" spans="1:14" x14ac:dyDescent="0.25">
      <c r="A1139">
        <v>4</v>
      </c>
      <c r="B1139">
        <v>18</v>
      </c>
      <c r="C1139" t="s">
        <v>78</v>
      </c>
      <c r="D1139">
        <v>14</v>
      </c>
      <c r="E1139">
        <v>8</v>
      </c>
      <c r="F1139" t="s">
        <v>79</v>
      </c>
      <c r="G1139">
        <v>1.5393804002589988E-2</v>
      </c>
      <c r="H1139">
        <v>5.1312680008633295E-2</v>
      </c>
      <c r="I1139">
        <v>0.18124769800000001</v>
      </c>
      <c r="J1139">
        <v>3.3333333333333335</v>
      </c>
      <c r="K1139">
        <v>0.60415899333333345</v>
      </c>
      <c r="L1139" t="s">
        <v>129</v>
      </c>
      <c r="M1139" t="s">
        <v>62</v>
      </c>
      <c r="N1139" t="s">
        <v>63</v>
      </c>
    </row>
    <row r="1140" spans="1:14" x14ac:dyDescent="0.25">
      <c r="A1140">
        <v>4</v>
      </c>
      <c r="B1140">
        <v>2</v>
      </c>
      <c r="C1140" t="s">
        <v>78</v>
      </c>
      <c r="D1140">
        <v>17</v>
      </c>
      <c r="E1140">
        <v>6</v>
      </c>
      <c r="F1140" t="s">
        <v>80</v>
      </c>
      <c r="G1140">
        <v>2.2698006922186261E-2</v>
      </c>
      <c r="H1140">
        <v>7.5660023073954211E-2</v>
      </c>
      <c r="I1140">
        <v>0.18896653200000002</v>
      </c>
      <c r="J1140">
        <v>3.3333333333333335</v>
      </c>
      <c r="K1140">
        <v>0.6298884400000001</v>
      </c>
      <c r="L1140" t="s">
        <v>129</v>
      </c>
      <c r="M1140" t="s">
        <v>62</v>
      </c>
      <c r="N1140" t="s">
        <v>63</v>
      </c>
    </row>
    <row r="1141" spans="1:14" x14ac:dyDescent="0.25">
      <c r="A1141">
        <v>4</v>
      </c>
      <c r="B1141">
        <v>11</v>
      </c>
      <c r="C1141" t="s">
        <v>78</v>
      </c>
      <c r="D1141">
        <v>17</v>
      </c>
      <c r="E1141">
        <v>9</v>
      </c>
      <c r="F1141" t="s">
        <v>80</v>
      </c>
      <c r="G1141">
        <v>2.2698006922186261E-2</v>
      </c>
      <c r="H1141">
        <v>7.5660023073954211E-2</v>
      </c>
      <c r="I1141">
        <v>0.22928116500000001</v>
      </c>
      <c r="J1141">
        <v>3.3333333333333335</v>
      </c>
      <c r="K1141">
        <v>0.7642705500000001</v>
      </c>
      <c r="L1141" t="s">
        <v>129</v>
      </c>
      <c r="M1141" t="s">
        <v>62</v>
      </c>
      <c r="N1141" t="s">
        <v>63</v>
      </c>
    </row>
    <row r="1142" spans="1:14" x14ac:dyDescent="0.25">
      <c r="A1142">
        <v>4</v>
      </c>
      <c r="B1142">
        <v>14</v>
      </c>
      <c r="C1142" t="s">
        <v>78</v>
      </c>
      <c r="D1142">
        <v>21</v>
      </c>
      <c r="E1142">
        <v>10</v>
      </c>
      <c r="F1142" t="s">
        <v>81</v>
      </c>
      <c r="G1142">
        <v>3.4636059005827467E-2</v>
      </c>
      <c r="H1142">
        <v>0.11545353001942489</v>
      </c>
      <c r="I1142">
        <v>0.31339785600000003</v>
      </c>
      <c r="J1142">
        <v>3.3333333333333335</v>
      </c>
      <c r="K1142">
        <v>1.0446595200000002</v>
      </c>
      <c r="L1142" t="s">
        <v>129</v>
      </c>
      <c r="M1142" t="s">
        <v>62</v>
      </c>
      <c r="N1142" t="s">
        <v>63</v>
      </c>
    </row>
    <row r="1143" spans="1:14" x14ac:dyDescent="0.25">
      <c r="A1143">
        <v>4</v>
      </c>
      <c r="B1143">
        <v>17</v>
      </c>
      <c r="C1143" t="s">
        <v>78</v>
      </c>
      <c r="D1143">
        <v>23</v>
      </c>
      <c r="E1143">
        <v>11</v>
      </c>
      <c r="F1143" t="s">
        <v>81</v>
      </c>
      <c r="G1143">
        <v>4.1547562843725017E-2</v>
      </c>
      <c r="H1143">
        <v>0.13849187614575006</v>
      </c>
      <c r="I1143">
        <v>0.378914947</v>
      </c>
      <c r="J1143">
        <v>3.3333333333333335</v>
      </c>
      <c r="K1143">
        <v>1.2630498233333334</v>
      </c>
      <c r="L1143" t="s">
        <v>129</v>
      </c>
      <c r="M1143" t="s">
        <v>62</v>
      </c>
      <c r="N1143" t="s">
        <v>63</v>
      </c>
    </row>
    <row r="1144" spans="1:14" x14ac:dyDescent="0.25">
      <c r="A1144">
        <v>4</v>
      </c>
      <c r="B1144">
        <v>8</v>
      </c>
      <c r="C1144" t="s">
        <v>78</v>
      </c>
      <c r="D1144">
        <v>24</v>
      </c>
      <c r="E1144">
        <v>12</v>
      </c>
      <c r="F1144" t="s">
        <v>81</v>
      </c>
      <c r="G1144">
        <v>4.5238934211693019E-2</v>
      </c>
      <c r="H1144">
        <v>0.15079644737231007</v>
      </c>
      <c r="I1144">
        <v>0.42973835399999999</v>
      </c>
      <c r="J1144">
        <v>3.3333333333333335</v>
      </c>
      <c r="K1144">
        <v>1.43246118</v>
      </c>
      <c r="L1144" t="s">
        <v>129</v>
      </c>
      <c r="M1144" t="s">
        <v>62</v>
      </c>
      <c r="N1144" t="s">
        <v>63</v>
      </c>
    </row>
    <row r="1145" spans="1:14" x14ac:dyDescent="0.25">
      <c r="A1145">
        <v>4</v>
      </c>
      <c r="B1145">
        <v>15</v>
      </c>
      <c r="C1145" t="s">
        <v>77</v>
      </c>
      <c r="D1145">
        <v>32</v>
      </c>
      <c r="E1145">
        <v>19</v>
      </c>
      <c r="F1145" t="s">
        <v>83</v>
      </c>
      <c r="G1145">
        <v>8.0424771931898703E-2</v>
      </c>
      <c r="H1145">
        <v>0.26808257310632905</v>
      </c>
      <c r="I1145">
        <v>0.56162394799999993</v>
      </c>
      <c r="J1145">
        <v>3.3333333333333335</v>
      </c>
      <c r="K1145">
        <v>1.8720798266666665</v>
      </c>
      <c r="L1145" t="s">
        <v>129</v>
      </c>
      <c r="M1145" t="s">
        <v>62</v>
      </c>
      <c r="N1145" t="s">
        <v>63</v>
      </c>
    </row>
    <row r="1146" spans="1:14" x14ac:dyDescent="0.25">
      <c r="A1146">
        <v>4</v>
      </c>
      <c r="B1146">
        <v>10</v>
      </c>
      <c r="C1146" t="s">
        <v>77</v>
      </c>
      <c r="D1146">
        <v>35</v>
      </c>
      <c r="E1146">
        <v>19</v>
      </c>
      <c r="F1146" t="s">
        <v>84</v>
      </c>
      <c r="G1146">
        <v>9.6211275016187398E-2</v>
      </c>
      <c r="H1146">
        <v>0.32070425005395803</v>
      </c>
      <c r="I1146">
        <v>0.67086720679999989</v>
      </c>
      <c r="J1146">
        <v>3.3333333333333335</v>
      </c>
      <c r="K1146">
        <v>2.2362240226666663</v>
      </c>
      <c r="L1146" t="s">
        <v>129</v>
      </c>
      <c r="M1146" t="s">
        <v>62</v>
      </c>
      <c r="N1146" t="s">
        <v>63</v>
      </c>
    </row>
    <row r="1147" spans="1:14" x14ac:dyDescent="0.25">
      <c r="A1147">
        <v>4</v>
      </c>
      <c r="B1147">
        <v>19</v>
      </c>
      <c r="C1147" t="s">
        <v>77</v>
      </c>
      <c r="D1147">
        <v>44</v>
      </c>
      <c r="E1147">
        <v>23</v>
      </c>
      <c r="F1147" t="s">
        <v>85</v>
      </c>
      <c r="G1147">
        <v>0.15205308443374599</v>
      </c>
      <c r="H1147">
        <v>0.5068436147791533</v>
      </c>
      <c r="I1147">
        <v>1.2788135223999999</v>
      </c>
      <c r="J1147">
        <v>3.3333333333333335</v>
      </c>
      <c r="K1147">
        <v>4.2627117413333329</v>
      </c>
      <c r="L1147" t="s">
        <v>129</v>
      </c>
      <c r="M1147" t="s">
        <v>62</v>
      </c>
      <c r="N1147" t="s">
        <v>63</v>
      </c>
    </row>
    <row r="1148" spans="1:14" x14ac:dyDescent="0.25">
      <c r="A1148">
        <v>5</v>
      </c>
      <c r="B1148">
        <v>13</v>
      </c>
      <c r="C1148" t="s">
        <v>78</v>
      </c>
      <c r="D1148">
        <v>12</v>
      </c>
      <c r="E1148">
        <v>7</v>
      </c>
      <c r="F1148" t="s">
        <v>79</v>
      </c>
      <c r="G1148">
        <v>1.1309733552923255E-2</v>
      </c>
      <c r="H1148">
        <v>3.7699111843077518E-2</v>
      </c>
      <c r="I1148">
        <v>0.15520825799999999</v>
      </c>
      <c r="J1148">
        <v>3.3333333333333335</v>
      </c>
      <c r="K1148">
        <v>0.51736086000000003</v>
      </c>
      <c r="L1148" t="s">
        <v>129</v>
      </c>
      <c r="M1148" t="s">
        <v>62</v>
      </c>
      <c r="N1148" t="s">
        <v>63</v>
      </c>
    </row>
    <row r="1149" spans="1:14" x14ac:dyDescent="0.25">
      <c r="A1149">
        <v>5</v>
      </c>
      <c r="B1149">
        <v>9</v>
      </c>
      <c r="C1149" t="s">
        <v>78</v>
      </c>
      <c r="D1149">
        <v>13</v>
      </c>
      <c r="E1149">
        <v>9</v>
      </c>
      <c r="F1149" t="s">
        <v>79</v>
      </c>
      <c r="G1149">
        <v>1.3273228961416878E-2</v>
      </c>
      <c r="H1149">
        <v>4.4244096538056263E-2</v>
      </c>
      <c r="I1149">
        <v>0.17906224500000001</v>
      </c>
      <c r="J1149">
        <v>3.3333333333333335</v>
      </c>
      <c r="K1149">
        <v>0.5968741500000001</v>
      </c>
      <c r="L1149" t="s">
        <v>129</v>
      </c>
      <c r="M1149" t="s">
        <v>62</v>
      </c>
      <c r="N1149" t="s">
        <v>63</v>
      </c>
    </row>
    <row r="1150" spans="1:14" x14ac:dyDescent="0.25">
      <c r="A1150">
        <v>5</v>
      </c>
      <c r="B1150">
        <v>17</v>
      </c>
      <c r="C1150" t="s">
        <v>78</v>
      </c>
      <c r="D1150">
        <v>13</v>
      </c>
      <c r="E1150">
        <v>9</v>
      </c>
      <c r="F1150" t="s">
        <v>79</v>
      </c>
      <c r="G1150">
        <v>1.3273228961416878E-2</v>
      </c>
      <c r="H1150">
        <v>4.4244096538056263E-2</v>
      </c>
      <c r="I1150">
        <v>0.17906224500000001</v>
      </c>
      <c r="J1150">
        <v>3.3333333333333335</v>
      </c>
      <c r="K1150">
        <v>0.5968741500000001</v>
      </c>
      <c r="L1150" t="s">
        <v>129</v>
      </c>
      <c r="M1150" t="s">
        <v>62</v>
      </c>
      <c r="N1150" t="s">
        <v>63</v>
      </c>
    </row>
    <row r="1151" spans="1:14" x14ac:dyDescent="0.25">
      <c r="A1151">
        <v>5</v>
      </c>
      <c r="B1151">
        <v>3</v>
      </c>
      <c r="C1151" t="s">
        <v>77</v>
      </c>
      <c r="D1151">
        <v>22</v>
      </c>
      <c r="E1151">
        <v>11</v>
      </c>
      <c r="F1151" t="s">
        <v>81</v>
      </c>
      <c r="G1151">
        <v>3.8013271108436497E-2</v>
      </c>
      <c r="H1151">
        <v>0.12671090369478832</v>
      </c>
      <c r="I1151">
        <v>0.15737526159999998</v>
      </c>
      <c r="J1151">
        <v>3.3333333333333335</v>
      </c>
      <c r="K1151">
        <v>0.52458420533333328</v>
      </c>
      <c r="L1151" t="s">
        <v>129</v>
      </c>
      <c r="M1151" t="s">
        <v>62</v>
      </c>
      <c r="N1151" t="s">
        <v>63</v>
      </c>
    </row>
    <row r="1152" spans="1:14" x14ac:dyDescent="0.25">
      <c r="A1152">
        <v>5</v>
      </c>
      <c r="B1152">
        <v>7</v>
      </c>
      <c r="C1152" t="s">
        <v>78</v>
      </c>
      <c r="D1152">
        <v>23</v>
      </c>
      <c r="E1152">
        <v>10</v>
      </c>
      <c r="F1152" t="s">
        <v>81</v>
      </c>
      <c r="G1152">
        <v>4.1547562843725017E-2</v>
      </c>
      <c r="H1152">
        <v>0.13849187614575006</v>
      </c>
      <c r="I1152">
        <v>0.35431697600000001</v>
      </c>
      <c r="J1152">
        <v>3.3333333333333335</v>
      </c>
      <c r="K1152">
        <v>1.1810565866666667</v>
      </c>
      <c r="L1152" t="s">
        <v>129</v>
      </c>
      <c r="M1152" t="s">
        <v>62</v>
      </c>
      <c r="N1152" t="s">
        <v>63</v>
      </c>
    </row>
    <row r="1153" spans="1:14" x14ac:dyDescent="0.25">
      <c r="A1153">
        <v>5</v>
      </c>
      <c r="B1153">
        <v>15</v>
      </c>
      <c r="C1153" t="s">
        <v>78</v>
      </c>
      <c r="D1153">
        <v>23</v>
      </c>
      <c r="E1153">
        <v>11</v>
      </c>
      <c r="F1153" t="s">
        <v>81</v>
      </c>
      <c r="G1153">
        <v>4.1547562843725017E-2</v>
      </c>
      <c r="H1153">
        <v>0.13849187614575006</v>
      </c>
      <c r="I1153">
        <v>0.378914947</v>
      </c>
      <c r="J1153">
        <v>3.3333333333333335</v>
      </c>
      <c r="K1153">
        <v>1.2630498233333334</v>
      </c>
      <c r="L1153" t="s">
        <v>129</v>
      </c>
      <c r="M1153" t="s">
        <v>62</v>
      </c>
      <c r="N1153" t="s">
        <v>63</v>
      </c>
    </row>
    <row r="1154" spans="1:14" x14ac:dyDescent="0.25">
      <c r="A1154">
        <v>5</v>
      </c>
      <c r="B1154">
        <v>6</v>
      </c>
      <c r="C1154" t="s">
        <v>78</v>
      </c>
      <c r="D1154">
        <v>25</v>
      </c>
      <c r="E1154">
        <v>11</v>
      </c>
      <c r="F1154" t="s">
        <v>82</v>
      </c>
      <c r="G1154">
        <v>4.9087385212340517E-2</v>
      </c>
      <c r="H1154">
        <v>0.1636246173744684</v>
      </c>
      <c r="I1154">
        <v>0.42801789099999998</v>
      </c>
      <c r="J1154">
        <v>3.3333333333333335</v>
      </c>
      <c r="K1154">
        <v>1.4267263033333333</v>
      </c>
      <c r="L1154" t="s">
        <v>129</v>
      </c>
      <c r="M1154" t="s">
        <v>62</v>
      </c>
      <c r="N1154" t="s">
        <v>63</v>
      </c>
    </row>
    <row r="1155" spans="1:14" x14ac:dyDescent="0.25">
      <c r="A1155">
        <v>5</v>
      </c>
      <c r="B1155">
        <v>8</v>
      </c>
      <c r="C1155" t="s">
        <v>78</v>
      </c>
      <c r="D1155">
        <v>26</v>
      </c>
      <c r="E1155">
        <v>14</v>
      </c>
      <c r="F1155" t="s">
        <v>82</v>
      </c>
      <c r="G1155">
        <v>5.3092915845667513E-2</v>
      </c>
      <c r="H1155">
        <v>0.17697638615222505</v>
      </c>
      <c r="I1155">
        <v>0.54840380200000005</v>
      </c>
      <c r="J1155">
        <v>3.3333333333333335</v>
      </c>
      <c r="K1155">
        <v>1.8280126733333335</v>
      </c>
      <c r="L1155" t="s">
        <v>129</v>
      </c>
      <c r="M1155" t="s">
        <v>62</v>
      </c>
      <c r="N1155" t="s">
        <v>63</v>
      </c>
    </row>
    <row r="1156" spans="1:14" x14ac:dyDescent="0.25">
      <c r="A1156">
        <v>5</v>
      </c>
      <c r="B1156">
        <v>5</v>
      </c>
      <c r="C1156" t="s">
        <v>78</v>
      </c>
      <c r="D1156">
        <v>27</v>
      </c>
      <c r="E1156">
        <v>13</v>
      </c>
      <c r="F1156" t="s">
        <v>82</v>
      </c>
      <c r="G1156">
        <v>5.7255526111673984E-2</v>
      </c>
      <c r="H1156">
        <v>0.19085175370557994</v>
      </c>
      <c r="I1156">
        <v>0.54900828900000009</v>
      </c>
      <c r="J1156">
        <v>3.3333333333333335</v>
      </c>
      <c r="K1156">
        <v>1.8300276300000005</v>
      </c>
      <c r="L1156" t="s">
        <v>129</v>
      </c>
      <c r="M1156" t="s">
        <v>62</v>
      </c>
      <c r="N1156" t="s">
        <v>63</v>
      </c>
    </row>
    <row r="1157" spans="1:14" x14ac:dyDescent="0.25">
      <c r="A1157">
        <v>5</v>
      </c>
      <c r="B1157">
        <v>11</v>
      </c>
      <c r="C1157" t="s">
        <v>77</v>
      </c>
      <c r="D1157">
        <v>28</v>
      </c>
      <c r="E1157">
        <v>16</v>
      </c>
      <c r="F1157" t="s">
        <v>82</v>
      </c>
      <c r="G1157">
        <v>6.1575216010359951E-2</v>
      </c>
      <c r="H1157">
        <v>0.20525072003453318</v>
      </c>
      <c r="I1157">
        <v>0.36390480559999994</v>
      </c>
      <c r="J1157">
        <v>3.3333333333333335</v>
      </c>
      <c r="K1157">
        <v>1.2130160186666665</v>
      </c>
      <c r="L1157" t="s">
        <v>129</v>
      </c>
      <c r="M1157" t="s">
        <v>62</v>
      </c>
      <c r="N1157" t="s">
        <v>63</v>
      </c>
    </row>
    <row r="1158" spans="1:14" x14ac:dyDescent="0.25">
      <c r="A1158">
        <v>5</v>
      </c>
      <c r="B1158">
        <v>14</v>
      </c>
      <c r="C1158" t="s">
        <v>78</v>
      </c>
      <c r="D1158">
        <v>28</v>
      </c>
      <c r="E1158">
        <v>14</v>
      </c>
      <c r="F1158" t="s">
        <v>82</v>
      </c>
      <c r="G1158">
        <v>6.1575216010359951E-2</v>
      </c>
      <c r="H1158">
        <v>0.20525072003453318</v>
      </c>
      <c r="I1158">
        <v>0.61871029000000011</v>
      </c>
      <c r="J1158">
        <v>3.3333333333333335</v>
      </c>
      <c r="K1158">
        <v>2.0623676333333338</v>
      </c>
      <c r="L1158" t="s">
        <v>129</v>
      </c>
      <c r="M1158" t="s">
        <v>62</v>
      </c>
      <c r="N1158" t="s">
        <v>63</v>
      </c>
    </row>
    <row r="1159" spans="1:14" x14ac:dyDescent="0.25">
      <c r="A1159">
        <v>5</v>
      </c>
      <c r="B1159">
        <v>16</v>
      </c>
      <c r="C1159" t="s">
        <v>78</v>
      </c>
      <c r="D1159">
        <v>28</v>
      </c>
      <c r="E1159">
        <v>15</v>
      </c>
      <c r="F1159" t="s">
        <v>82</v>
      </c>
      <c r="G1159">
        <v>6.1575216010359951E-2</v>
      </c>
      <c r="H1159">
        <v>0.20525072003453318</v>
      </c>
      <c r="I1159">
        <v>0.65516550600000012</v>
      </c>
      <c r="J1159">
        <v>3.3333333333333335</v>
      </c>
      <c r="K1159">
        <v>2.1838850200000004</v>
      </c>
      <c r="L1159" t="s">
        <v>129</v>
      </c>
      <c r="M1159" t="s">
        <v>62</v>
      </c>
      <c r="N1159" t="s">
        <v>63</v>
      </c>
    </row>
    <row r="1160" spans="1:14" x14ac:dyDescent="0.25">
      <c r="A1160">
        <v>5</v>
      </c>
      <c r="B1160">
        <v>2</v>
      </c>
      <c r="C1160" t="s">
        <v>77</v>
      </c>
      <c r="D1160">
        <v>30</v>
      </c>
      <c r="E1160">
        <v>12</v>
      </c>
      <c r="F1160" t="s">
        <v>83</v>
      </c>
      <c r="G1160">
        <v>7.0685834705770348E-2</v>
      </c>
      <c r="H1160">
        <v>0.23561944901923451</v>
      </c>
      <c r="I1160">
        <v>0.31401733679999999</v>
      </c>
      <c r="J1160">
        <v>3.3333333333333335</v>
      </c>
      <c r="K1160">
        <v>1.046724456</v>
      </c>
      <c r="L1160" t="s">
        <v>129</v>
      </c>
      <c r="M1160" t="s">
        <v>62</v>
      </c>
      <c r="N1160" t="s">
        <v>63</v>
      </c>
    </row>
    <row r="1161" spans="1:14" x14ac:dyDescent="0.25">
      <c r="A1161">
        <v>5</v>
      </c>
      <c r="B1161">
        <v>4</v>
      </c>
      <c r="C1161" t="s">
        <v>78</v>
      </c>
      <c r="D1161">
        <v>31</v>
      </c>
      <c r="E1161">
        <v>12</v>
      </c>
      <c r="F1161" t="s">
        <v>83</v>
      </c>
      <c r="G1161">
        <v>7.5476763502494784E-2</v>
      </c>
      <c r="H1161">
        <v>0.2515892116749826</v>
      </c>
      <c r="I1161">
        <v>0.64456373400000011</v>
      </c>
      <c r="J1161">
        <v>3.3333333333333335</v>
      </c>
      <c r="K1161">
        <v>2.1485457800000005</v>
      </c>
      <c r="L1161" t="s">
        <v>129</v>
      </c>
      <c r="M1161" t="s">
        <v>62</v>
      </c>
      <c r="N1161" t="s">
        <v>63</v>
      </c>
    </row>
    <row r="1162" spans="1:14" x14ac:dyDescent="0.25">
      <c r="A1162">
        <v>5</v>
      </c>
      <c r="B1162">
        <v>12</v>
      </c>
      <c r="C1162" t="s">
        <v>77</v>
      </c>
      <c r="D1162">
        <v>32</v>
      </c>
      <c r="E1162">
        <v>19</v>
      </c>
      <c r="F1162" t="s">
        <v>83</v>
      </c>
      <c r="G1162">
        <v>8.0424771931898703E-2</v>
      </c>
      <c r="H1162">
        <v>0.26808257310632905</v>
      </c>
      <c r="I1162">
        <v>0.56162394799999993</v>
      </c>
      <c r="J1162">
        <v>3.3333333333333335</v>
      </c>
      <c r="K1162">
        <v>1.8720798266666665</v>
      </c>
      <c r="L1162" t="s">
        <v>129</v>
      </c>
      <c r="M1162" t="s">
        <v>62</v>
      </c>
      <c r="N1162" t="s">
        <v>63</v>
      </c>
    </row>
    <row r="1163" spans="1:14" x14ac:dyDescent="0.25">
      <c r="A1163">
        <v>5</v>
      </c>
      <c r="B1163">
        <v>10</v>
      </c>
      <c r="C1163" t="s">
        <v>77</v>
      </c>
      <c r="D1163">
        <v>37</v>
      </c>
      <c r="E1163">
        <v>21</v>
      </c>
      <c r="F1163" t="s">
        <v>84</v>
      </c>
      <c r="G1163">
        <v>0.10752100856911066</v>
      </c>
      <c r="H1163">
        <v>0.35840336189703553</v>
      </c>
      <c r="I1163">
        <v>0.82745207159999989</v>
      </c>
      <c r="J1163">
        <v>3.3333333333333335</v>
      </c>
      <c r="K1163">
        <v>2.7581735719999996</v>
      </c>
      <c r="L1163" t="s">
        <v>129</v>
      </c>
      <c r="M1163" t="s">
        <v>62</v>
      </c>
      <c r="N1163" t="s">
        <v>63</v>
      </c>
    </row>
    <row r="1164" spans="1:14" x14ac:dyDescent="0.25">
      <c r="A1164">
        <v>5</v>
      </c>
      <c r="B1164">
        <v>18</v>
      </c>
      <c r="C1164" t="s">
        <v>77</v>
      </c>
      <c r="D1164">
        <v>41</v>
      </c>
      <c r="E1164">
        <v>21</v>
      </c>
      <c r="F1164" t="s">
        <v>85</v>
      </c>
      <c r="G1164">
        <v>0.13202543126711103</v>
      </c>
      <c r="H1164">
        <v>0.44008477089037012</v>
      </c>
      <c r="I1164">
        <v>1.014873342</v>
      </c>
      <c r="J1164">
        <v>3.3333333333333335</v>
      </c>
      <c r="K1164">
        <v>3.38291114</v>
      </c>
      <c r="L1164" t="s">
        <v>129</v>
      </c>
      <c r="M1164" t="s">
        <v>62</v>
      </c>
      <c r="N1164" t="s">
        <v>63</v>
      </c>
    </row>
    <row r="1165" spans="1:14" x14ac:dyDescent="0.25">
      <c r="A1165">
        <v>5</v>
      </c>
      <c r="B1165">
        <v>1</v>
      </c>
      <c r="C1165" t="s">
        <v>77</v>
      </c>
      <c r="D1165">
        <v>41</v>
      </c>
      <c r="E1165">
        <v>19</v>
      </c>
      <c r="F1165" t="s">
        <v>85</v>
      </c>
      <c r="G1165">
        <v>0.13202543126711103</v>
      </c>
      <c r="H1165">
        <v>0.44008477089037012</v>
      </c>
      <c r="I1165">
        <v>0.91870265959999997</v>
      </c>
      <c r="J1165">
        <v>3.3333333333333335</v>
      </c>
      <c r="K1165">
        <v>3.0623421986666668</v>
      </c>
      <c r="L1165" t="s">
        <v>129</v>
      </c>
      <c r="M1165" t="s">
        <v>62</v>
      </c>
      <c r="N1165" t="s">
        <v>63</v>
      </c>
    </row>
    <row r="1166" spans="1:14" x14ac:dyDescent="0.25">
      <c r="A1166">
        <v>6</v>
      </c>
      <c r="B1166">
        <v>21</v>
      </c>
      <c r="C1166" t="s">
        <v>78</v>
      </c>
      <c r="D1166">
        <v>12</v>
      </c>
      <c r="E1166">
        <v>5</v>
      </c>
      <c r="F1166" t="s">
        <v>79</v>
      </c>
      <c r="G1166">
        <v>1.1309733552923255E-2</v>
      </c>
      <c r="H1166">
        <v>3.7699111843077518E-2</v>
      </c>
      <c r="I1166">
        <v>0.14181654599999999</v>
      </c>
      <c r="J1166">
        <v>3.3333333333333335</v>
      </c>
      <c r="K1166">
        <v>0.47272181999999996</v>
      </c>
      <c r="L1166" t="s">
        <v>129</v>
      </c>
      <c r="M1166" t="s">
        <v>62</v>
      </c>
      <c r="N1166" t="s">
        <v>63</v>
      </c>
    </row>
    <row r="1167" spans="1:14" x14ac:dyDescent="0.25">
      <c r="A1167">
        <v>6</v>
      </c>
      <c r="B1167">
        <v>10</v>
      </c>
      <c r="C1167" t="s">
        <v>78</v>
      </c>
      <c r="D1167">
        <v>13</v>
      </c>
      <c r="E1167">
        <v>9</v>
      </c>
      <c r="F1167" t="s">
        <v>79</v>
      </c>
      <c r="G1167">
        <v>1.3273228961416878E-2</v>
      </c>
      <c r="H1167">
        <v>4.4244096538056263E-2</v>
      </c>
      <c r="I1167">
        <v>0.17906224500000001</v>
      </c>
      <c r="J1167">
        <v>3.3333333333333335</v>
      </c>
      <c r="K1167">
        <v>0.5968741500000001</v>
      </c>
      <c r="L1167" t="s">
        <v>129</v>
      </c>
      <c r="M1167" t="s">
        <v>62</v>
      </c>
      <c r="N1167" t="s">
        <v>63</v>
      </c>
    </row>
    <row r="1168" spans="1:14" x14ac:dyDescent="0.25">
      <c r="A1168">
        <v>6</v>
      </c>
      <c r="B1168">
        <v>12</v>
      </c>
      <c r="C1168" t="s">
        <v>78</v>
      </c>
      <c r="D1168">
        <v>13</v>
      </c>
      <c r="E1168">
        <v>8</v>
      </c>
      <c r="F1168" t="s">
        <v>79</v>
      </c>
      <c r="G1168">
        <v>1.3273228961416878E-2</v>
      </c>
      <c r="H1168">
        <v>4.4244096538056263E-2</v>
      </c>
      <c r="I1168">
        <v>0.17120391400000001</v>
      </c>
      <c r="J1168">
        <v>3.3333333333333335</v>
      </c>
      <c r="K1168">
        <v>0.57067971333333345</v>
      </c>
      <c r="L1168" t="s">
        <v>129</v>
      </c>
      <c r="M1168" t="s">
        <v>62</v>
      </c>
      <c r="N1168" t="s">
        <v>63</v>
      </c>
    </row>
    <row r="1169" spans="1:14" x14ac:dyDescent="0.25">
      <c r="A1169">
        <v>6</v>
      </c>
      <c r="B1169">
        <v>19</v>
      </c>
      <c r="C1169" t="s">
        <v>78</v>
      </c>
      <c r="D1169">
        <v>13</v>
      </c>
      <c r="E1169">
        <v>8</v>
      </c>
      <c r="F1169" t="s">
        <v>79</v>
      </c>
      <c r="G1169">
        <v>1.3273228961416878E-2</v>
      </c>
      <c r="H1169">
        <v>4.4244096538056263E-2</v>
      </c>
      <c r="I1169">
        <v>0.17120391400000001</v>
      </c>
      <c r="J1169">
        <v>3.3333333333333335</v>
      </c>
      <c r="K1169">
        <v>0.57067971333333345</v>
      </c>
      <c r="L1169" t="s">
        <v>129</v>
      </c>
      <c r="M1169" t="s">
        <v>62</v>
      </c>
      <c r="N1169" t="s">
        <v>63</v>
      </c>
    </row>
    <row r="1170" spans="1:14" x14ac:dyDescent="0.25">
      <c r="A1170">
        <v>6</v>
      </c>
      <c r="B1170">
        <v>17</v>
      </c>
      <c r="C1170" t="s">
        <v>78</v>
      </c>
      <c r="D1170">
        <v>14</v>
      </c>
      <c r="E1170">
        <v>9</v>
      </c>
      <c r="F1170" t="s">
        <v>79</v>
      </c>
      <c r="G1170">
        <v>1.5393804002589988E-2</v>
      </c>
      <c r="H1170">
        <v>5.1312680008633295E-2</v>
      </c>
      <c r="I1170">
        <v>0.19036150200000002</v>
      </c>
      <c r="J1170">
        <v>3.3333333333333335</v>
      </c>
      <c r="K1170">
        <v>0.63453834000000009</v>
      </c>
      <c r="L1170" t="s">
        <v>129</v>
      </c>
      <c r="M1170" t="s">
        <v>62</v>
      </c>
      <c r="N1170" t="s">
        <v>63</v>
      </c>
    </row>
    <row r="1171" spans="1:14" x14ac:dyDescent="0.25">
      <c r="A1171">
        <v>6</v>
      </c>
      <c r="B1171">
        <v>13</v>
      </c>
      <c r="C1171" t="s">
        <v>78</v>
      </c>
      <c r="D1171">
        <v>15</v>
      </c>
      <c r="E1171">
        <v>7</v>
      </c>
      <c r="F1171" t="s">
        <v>80</v>
      </c>
      <c r="G1171">
        <v>1.7671458676442587E-2</v>
      </c>
      <c r="H1171">
        <v>5.8904862254808628E-2</v>
      </c>
      <c r="I1171">
        <v>0.18157319100000002</v>
      </c>
      <c r="J1171">
        <v>3.3333333333333335</v>
      </c>
      <c r="K1171">
        <v>0.60524397000000008</v>
      </c>
      <c r="L1171" t="s">
        <v>129</v>
      </c>
      <c r="M1171" t="s">
        <v>62</v>
      </c>
      <c r="N1171" t="s">
        <v>63</v>
      </c>
    </row>
    <row r="1172" spans="1:14" x14ac:dyDescent="0.25">
      <c r="A1172">
        <v>6</v>
      </c>
      <c r="B1172">
        <v>20</v>
      </c>
      <c r="C1172" t="s">
        <v>78</v>
      </c>
      <c r="D1172">
        <v>15</v>
      </c>
      <c r="E1172">
        <v>7</v>
      </c>
      <c r="F1172" t="s">
        <v>80</v>
      </c>
      <c r="G1172">
        <v>1.7671458676442587E-2</v>
      </c>
      <c r="H1172">
        <v>5.8904862254808628E-2</v>
      </c>
      <c r="I1172">
        <v>0.18157319100000002</v>
      </c>
      <c r="J1172">
        <v>3.3333333333333335</v>
      </c>
      <c r="K1172">
        <v>0.60524397000000008</v>
      </c>
      <c r="L1172" t="s">
        <v>129</v>
      </c>
      <c r="M1172" t="s">
        <v>62</v>
      </c>
      <c r="N1172" t="s">
        <v>63</v>
      </c>
    </row>
    <row r="1173" spans="1:14" x14ac:dyDescent="0.25">
      <c r="A1173">
        <v>6</v>
      </c>
      <c r="B1173">
        <v>7</v>
      </c>
      <c r="C1173" t="s">
        <v>78</v>
      </c>
      <c r="D1173">
        <v>16</v>
      </c>
      <c r="E1173">
        <v>9</v>
      </c>
      <c r="F1173" t="s">
        <v>80</v>
      </c>
      <c r="G1173">
        <v>2.0106192982974676E-2</v>
      </c>
      <c r="H1173">
        <v>6.7020643276582262E-2</v>
      </c>
      <c r="I1173">
        <v>0.21547096199999999</v>
      </c>
      <c r="J1173">
        <v>3.3333333333333335</v>
      </c>
      <c r="K1173">
        <v>0.71823654000000003</v>
      </c>
      <c r="L1173" t="s">
        <v>129</v>
      </c>
      <c r="M1173" t="s">
        <v>62</v>
      </c>
      <c r="N1173" t="s">
        <v>63</v>
      </c>
    </row>
    <row r="1174" spans="1:14" x14ac:dyDescent="0.25">
      <c r="A1174">
        <v>6</v>
      </c>
      <c r="B1174">
        <v>22</v>
      </c>
      <c r="C1174" t="s">
        <v>78</v>
      </c>
      <c r="D1174">
        <v>17</v>
      </c>
      <c r="E1174">
        <v>6</v>
      </c>
      <c r="F1174" t="s">
        <v>80</v>
      </c>
      <c r="G1174">
        <v>2.2698006922186261E-2</v>
      </c>
      <c r="H1174">
        <v>7.5660023073954211E-2</v>
      </c>
      <c r="I1174">
        <v>0.18896653200000002</v>
      </c>
      <c r="J1174">
        <v>3.3333333333333335</v>
      </c>
      <c r="K1174">
        <v>0.6298884400000001</v>
      </c>
      <c r="L1174" t="s">
        <v>129</v>
      </c>
      <c r="M1174" t="s">
        <v>62</v>
      </c>
      <c r="N1174" t="s">
        <v>63</v>
      </c>
    </row>
    <row r="1175" spans="1:14" x14ac:dyDescent="0.25">
      <c r="A1175">
        <v>6</v>
      </c>
      <c r="B1175">
        <v>14</v>
      </c>
      <c r="C1175" t="s">
        <v>78</v>
      </c>
      <c r="D1175">
        <v>18</v>
      </c>
      <c r="E1175">
        <v>9</v>
      </c>
      <c r="F1175" t="s">
        <v>80</v>
      </c>
      <c r="G1175">
        <v>2.5446900494077322E-2</v>
      </c>
      <c r="H1175">
        <v>8.4823001646924412E-2</v>
      </c>
      <c r="I1175">
        <v>0.24392835000000002</v>
      </c>
      <c r="J1175">
        <v>3.3333333333333335</v>
      </c>
      <c r="K1175">
        <v>0.81309450000000005</v>
      </c>
      <c r="L1175" t="s">
        <v>129</v>
      </c>
      <c r="M1175" t="s">
        <v>62</v>
      </c>
      <c r="N1175" t="s">
        <v>63</v>
      </c>
    </row>
    <row r="1176" spans="1:14" x14ac:dyDescent="0.25">
      <c r="A1176">
        <v>6</v>
      </c>
      <c r="B1176">
        <v>11</v>
      </c>
      <c r="C1176" t="s">
        <v>78</v>
      </c>
      <c r="D1176">
        <v>19</v>
      </c>
      <c r="E1176">
        <v>11</v>
      </c>
      <c r="F1176" t="s">
        <v>80</v>
      </c>
      <c r="G1176">
        <v>2.8352873698647883E-2</v>
      </c>
      <c r="H1176">
        <v>9.4509578995492949E-2</v>
      </c>
      <c r="I1176">
        <v>0.29298479500000002</v>
      </c>
      <c r="J1176">
        <v>3.3333333333333335</v>
      </c>
      <c r="K1176">
        <v>0.97661598333333344</v>
      </c>
      <c r="L1176" t="s">
        <v>129</v>
      </c>
      <c r="M1176" t="s">
        <v>62</v>
      </c>
      <c r="N1176" t="s">
        <v>63</v>
      </c>
    </row>
    <row r="1177" spans="1:14" x14ac:dyDescent="0.25">
      <c r="A1177">
        <v>6</v>
      </c>
      <c r="B1177">
        <v>9</v>
      </c>
      <c r="C1177" t="s">
        <v>78</v>
      </c>
      <c r="D1177">
        <v>21</v>
      </c>
      <c r="E1177">
        <v>10</v>
      </c>
      <c r="F1177" t="s">
        <v>81</v>
      </c>
      <c r="G1177">
        <v>3.4636059005827467E-2</v>
      </c>
      <c r="H1177">
        <v>0.11545353001942489</v>
      </c>
      <c r="I1177">
        <v>0.31339785600000003</v>
      </c>
      <c r="J1177">
        <v>3.3333333333333335</v>
      </c>
      <c r="K1177">
        <v>1.0446595200000002</v>
      </c>
      <c r="L1177" t="s">
        <v>129</v>
      </c>
      <c r="M1177" t="s">
        <v>62</v>
      </c>
      <c r="N1177" t="s">
        <v>63</v>
      </c>
    </row>
    <row r="1178" spans="1:14" x14ac:dyDescent="0.25">
      <c r="A1178">
        <v>6</v>
      </c>
      <c r="B1178">
        <v>18</v>
      </c>
      <c r="C1178" t="s">
        <v>78</v>
      </c>
      <c r="D1178">
        <v>22</v>
      </c>
      <c r="E1178">
        <v>11</v>
      </c>
      <c r="F1178" t="s">
        <v>81</v>
      </c>
      <c r="G1178">
        <v>3.8013271108436497E-2</v>
      </c>
      <c r="H1178">
        <v>0.12671090369478832</v>
      </c>
      <c r="I1178">
        <v>0.35589794200000002</v>
      </c>
      <c r="J1178">
        <v>3.3333333333333335</v>
      </c>
      <c r="K1178">
        <v>1.1863264733333334</v>
      </c>
      <c r="L1178" t="s">
        <v>129</v>
      </c>
      <c r="M1178" t="s">
        <v>62</v>
      </c>
      <c r="N1178" t="s">
        <v>63</v>
      </c>
    </row>
    <row r="1179" spans="1:14" x14ac:dyDescent="0.25">
      <c r="A1179">
        <v>6</v>
      </c>
      <c r="B1179">
        <v>16</v>
      </c>
      <c r="C1179" t="s">
        <v>78</v>
      </c>
      <c r="D1179">
        <v>23</v>
      </c>
      <c r="E1179">
        <v>10</v>
      </c>
      <c r="F1179" t="s">
        <v>81</v>
      </c>
      <c r="G1179">
        <v>4.1547562843725017E-2</v>
      </c>
      <c r="H1179">
        <v>0.13849187614575006</v>
      </c>
      <c r="I1179">
        <v>0.35431697600000001</v>
      </c>
      <c r="J1179">
        <v>3.3333333333333335</v>
      </c>
      <c r="K1179">
        <v>1.1810565866666667</v>
      </c>
      <c r="L1179" t="s">
        <v>129</v>
      </c>
      <c r="M1179" t="s">
        <v>62</v>
      </c>
      <c r="N1179" t="s">
        <v>63</v>
      </c>
    </row>
    <row r="1180" spans="1:14" x14ac:dyDescent="0.25">
      <c r="A1180">
        <v>6</v>
      </c>
      <c r="B1180">
        <v>3</v>
      </c>
      <c r="C1180" t="s">
        <v>77</v>
      </c>
      <c r="D1180">
        <v>26</v>
      </c>
      <c r="E1180">
        <v>14</v>
      </c>
      <c r="F1180" t="s">
        <v>82</v>
      </c>
      <c r="G1180">
        <v>5.3092915845667513E-2</v>
      </c>
      <c r="H1180">
        <v>0.17697638615222505</v>
      </c>
      <c r="I1180">
        <v>0.27580078959999993</v>
      </c>
      <c r="J1180">
        <v>3.3333333333333335</v>
      </c>
      <c r="K1180">
        <v>0.91933596533333317</v>
      </c>
      <c r="L1180" t="s">
        <v>129</v>
      </c>
      <c r="M1180" t="s">
        <v>62</v>
      </c>
      <c r="N1180" t="s">
        <v>63</v>
      </c>
    </row>
    <row r="1181" spans="1:14" x14ac:dyDescent="0.25">
      <c r="A1181">
        <v>6</v>
      </c>
      <c r="B1181">
        <v>6</v>
      </c>
      <c r="C1181" t="s">
        <v>78</v>
      </c>
      <c r="D1181">
        <v>28</v>
      </c>
      <c r="E1181">
        <v>10</v>
      </c>
      <c r="F1181" t="s">
        <v>82</v>
      </c>
      <c r="G1181">
        <v>6.1575216010359951E-2</v>
      </c>
      <c r="H1181">
        <v>0.20525072003453318</v>
      </c>
      <c r="I1181">
        <v>0.472889426</v>
      </c>
      <c r="J1181">
        <v>3.3333333333333335</v>
      </c>
      <c r="K1181">
        <v>1.5762980866666667</v>
      </c>
      <c r="L1181" t="s">
        <v>129</v>
      </c>
      <c r="M1181" t="s">
        <v>62</v>
      </c>
      <c r="N1181" t="s">
        <v>63</v>
      </c>
    </row>
    <row r="1182" spans="1:14" x14ac:dyDescent="0.25">
      <c r="A1182">
        <v>6</v>
      </c>
      <c r="B1182">
        <v>5</v>
      </c>
      <c r="C1182" t="s">
        <v>77</v>
      </c>
      <c r="D1182">
        <v>30</v>
      </c>
      <c r="E1182">
        <v>16</v>
      </c>
      <c r="F1182" t="s">
        <v>83</v>
      </c>
      <c r="G1182">
        <v>7.0685834705770348E-2</v>
      </c>
      <c r="H1182">
        <v>0.23561944901923451</v>
      </c>
      <c r="I1182">
        <v>0.41699605679999996</v>
      </c>
      <c r="J1182">
        <v>3.3333333333333335</v>
      </c>
      <c r="K1182">
        <v>1.3899868559999999</v>
      </c>
      <c r="L1182" t="s">
        <v>129</v>
      </c>
      <c r="M1182" t="s">
        <v>62</v>
      </c>
      <c r="N1182" t="s">
        <v>63</v>
      </c>
    </row>
    <row r="1183" spans="1:14" x14ac:dyDescent="0.25">
      <c r="A1183">
        <v>6</v>
      </c>
      <c r="B1183">
        <v>2</v>
      </c>
      <c r="C1183" t="s">
        <v>78</v>
      </c>
      <c r="D1183">
        <v>32</v>
      </c>
      <c r="E1183">
        <v>14</v>
      </c>
      <c r="F1183" t="s">
        <v>83</v>
      </c>
      <c r="G1183">
        <v>8.0424771931898703E-2</v>
      </c>
      <c r="H1183">
        <v>0.26808257310632905</v>
      </c>
      <c r="I1183">
        <v>0.77494693000000014</v>
      </c>
      <c r="J1183">
        <v>3.3333333333333335</v>
      </c>
      <c r="K1183">
        <v>2.5831564333333339</v>
      </c>
      <c r="L1183" t="s">
        <v>129</v>
      </c>
      <c r="M1183" t="s">
        <v>62</v>
      </c>
      <c r="N1183" t="s">
        <v>63</v>
      </c>
    </row>
    <row r="1184" spans="1:14" x14ac:dyDescent="0.25">
      <c r="A1184">
        <v>6</v>
      </c>
      <c r="B1184">
        <v>1</v>
      </c>
      <c r="C1184" t="s">
        <v>78</v>
      </c>
      <c r="D1184">
        <v>34</v>
      </c>
      <c r="E1184">
        <v>12</v>
      </c>
      <c r="F1184" t="s">
        <v>83</v>
      </c>
      <c r="G1184">
        <v>9.0792027688745044E-2</v>
      </c>
      <c r="H1184">
        <v>0.30264009229581684</v>
      </c>
      <c r="I1184">
        <v>0.75337139400000008</v>
      </c>
      <c r="J1184">
        <v>3.3333333333333335</v>
      </c>
      <c r="K1184">
        <v>2.5112379800000002</v>
      </c>
      <c r="L1184" t="s">
        <v>129</v>
      </c>
      <c r="M1184" t="s">
        <v>62</v>
      </c>
      <c r="N1184" t="s">
        <v>63</v>
      </c>
    </row>
    <row r="1185" spans="1:14" x14ac:dyDescent="0.25">
      <c r="A1185">
        <v>6</v>
      </c>
      <c r="B1185">
        <v>4</v>
      </c>
      <c r="C1185" t="s">
        <v>77</v>
      </c>
      <c r="D1185">
        <v>35</v>
      </c>
      <c r="E1185">
        <v>16</v>
      </c>
      <c r="F1185" t="s">
        <v>84</v>
      </c>
      <c r="G1185">
        <v>9.6211275016187398E-2</v>
      </c>
      <c r="H1185">
        <v>0.32070425005395803</v>
      </c>
      <c r="I1185">
        <v>0.5657430967999999</v>
      </c>
      <c r="J1185">
        <v>3.3333333333333335</v>
      </c>
      <c r="K1185">
        <v>1.8858103226666665</v>
      </c>
      <c r="L1185" t="s">
        <v>129</v>
      </c>
      <c r="M1185" t="s">
        <v>62</v>
      </c>
      <c r="N1185" t="s">
        <v>63</v>
      </c>
    </row>
    <row r="1186" spans="1:14" x14ac:dyDescent="0.25">
      <c r="A1186">
        <v>6</v>
      </c>
      <c r="B1186">
        <v>8</v>
      </c>
      <c r="C1186" t="s">
        <v>77</v>
      </c>
      <c r="D1186">
        <v>40</v>
      </c>
      <c r="E1186">
        <v>21</v>
      </c>
      <c r="F1186" t="s">
        <v>85</v>
      </c>
      <c r="G1186">
        <v>0.12566370614359174</v>
      </c>
      <c r="H1186">
        <v>0.41887902047863912</v>
      </c>
      <c r="I1186">
        <v>0.96621589679999986</v>
      </c>
      <c r="J1186">
        <v>3.3333333333333335</v>
      </c>
      <c r="K1186">
        <v>3.2207196559999995</v>
      </c>
      <c r="L1186" t="s">
        <v>129</v>
      </c>
      <c r="M1186" t="s">
        <v>62</v>
      </c>
      <c r="N1186" t="s">
        <v>63</v>
      </c>
    </row>
    <row r="1187" spans="1:14" x14ac:dyDescent="0.25">
      <c r="A1187">
        <v>6</v>
      </c>
      <c r="B1187">
        <v>15</v>
      </c>
      <c r="C1187" t="s">
        <v>77</v>
      </c>
      <c r="D1187">
        <v>45</v>
      </c>
      <c r="E1187">
        <v>20</v>
      </c>
      <c r="F1187" t="s">
        <v>86</v>
      </c>
      <c r="G1187">
        <v>0.15904312808798329</v>
      </c>
      <c r="H1187">
        <v>0.5301437602932777</v>
      </c>
      <c r="I1187">
        <v>1.1635917767999999</v>
      </c>
      <c r="J1187">
        <v>3.3333333333333335</v>
      </c>
      <c r="K1187">
        <v>3.878639256</v>
      </c>
      <c r="L1187" t="s">
        <v>129</v>
      </c>
      <c r="M1187" t="s">
        <v>62</v>
      </c>
      <c r="N11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Hoja2</vt:lpstr>
      <vt:lpstr>% abundancia</vt:lpstr>
      <vt:lpstr>Cuadro 3</vt:lpstr>
      <vt:lpstr>Anexo 2</vt:lpstr>
      <vt:lpstr>Anexo 3</vt:lpstr>
      <vt:lpstr>VolParcela</vt:lpstr>
      <vt:lpstr>Estadistica Vol</vt:lpstr>
      <vt:lpstr>Base de datos</vt:lpstr>
      <vt:lpstr>Coor_poligonos</vt:lpstr>
      <vt:lpstr>Coor_parcelas</vt:lpstr>
      <vt:lpstr>Hoja3</vt:lpstr>
      <vt:lpstr>Hoja4</vt:lpstr>
      <vt:lpstr>'Estadistica Vol'!Área_de_impresión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DangerGo</cp:lastModifiedBy>
  <dcterms:created xsi:type="dcterms:W3CDTF">2012-07-19T04:54:30Z</dcterms:created>
  <dcterms:modified xsi:type="dcterms:W3CDTF">2017-03-26T06:12:06Z</dcterms:modified>
</cp:coreProperties>
</file>