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D+\02_CARBONO\XLS\bdCARBONO\2016\UVG\CEAB-UVG1\BD_C_LB país 2015\"/>
    </mc:Choice>
  </mc:AlternateContent>
  <bookViews>
    <workbookView xWindow="1860" yWindow="0" windowWidth="20670" windowHeight="10320" activeTab="1"/>
  </bookViews>
  <sheets>
    <sheet name="Datos Grales" sheetId="2" r:id="rId1"/>
    <sheet name="Arboles" sheetId="8" r:id="rId2"/>
    <sheet name="Arbustos" sheetId="4" r:id="rId3"/>
    <sheet name="H-M" sheetId="3" r:id="rId4"/>
    <sheet name="Resumen Pacalaj" sheetId="7" r:id="rId5"/>
  </sheets>
  <definedNames>
    <definedName name="_xlnm._FilterDatabase" localSheetId="1" hidden="1">Arboles!$A$1:$J$336</definedName>
    <definedName name="_xlnm._FilterDatabase" localSheetId="2" hidden="1">Arbustos!$A$1:$I$167</definedName>
  </definedNames>
  <calcPr calcId="152511"/>
  <pivotCaches>
    <pivotCache cacheId="9" r:id="rId6"/>
  </pivotCaches>
</workbook>
</file>

<file path=xl/calcChain.xml><?xml version="1.0" encoding="utf-8"?>
<calcChain xmlns="http://schemas.openxmlformats.org/spreadsheetml/2006/main">
  <c r="V4" i="8" l="1"/>
  <c r="K3" i="8" l="1"/>
  <c r="L3" i="8"/>
  <c r="M3" i="8" s="1"/>
  <c r="K4" i="8"/>
  <c r="L4" i="8"/>
  <c r="M4" i="8"/>
  <c r="K5" i="8"/>
  <c r="L5" i="8"/>
  <c r="M5" i="8" s="1"/>
  <c r="K6" i="8"/>
  <c r="L6" i="8"/>
  <c r="M6" i="8"/>
  <c r="K7" i="8"/>
  <c r="L7" i="8"/>
  <c r="M7" i="8" s="1"/>
  <c r="K8" i="8"/>
  <c r="L8" i="8"/>
  <c r="M8" i="8"/>
  <c r="K9" i="8"/>
  <c r="L9" i="8"/>
  <c r="M9" i="8" s="1"/>
  <c r="K10" i="8"/>
  <c r="L10" i="8"/>
  <c r="M10" i="8"/>
  <c r="K11" i="8"/>
  <c r="L11" i="8"/>
  <c r="M11" i="8" s="1"/>
  <c r="K12" i="8"/>
  <c r="L12" i="8"/>
  <c r="M12" i="8"/>
  <c r="K13" i="8"/>
  <c r="L13" i="8"/>
  <c r="M13" i="8" s="1"/>
  <c r="K14" i="8"/>
  <c r="L14" i="8"/>
  <c r="M14" i="8"/>
  <c r="K15" i="8"/>
  <c r="L15" i="8"/>
  <c r="M15" i="8" s="1"/>
  <c r="K16" i="8"/>
  <c r="L16" i="8"/>
  <c r="M16" i="8"/>
  <c r="K17" i="8"/>
  <c r="L17" i="8"/>
  <c r="M17" i="8" s="1"/>
  <c r="K18" i="8"/>
  <c r="L18" i="8"/>
  <c r="M18" i="8"/>
  <c r="K19" i="8"/>
  <c r="L19" i="8"/>
  <c r="M19" i="8" s="1"/>
  <c r="K20" i="8"/>
  <c r="L20" i="8"/>
  <c r="M20" i="8"/>
  <c r="K21" i="8"/>
  <c r="L21" i="8"/>
  <c r="M21" i="8" s="1"/>
  <c r="K22" i="8"/>
  <c r="L22" i="8"/>
  <c r="M22" i="8"/>
  <c r="K23" i="8"/>
  <c r="L23" i="8"/>
  <c r="M23" i="8" s="1"/>
  <c r="K24" i="8"/>
  <c r="L24" i="8"/>
  <c r="M24" i="8"/>
  <c r="K25" i="8"/>
  <c r="L25" i="8"/>
  <c r="M25" i="8" s="1"/>
  <c r="K26" i="8"/>
  <c r="L26" i="8"/>
  <c r="M26" i="8"/>
  <c r="K27" i="8"/>
  <c r="L27" i="8"/>
  <c r="M27" i="8" s="1"/>
  <c r="K28" i="8"/>
  <c r="L28" i="8"/>
  <c r="M28" i="8"/>
  <c r="K29" i="8"/>
  <c r="L29" i="8"/>
  <c r="M29" i="8" s="1"/>
  <c r="K30" i="8"/>
  <c r="L30" i="8"/>
  <c r="M30" i="8"/>
  <c r="K31" i="8"/>
  <c r="L31" i="8"/>
  <c r="M31" i="8" s="1"/>
  <c r="K32" i="8"/>
  <c r="L32" i="8"/>
  <c r="M32" i="8"/>
  <c r="K33" i="8"/>
  <c r="L33" i="8"/>
  <c r="M33" i="8" s="1"/>
  <c r="K34" i="8"/>
  <c r="L34" i="8"/>
  <c r="M34" i="8"/>
  <c r="K35" i="8"/>
  <c r="L35" i="8"/>
  <c r="M35" i="8" s="1"/>
  <c r="K36" i="8"/>
  <c r="L36" i="8"/>
  <c r="M36" i="8"/>
  <c r="K37" i="8"/>
  <c r="L37" i="8"/>
  <c r="M37" i="8" s="1"/>
  <c r="K38" i="8"/>
  <c r="L38" i="8"/>
  <c r="M38" i="8"/>
  <c r="K39" i="8"/>
  <c r="L39" i="8"/>
  <c r="M39" i="8" s="1"/>
  <c r="K40" i="8"/>
  <c r="L40" i="8"/>
  <c r="M40" i="8"/>
  <c r="K41" i="8"/>
  <c r="L41" i="8"/>
  <c r="M41" i="8" s="1"/>
  <c r="K42" i="8"/>
  <c r="L42" i="8"/>
  <c r="M42" i="8"/>
  <c r="K43" i="8"/>
  <c r="L43" i="8"/>
  <c r="M43" i="8" s="1"/>
  <c r="K44" i="8"/>
  <c r="L44" i="8"/>
  <c r="M44" i="8"/>
  <c r="K45" i="8"/>
  <c r="L45" i="8"/>
  <c r="M45" i="8" s="1"/>
  <c r="K46" i="8"/>
  <c r="L46" i="8"/>
  <c r="M46" i="8"/>
  <c r="K47" i="8"/>
  <c r="L47" i="8"/>
  <c r="M47" i="8" s="1"/>
  <c r="K48" i="8"/>
  <c r="L48" i="8"/>
  <c r="M48" i="8"/>
  <c r="K49" i="8"/>
  <c r="L49" i="8"/>
  <c r="M49" i="8" s="1"/>
  <c r="K50" i="8"/>
  <c r="L50" i="8"/>
  <c r="M50" i="8"/>
  <c r="K51" i="8"/>
  <c r="L51" i="8"/>
  <c r="M51" i="8" s="1"/>
  <c r="K52" i="8"/>
  <c r="L52" i="8"/>
  <c r="M52" i="8"/>
  <c r="K53" i="8"/>
  <c r="L53" i="8"/>
  <c r="M53" i="8" s="1"/>
  <c r="K54" i="8"/>
  <c r="L54" i="8"/>
  <c r="M54" i="8"/>
  <c r="K55" i="8"/>
  <c r="L55" i="8"/>
  <c r="M55" i="8" s="1"/>
  <c r="K56" i="8"/>
  <c r="L56" i="8"/>
  <c r="M56" i="8"/>
  <c r="K57" i="8"/>
  <c r="L57" i="8"/>
  <c r="M57" i="8" s="1"/>
  <c r="K58" i="8"/>
  <c r="L58" i="8"/>
  <c r="M58" i="8"/>
  <c r="K59" i="8"/>
  <c r="L59" i="8"/>
  <c r="M59" i="8" s="1"/>
  <c r="K60" i="8"/>
  <c r="L60" i="8"/>
  <c r="M60" i="8"/>
  <c r="K61" i="8"/>
  <c r="L61" i="8"/>
  <c r="M61" i="8" s="1"/>
  <c r="K62" i="8"/>
  <c r="L62" i="8"/>
  <c r="M62" i="8"/>
  <c r="K63" i="8"/>
  <c r="L63" i="8"/>
  <c r="M63" i="8" s="1"/>
  <c r="K64" i="8"/>
  <c r="L64" i="8"/>
  <c r="M64" i="8"/>
  <c r="K65" i="8"/>
  <c r="L65" i="8"/>
  <c r="M65" i="8" s="1"/>
  <c r="K66" i="8"/>
  <c r="L66" i="8"/>
  <c r="M66" i="8"/>
  <c r="K67" i="8"/>
  <c r="L67" i="8"/>
  <c r="M67" i="8" s="1"/>
  <c r="K68" i="8"/>
  <c r="L68" i="8"/>
  <c r="M68" i="8"/>
  <c r="K69" i="8"/>
  <c r="L69" i="8"/>
  <c r="M69" i="8" s="1"/>
  <c r="K70" i="8"/>
  <c r="L70" i="8"/>
  <c r="M70" i="8"/>
  <c r="K71" i="8"/>
  <c r="L71" i="8"/>
  <c r="M71" i="8" s="1"/>
  <c r="K72" i="8"/>
  <c r="L72" i="8"/>
  <c r="M72" i="8"/>
  <c r="K73" i="8"/>
  <c r="L73" i="8"/>
  <c r="M73" i="8" s="1"/>
  <c r="K74" i="8"/>
  <c r="L74" i="8"/>
  <c r="M74" i="8"/>
  <c r="K75" i="8"/>
  <c r="L75" i="8"/>
  <c r="M75" i="8" s="1"/>
  <c r="K76" i="8"/>
  <c r="L76" i="8"/>
  <c r="M76" i="8"/>
  <c r="K77" i="8"/>
  <c r="L77" i="8"/>
  <c r="M77" i="8" s="1"/>
  <c r="K78" i="8"/>
  <c r="L78" i="8"/>
  <c r="M78" i="8"/>
  <c r="K79" i="8"/>
  <c r="L79" i="8"/>
  <c r="M79" i="8" s="1"/>
  <c r="K80" i="8"/>
  <c r="L80" i="8"/>
  <c r="M80" i="8"/>
  <c r="K81" i="8"/>
  <c r="L81" i="8"/>
  <c r="M81" i="8" s="1"/>
  <c r="K82" i="8"/>
  <c r="L82" i="8"/>
  <c r="M82" i="8"/>
  <c r="K83" i="8"/>
  <c r="L83" i="8"/>
  <c r="M83" i="8" s="1"/>
  <c r="K84" i="8"/>
  <c r="L84" i="8"/>
  <c r="M84" i="8"/>
  <c r="K85" i="8"/>
  <c r="L85" i="8"/>
  <c r="M85" i="8" s="1"/>
  <c r="K86" i="8"/>
  <c r="L86" i="8"/>
  <c r="M86" i="8"/>
  <c r="K87" i="8"/>
  <c r="L87" i="8"/>
  <c r="M87" i="8" s="1"/>
  <c r="K88" i="8"/>
  <c r="L88" i="8"/>
  <c r="M88" i="8"/>
  <c r="K89" i="8"/>
  <c r="L89" i="8"/>
  <c r="M89" i="8" s="1"/>
  <c r="K90" i="8"/>
  <c r="L90" i="8"/>
  <c r="M90" i="8"/>
  <c r="K91" i="8"/>
  <c r="L91" i="8"/>
  <c r="M91" i="8" s="1"/>
  <c r="K92" i="8"/>
  <c r="L92" i="8"/>
  <c r="M92" i="8"/>
  <c r="K93" i="8"/>
  <c r="L93" i="8"/>
  <c r="M93" i="8" s="1"/>
  <c r="K94" i="8"/>
  <c r="L94" i="8"/>
  <c r="M94" i="8"/>
  <c r="K95" i="8"/>
  <c r="L95" i="8"/>
  <c r="M95" i="8" s="1"/>
  <c r="K96" i="8"/>
  <c r="L96" i="8"/>
  <c r="M96" i="8"/>
  <c r="K97" i="8"/>
  <c r="L97" i="8"/>
  <c r="M97" i="8" s="1"/>
  <c r="K98" i="8"/>
  <c r="L98" i="8"/>
  <c r="M98" i="8"/>
  <c r="K99" i="8"/>
  <c r="L99" i="8"/>
  <c r="M99" i="8" s="1"/>
  <c r="K100" i="8"/>
  <c r="L100" i="8"/>
  <c r="M100" i="8"/>
  <c r="K101" i="8"/>
  <c r="L101" i="8"/>
  <c r="M101" i="8" s="1"/>
  <c r="K102" i="8"/>
  <c r="L102" i="8"/>
  <c r="M102" i="8"/>
  <c r="K103" i="8"/>
  <c r="L103" i="8"/>
  <c r="M103" i="8" s="1"/>
  <c r="K104" i="8"/>
  <c r="L104" i="8"/>
  <c r="M104" i="8"/>
  <c r="K105" i="8"/>
  <c r="L105" i="8"/>
  <c r="M105" i="8" s="1"/>
  <c r="K106" i="8"/>
  <c r="L106" i="8"/>
  <c r="M106" i="8"/>
  <c r="K107" i="8"/>
  <c r="L107" i="8"/>
  <c r="M107" i="8" s="1"/>
  <c r="K108" i="8"/>
  <c r="L108" i="8"/>
  <c r="M108" i="8"/>
  <c r="K109" i="8"/>
  <c r="L109" i="8"/>
  <c r="M109" i="8" s="1"/>
  <c r="K110" i="8"/>
  <c r="L110" i="8"/>
  <c r="M110" i="8"/>
  <c r="K111" i="8"/>
  <c r="L111" i="8"/>
  <c r="M111" i="8" s="1"/>
  <c r="K112" i="8"/>
  <c r="L112" i="8"/>
  <c r="M112" i="8"/>
  <c r="K113" i="8"/>
  <c r="L113" i="8"/>
  <c r="M113" i="8" s="1"/>
  <c r="K114" i="8"/>
  <c r="L114" i="8"/>
  <c r="M114" i="8"/>
  <c r="K115" i="8"/>
  <c r="L115" i="8"/>
  <c r="M115" i="8" s="1"/>
  <c r="K116" i="8"/>
  <c r="L116" i="8"/>
  <c r="M116" i="8"/>
  <c r="K117" i="8"/>
  <c r="L117" i="8"/>
  <c r="M117" i="8" s="1"/>
  <c r="K118" i="8"/>
  <c r="L118" i="8"/>
  <c r="M118" i="8"/>
  <c r="K119" i="8"/>
  <c r="L119" i="8"/>
  <c r="M119" i="8" s="1"/>
  <c r="K120" i="8"/>
  <c r="L120" i="8"/>
  <c r="M120" i="8"/>
  <c r="K121" i="8"/>
  <c r="L121" i="8"/>
  <c r="M121" i="8" s="1"/>
  <c r="K122" i="8"/>
  <c r="L122" i="8"/>
  <c r="M122" i="8"/>
  <c r="K123" i="8"/>
  <c r="L123" i="8"/>
  <c r="M123" i="8" s="1"/>
  <c r="K124" i="8"/>
  <c r="L124" i="8"/>
  <c r="M124" i="8"/>
  <c r="K125" i="8"/>
  <c r="L125" i="8"/>
  <c r="M125" i="8" s="1"/>
  <c r="K126" i="8"/>
  <c r="L126" i="8"/>
  <c r="M126" i="8"/>
  <c r="K127" i="8"/>
  <c r="L127" i="8"/>
  <c r="M127" i="8" s="1"/>
  <c r="K128" i="8"/>
  <c r="L128" i="8"/>
  <c r="M128" i="8"/>
  <c r="K129" i="8"/>
  <c r="L129" i="8"/>
  <c r="M129" i="8" s="1"/>
  <c r="K130" i="8"/>
  <c r="L130" i="8"/>
  <c r="M130" i="8"/>
  <c r="K131" i="8"/>
  <c r="L131" i="8"/>
  <c r="M131" i="8" s="1"/>
  <c r="K132" i="8"/>
  <c r="L132" i="8"/>
  <c r="M132" i="8"/>
  <c r="K133" i="8"/>
  <c r="L133" i="8"/>
  <c r="M133" i="8" s="1"/>
  <c r="K134" i="8"/>
  <c r="L134" i="8"/>
  <c r="M134" i="8"/>
  <c r="K135" i="8"/>
  <c r="L135" i="8"/>
  <c r="M135" i="8" s="1"/>
  <c r="K136" i="8"/>
  <c r="L136" i="8"/>
  <c r="M136" i="8"/>
  <c r="K137" i="8"/>
  <c r="L137" i="8"/>
  <c r="M137" i="8" s="1"/>
  <c r="K138" i="8"/>
  <c r="L138" i="8"/>
  <c r="M138" i="8"/>
  <c r="K139" i="8"/>
  <c r="L139" i="8"/>
  <c r="M139" i="8" s="1"/>
  <c r="K140" i="8"/>
  <c r="L140" i="8"/>
  <c r="M140" i="8"/>
  <c r="K141" i="8"/>
  <c r="L141" i="8"/>
  <c r="M141" i="8" s="1"/>
  <c r="K142" i="8"/>
  <c r="L142" i="8"/>
  <c r="M142" i="8"/>
  <c r="K143" i="8"/>
  <c r="L143" i="8"/>
  <c r="M143" i="8" s="1"/>
  <c r="K144" i="8"/>
  <c r="L144" i="8"/>
  <c r="M144" i="8"/>
  <c r="K145" i="8"/>
  <c r="L145" i="8"/>
  <c r="M145" i="8" s="1"/>
  <c r="K146" i="8"/>
  <c r="L146" i="8"/>
  <c r="M146" i="8"/>
  <c r="K147" i="8"/>
  <c r="L147" i="8"/>
  <c r="M147" i="8" s="1"/>
  <c r="K148" i="8"/>
  <c r="L148" i="8"/>
  <c r="M148" i="8"/>
  <c r="K149" i="8"/>
  <c r="L149" i="8"/>
  <c r="M149" i="8" s="1"/>
  <c r="K150" i="8"/>
  <c r="L150" i="8"/>
  <c r="M150" i="8"/>
  <c r="K151" i="8"/>
  <c r="L151" i="8"/>
  <c r="M151" i="8" s="1"/>
  <c r="K152" i="8"/>
  <c r="L152" i="8"/>
  <c r="M152" i="8"/>
  <c r="K153" i="8"/>
  <c r="L153" i="8"/>
  <c r="M153" i="8" s="1"/>
  <c r="K154" i="8"/>
  <c r="L154" i="8"/>
  <c r="M154" i="8"/>
  <c r="K155" i="8"/>
  <c r="L155" i="8"/>
  <c r="M155" i="8" s="1"/>
  <c r="K156" i="8"/>
  <c r="L156" i="8"/>
  <c r="M156" i="8"/>
  <c r="K157" i="8"/>
  <c r="L157" i="8"/>
  <c r="M157" i="8" s="1"/>
  <c r="K158" i="8"/>
  <c r="L158" i="8"/>
  <c r="M158" i="8"/>
  <c r="K159" i="8"/>
  <c r="L159" i="8"/>
  <c r="M159" i="8" s="1"/>
  <c r="K160" i="8"/>
  <c r="L160" i="8"/>
  <c r="M160" i="8"/>
  <c r="K161" i="8"/>
  <c r="L161" i="8"/>
  <c r="M161" i="8" s="1"/>
  <c r="K162" i="8"/>
  <c r="L162" i="8"/>
  <c r="M162" i="8"/>
  <c r="K163" i="8"/>
  <c r="L163" i="8"/>
  <c r="M163" i="8" s="1"/>
  <c r="K164" i="8"/>
  <c r="L164" i="8"/>
  <c r="M164" i="8"/>
  <c r="K165" i="8"/>
  <c r="L165" i="8"/>
  <c r="M165" i="8" s="1"/>
  <c r="K166" i="8"/>
  <c r="L166" i="8"/>
  <c r="M166" i="8"/>
  <c r="K167" i="8"/>
  <c r="L167" i="8"/>
  <c r="M167" i="8" s="1"/>
  <c r="K168" i="8"/>
  <c r="L168" i="8"/>
  <c r="M168" i="8"/>
  <c r="K169" i="8"/>
  <c r="L169" i="8"/>
  <c r="M169" i="8" s="1"/>
  <c r="K170" i="8"/>
  <c r="L170" i="8"/>
  <c r="M170" i="8"/>
  <c r="K171" i="8"/>
  <c r="L171" i="8"/>
  <c r="M171" i="8" s="1"/>
  <c r="K172" i="8"/>
  <c r="L172" i="8"/>
  <c r="M172" i="8" s="1"/>
  <c r="K173" i="8"/>
  <c r="L173" i="8"/>
  <c r="M173" i="8"/>
  <c r="K174" i="8"/>
  <c r="L174" i="8"/>
  <c r="M174" i="8" s="1"/>
  <c r="K175" i="8"/>
  <c r="L175" i="8"/>
  <c r="M175" i="8"/>
  <c r="K176" i="8"/>
  <c r="L176" i="8"/>
  <c r="M176" i="8" s="1"/>
  <c r="K177" i="8"/>
  <c r="L177" i="8"/>
  <c r="M177" i="8"/>
  <c r="K178" i="8"/>
  <c r="L178" i="8"/>
  <c r="M178" i="8" s="1"/>
  <c r="K179" i="8"/>
  <c r="L179" i="8"/>
  <c r="M179" i="8"/>
  <c r="K180" i="8"/>
  <c r="L180" i="8"/>
  <c r="M180" i="8" s="1"/>
  <c r="K181" i="8"/>
  <c r="L181" i="8"/>
  <c r="M181" i="8"/>
  <c r="K182" i="8"/>
  <c r="L182" i="8"/>
  <c r="M182" i="8" s="1"/>
  <c r="K183" i="8"/>
  <c r="L183" i="8"/>
  <c r="M183" i="8"/>
  <c r="K184" i="8"/>
  <c r="L184" i="8"/>
  <c r="M184" i="8" s="1"/>
  <c r="K185" i="8"/>
  <c r="L185" i="8"/>
  <c r="M185" i="8"/>
  <c r="K186" i="8"/>
  <c r="L186" i="8"/>
  <c r="M186" i="8" s="1"/>
  <c r="K187" i="8"/>
  <c r="L187" i="8"/>
  <c r="M187" i="8"/>
  <c r="K188" i="8"/>
  <c r="L188" i="8"/>
  <c r="M188" i="8" s="1"/>
  <c r="K189" i="8"/>
  <c r="L189" i="8"/>
  <c r="M189" i="8"/>
  <c r="K190" i="8"/>
  <c r="L190" i="8"/>
  <c r="M190" i="8" s="1"/>
  <c r="K191" i="8"/>
  <c r="L191" i="8"/>
  <c r="M191" i="8"/>
  <c r="K192" i="8"/>
  <c r="L192" i="8"/>
  <c r="M192" i="8" s="1"/>
  <c r="K193" i="8"/>
  <c r="L193" i="8"/>
  <c r="M193" i="8"/>
  <c r="K194" i="8"/>
  <c r="L194" i="8"/>
  <c r="M194" i="8" s="1"/>
  <c r="K195" i="8"/>
  <c r="L195" i="8"/>
  <c r="M195" i="8"/>
  <c r="K196" i="8"/>
  <c r="L196" i="8"/>
  <c r="M196" i="8" s="1"/>
  <c r="K197" i="8"/>
  <c r="L197" i="8"/>
  <c r="M197" i="8"/>
  <c r="K198" i="8"/>
  <c r="L198" i="8"/>
  <c r="M198" i="8" s="1"/>
  <c r="K199" i="8"/>
  <c r="L199" i="8"/>
  <c r="M199" i="8"/>
  <c r="K200" i="8"/>
  <c r="L200" i="8"/>
  <c r="M200" i="8" s="1"/>
  <c r="K201" i="8"/>
  <c r="L201" i="8"/>
  <c r="M201" i="8"/>
  <c r="K202" i="8"/>
  <c r="L202" i="8"/>
  <c r="M202" i="8" s="1"/>
  <c r="K203" i="8"/>
  <c r="L203" i="8"/>
  <c r="M203" i="8"/>
  <c r="K204" i="8"/>
  <c r="L204" i="8"/>
  <c r="M204" i="8" s="1"/>
  <c r="K205" i="8"/>
  <c r="L205" i="8"/>
  <c r="M205" i="8"/>
  <c r="K206" i="8"/>
  <c r="L206" i="8"/>
  <c r="M206" i="8" s="1"/>
  <c r="K207" i="8"/>
  <c r="L207" i="8"/>
  <c r="M207" i="8"/>
  <c r="K208" i="8"/>
  <c r="L208" i="8"/>
  <c r="M208" i="8" s="1"/>
  <c r="K209" i="8"/>
  <c r="L209" i="8"/>
  <c r="M209" i="8"/>
  <c r="K210" i="8"/>
  <c r="L210" i="8"/>
  <c r="M210" i="8" s="1"/>
  <c r="K211" i="8"/>
  <c r="L211" i="8"/>
  <c r="M211" i="8"/>
  <c r="K212" i="8"/>
  <c r="L212" i="8"/>
  <c r="M212" i="8" s="1"/>
  <c r="K213" i="8"/>
  <c r="L213" i="8"/>
  <c r="M213" i="8"/>
  <c r="K214" i="8"/>
  <c r="L214" i="8"/>
  <c r="M214" i="8" s="1"/>
  <c r="K215" i="8"/>
  <c r="L215" i="8"/>
  <c r="M215" i="8"/>
  <c r="K216" i="8"/>
  <c r="L216" i="8"/>
  <c r="M216" i="8" s="1"/>
  <c r="K217" i="8"/>
  <c r="L217" i="8"/>
  <c r="M217" i="8"/>
  <c r="K218" i="8"/>
  <c r="L218" i="8"/>
  <c r="M218" i="8" s="1"/>
  <c r="K219" i="8"/>
  <c r="L219" i="8"/>
  <c r="M219" i="8"/>
  <c r="K220" i="8"/>
  <c r="L220" i="8"/>
  <c r="M220" i="8" s="1"/>
  <c r="K221" i="8"/>
  <c r="L221" i="8"/>
  <c r="M221" i="8"/>
  <c r="K222" i="8"/>
  <c r="L222" i="8"/>
  <c r="M222" i="8" s="1"/>
  <c r="K223" i="8"/>
  <c r="L223" i="8"/>
  <c r="M223" i="8"/>
  <c r="K224" i="8"/>
  <c r="L224" i="8"/>
  <c r="M224" i="8" s="1"/>
  <c r="K225" i="8"/>
  <c r="L225" i="8"/>
  <c r="M225" i="8"/>
  <c r="K226" i="8"/>
  <c r="L226" i="8"/>
  <c r="M226" i="8" s="1"/>
  <c r="K227" i="8"/>
  <c r="L227" i="8"/>
  <c r="M227" i="8"/>
  <c r="K228" i="8"/>
  <c r="L228" i="8"/>
  <c r="M228" i="8" s="1"/>
  <c r="K229" i="8"/>
  <c r="L229" i="8"/>
  <c r="M229" i="8"/>
  <c r="K230" i="8"/>
  <c r="L230" i="8"/>
  <c r="M230" i="8" s="1"/>
  <c r="K231" i="8"/>
  <c r="L231" i="8"/>
  <c r="M231" i="8"/>
  <c r="K232" i="8"/>
  <c r="L232" i="8"/>
  <c r="M232" i="8" s="1"/>
  <c r="K233" i="8"/>
  <c r="L233" i="8"/>
  <c r="M233" i="8"/>
  <c r="K234" i="8"/>
  <c r="L234" i="8"/>
  <c r="M234" i="8" s="1"/>
  <c r="K235" i="8"/>
  <c r="L235" i="8"/>
  <c r="M235" i="8"/>
  <c r="K236" i="8"/>
  <c r="L236" i="8"/>
  <c r="M236" i="8" s="1"/>
  <c r="K237" i="8"/>
  <c r="L237" i="8"/>
  <c r="M237" i="8"/>
  <c r="K238" i="8"/>
  <c r="L238" i="8"/>
  <c r="M238" i="8" s="1"/>
  <c r="K239" i="8"/>
  <c r="L239" i="8"/>
  <c r="M239" i="8"/>
  <c r="K240" i="8"/>
  <c r="L240" i="8"/>
  <c r="M240" i="8" s="1"/>
  <c r="K241" i="8"/>
  <c r="L241" i="8"/>
  <c r="M241" i="8"/>
  <c r="K242" i="8"/>
  <c r="L242" i="8"/>
  <c r="M242" i="8" s="1"/>
  <c r="K243" i="8"/>
  <c r="L243" i="8"/>
  <c r="M243" i="8"/>
  <c r="K244" i="8"/>
  <c r="L244" i="8"/>
  <c r="M244" i="8" s="1"/>
  <c r="K245" i="8"/>
  <c r="L245" i="8"/>
  <c r="M245" i="8"/>
  <c r="K246" i="8"/>
  <c r="L246" i="8"/>
  <c r="M246" i="8" s="1"/>
  <c r="K247" i="8"/>
  <c r="L247" i="8"/>
  <c r="M247" i="8"/>
  <c r="K248" i="8"/>
  <c r="L248" i="8"/>
  <c r="M248" i="8" s="1"/>
  <c r="K249" i="8"/>
  <c r="L249" i="8"/>
  <c r="M249" i="8"/>
  <c r="K250" i="8"/>
  <c r="L250" i="8"/>
  <c r="M250" i="8" s="1"/>
  <c r="K251" i="8"/>
  <c r="L251" i="8"/>
  <c r="M251" i="8"/>
  <c r="K252" i="8"/>
  <c r="L252" i="8"/>
  <c r="M252" i="8" s="1"/>
  <c r="K253" i="8"/>
  <c r="L253" i="8"/>
  <c r="M253" i="8"/>
  <c r="K254" i="8"/>
  <c r="L254" i="8"/>
  <c r="M254" i="8" s="1"/>
  <c r="K255" i="8"/>
  <c r="L255" i="8"/>
  <c r="M255" i="8"/>
  <c r="K256" i="8"/>
  <c r="L256" i="8"/>
  <c r="M256" i="8" s="1"/>
  <c r="K257" i="8"/>
  <c r="L257" i="8"/>
  <c r="M257" i="8"/>
  <c r="K258" i="8"/>
  <c r="L258" i="8"/>
  <c r="M258" i="8" s="1"/>
  <c r="K259" i="8"/>
  <c r="L259" i="8"/>
  <c r="M259" i="8"/>
  <c r="K260" i="8"/>
  <c r="L260" i="8"/>
  <c r="M260" i="8" s="1"/>
  <c r="K261" i="8"/>
  <c r="L261" i="8"/>
  <c r="M261" i="8"/>
  <c r="K262" i="8"/>
  <c r="L262" i="8"/>
  <c r="M262" i="8" s="1"/>
  <c r="K263" i="8"/>
  <c r="L263" i="8"/>
  <c r="M263" i="8"/>
  <c r="K264" i="8"/>
  <c r="L264" i="8"/>
  <c r="M264" i="8" s="1"/>
  <c r="K265" i="8"/>
  <c r="L265" i="8"/>
  <c r="M265" i="8"/>
  <c r="K266" i="8"/>
  <c r="L266" i="8"/>
  <c r="M266" i="8" s="1"/>
  <c r="K267" i="8"/>
  <c r="L267" i="8"/>
  <c r="M267" i="8"/>
  <c r="K268" i="8"/>
  <c r="L268" i="8"/>
  <c r="M268" i="8" s="1"/>
  <c r="K269" i="8"/>
  <c r="L269" i="8"/>
  <c r="M269" i="8"/>
  <c r="K270" i="8"/>
  <c r="L270" i="8"/>
  <c r="M270" i="8" s="1"/>
  <c r="K271" i="8"/>
  <c r="L271" i="8"/>
  <c r="M271" i="8"/>
  <c r="K272" i="8"/>
  <c r="L272" i="8"/>
  <c r="M272" i="8" s="1"/>
  <c r="K273" i="8"/>
  <c r="L273" i="8"/>
  <c r="M273" i="8"/>
  <c r="K274" i="8"/>
  <c r="L274" i="8"/>
  <c r="M274" i="8" s="1"/>
  <c r="K275" i="8"/>
  <c r="L275" i="8"/>
  <c r="M275" i="8"/>
  <c r="K276" i="8"/>
  <c r="L276" i="8"/>
  <c r="M276" i="8" s="1"/>
  <c r="K277" i="8"/>
  <c r="L277" i="8"/>
  <c r="M277" i="8"/>
  <c r="K278" i="8"/>
  <c r="L278" i="8"/>
  <c r="M278" i="8" s="1"/>
  <c r="K279" i="8"/>
  <c r="L279" i="8"/>
  <c r="M279" i="8"/>
  <c r="K280" i="8"/>
  <c r="L280" i="8"/>
  <c r="M280" i="8" s="1"/>
  <c r="K281" i="8"/>
  <c r="L281" i="8"/>
  <c r="M281" i="8"/>
  <c r="K282" i="8"/>
  <c r="L282" i="8"/>
  <c r="M282" i="8" s="1"/>
  <c r="K283" i="8"/>
  <c r="L283" i="8"/>
  <c r="M283" i="8"/>
  <c r="K284" i="8"/>
  <c r="L284" i="8"/>
  <c r="M284" i="8" s="1"/>
  <c r="K285" i="8"/>
  <c r="L285" i="8"/>
  <c r="M285" i="8"/>
  <c r="K286" i="8"/>
  <c r="L286" i="8"/>
  <c r="M286" i="8" s="1"/>
  <c r="K287" i="8"/>
  <c r="L287" i="8"/>
  <c r="M287" i="8"/>
  <c r="K288" i="8"/>
  <c r="L288" i="8"/>
  <c r="M288" i="8" s="1"/>
  <c r="K289" i="8"/>
  <c r="L289" i="8"/>
  <c r="M289" i="8"/>
  <c r="K290" i="8"/>
  <c r="L290" i="8"/>
  <c r="M290" i="8" s="1"/>
  <c r="K291" i="8"/>
  <c r="L291" i="8"/>
  <c r="M291" i="8"/>
  <c r="K292" i="8"/>
  <c r="L292" i="8"/>
  <c r="M292" i="8" s="1"/>
  <c r="K293" i="8"/>
  <c r="L293" i="8"/>
  <c r="M293" i="8"/>
  <c r="K294" i="8"/>
  <c r="L294" i="8"/>
  <c r="M294" i="8" s="1"/>
  <c r="K295" i="8"/>
  <c r="L295" i="8"/>
  <c r="M295" i="8"/>
  <c r="K296" i="8"/>
  <c r="L296" i="8"/>
  <c r="M296" i="8" s="1"/>
  <c r="K297" i="8"/>
  <c r="L297" i="8"/>
  <c r="M297" i="8"/>
  <c r="K298" i="8"/>
  <c r="L298" i="8"/>
  <c r="M298" i="8" s="1"/>
  <c r="K299" i="8"/>
  <c r="L299" i="8"/>
  <c r="M299" i="8"/>
  <c r="K300" i="8"/>
  <c r="L300" i="8"/>
  <c r="M300" i="8" s="1"/>
  <c r="K301" i="8"/>
  <c r="L301" i="8"/>
  <c r="M301" i="8"/>
  <c r="K302" i="8"/>
  <c r="L302" i="8"/>
  <c r="M302" i="8" s="1"/>
  <c r="K303" i="8"/>
  <c r="L303" i="8"/>
  <c r="M303" i="8"/>
  <c r="K304" i="8"/>
  <c r="L304" i="8"/>
  <c r="M304" i="8" s="1"/>
  <c r="K305" i="8"/>
  <c r="L305" i="8"/>
  <c r="M305" i="8"/>
  <c r="K306" i="8"/>
  <c r="L306" i="8"/>
  <c r="M306" i="8" s="1"/>
  <c r="K307" i="8"/>
  <c r="L307" i="8"/>
  <c r="M307" i="8"/>
  <c r="K308" i="8"/>
  <c r="L308" i="8"/>
  <c r="M308" i="8" s="1"/>
  <c r="K309" i="8"/>
  <c r="L309" i="8"/>
  <c r="M309" i="8"/>
  <c r="K310" i="8"/>
  <c r="L310" i="8"/>
  <c r="M310" i="8" s="1"/>
  <c r="K311" i="8"/>
  <c r="L311" i="8"/>
  <c r="M311" i="8"/>
  <c r="K312" i="8"/>
  <c r="L312" i="8"/>
  <c r="M312" i="8" s="1"/>
  <c r="K313" i="8"/>
  <c r="L313" i="8"/>
  <c r="M313" i="8"/>
  <c r="K314" i="8"/>
  <c r="L314" i="8"/>
  <c r="M314" i="8" s="1"/>
  <c r="K315" i="8"/>
  <c r="L315" i="8"/>
  <c r="M315" i="8"/>
  <c r="K316" i="8"/>
  <c r="L316" i="8"/>
  <c r="M316" i="8" s="1"/>
  <c r="K317" i="8"/>
  <c r="L317" i="8"/>
  <c r="M317" i="8"/>
  <c r="K318" i="8"/>
  <c r="L318" i="8"/>
  <c r="M318" i="8" s="1"/>
  <c r="K319" i="8"/>
  <c r="L319" i="8"/>
  <c r="M319" i="8"/>
  <c r="K320" i="8"/>
  <c r="L320" i="8"/>
  <c r="M320" i="8" s="1"/>
  <c r="K321" i="8"/>
  <c r="L321" i="8"/>
  <c r="M321" i="8"/>
  <c r="K322" i="8"/>
  <c r="L322" i="8"/>
  <c r="M322" i="8" s="1"/>
  <c r="K323" i="8"/>
  <c r="L323" i="8"/>
  <c r="M323" i="8"/>
  <c r="K324" i="8"/>
  <c r="L324" i="8"/>
  <c r="M324" i="8" s="1"/>
  <c r="K325" i="8"/>
  <c r="L325" i="8"/>
  <c r="M325" i="8"/>
  <c r="K326" i="8"/>
  <c r="L326" i="8"/>
  <c r="M326" i="8" s="1"/>
  <c r="K327" i="8"/>
  <c r="L327" i="8"/>
  <c r="M327" i="8"/>
  <c r="K328" i="8"/>
  <c r="L328" i="8"/>
  <c r="M328" i="8" s="1"/>
  <c r="K329" i="8"/>
  <c r="L329" i="8"/>
  <c r="M329" i="8"/>
  <c r="K330" i="8"/>
  <c r="L330" i="8"/>
  <c r="M330" i="8" s="1"/>
  <c r="K331" i="8"/>
  <c r="L331" i="8"/>
  <c r="M331" i="8"/>
  <c r="K332" i="8"/>
  <c r="L332" i="8"/>
  <c r="M332" i="8" s="1"/>
  <c r="K333" i="8"/>
  <c r="L333" i="8"/>
  <c r="M333" i="8"/>
  <c r="K334" i="8"/>
  <c r="L334" i="8"/>
  <c r="M334" i="8" s="1"/>
  <c r="K335" i="8"/>
  <c r="L335" i="8"/>
  <c r="M335" i="8"/>
  <c r="K336" i="8"/>
  <c r="L336" i="8"/>
  <c r="M336" i="8" s="1"/>
  <c r="L2" i="8"/>
  <c r="K2" i="8"/>
  <c r="M2" i="8" s="1"/>
  <c r="Q41" i="8"/>
  <c r="Q47" i="8"/>
  <c r="F3" i="8"/>
  <c r="F4" i="8"/>
  <c r="Q4" i="8" s="1"/>
  <c r="F5" i="8"/>
  <c r="F6" i="8"/>
  <c r="F7" i="8"/>
  <c r="F8" i="8"/>
  <c r="F9" i="8"/>
  <c r="F10" i="8"/>
  <c r="F11" i="8"/>
  <c r="F12" i="8"/>
  <c r="F13" i="8"/>
  <c r="F14" i="8"/>
  <c r="F15" i="8"/>
  <c r="Q5" i="8" s="1"/>
  <c r="F16" i="8"/>
  <c r="F17" i="8"/>
  <c r="F18" i="8"/>
  <c r="F19" i="8"/>
  <c r="F20" i="8"/>
  <c r="F21" i="8"/>
  <c r="F22" i="8"/>
  <c r="F23" i="8"/>
  <c r="F24" i="8"/>
  <c r="F25" i="8"/>
  <c r="F26" i="8"/>
  <c r="Q6" i="8" s="1"/>
  <c r="F27" i="8"/>
  <c r="F28" i="8"/>
  <c r="F29" i="8"/>
  <c r="Q7" i="8" s="1"/>
  <c r="F30" i="8"/>
  <c r="F31" i="8"/>
  <c r="F32" i="8"/>
  <c r="Q8" i="8" s="1"/>
  <c r="F33" i="8"/>
  <c r="F34" i="8"/>
  <c r="F35" i="8"/>
  <c r="F36" i="8"/>
  <c r="F37" i="8"/>
  <c r="F38" i="8"/>
  <c r="F39" i="8"/>
  <c r="F40" i="8"/>
  <c r="F41" i="8"/>
  <c r="Q9" i="8" s="1"/>
  <c r="F42" i="8"/>
  <c r="F43" i="8"/>
  <c r="F44" i="8"/>
  <c r="F45" i="8"/>
  <c r="F46" i="8"/>
  <c r="F47" i="8"/>
  <c r="F48" i="8"/>
  <c r="Q10" i="8" s="1"/>
  <c r="F49" i="8"/>
  <c r="F50" i="8"/>
  <c r="Q11" i="8" s="1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Q12" i="8" s="1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Q13" i="8" s="1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Q14" i="8" s="1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Q15" i="8" s="1"/>
  <c r="F123" i="8"/>
  <c r="F124" i="8"/>
  <c r="F125" i="8"/>
  <c r="F126" i="8"/>
  <c r="F127" i="8"/>
  <c r="F128" i="8"/>
  <c r="F129" i="8"/>
  <c r="F130" i="8"/>
  <c r="F131" i="8"/>
  <c r="F132" i="8"/>
  <c r="F133" i="8"/>
  <c r="F134" i="8"/>
  <c r="Q16" i="8" s="1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Q17" i="8" s="1"/>
  <c r="F154" i="8"/>
  <c r="F155" i="8"/>
  <c r="F156" i="8"/>
  <c r="F157" i="8"/>
  <c r="F158" i="8"/>
  <c r="F159" i="8"/>
  <c r="F160" i="8"/>
  <c r="F161" i="8"/>
  <c r="F162" i="8"/>
  <c r="F163" i="8"/>
  <c r="F164" i="8"/>
  <c r="Q18" i="8" s="1"/>
  <c r="F165" i="8"/>
  <c r="F166" i="8"/>
  <c r="F167" i="8"/>
  <c r="F168" i="8"/>
  <c r="F169" i="8"/>
  <c r="F170" i="8"/>
  <c r="F171" i="8"/>
  <c r="F172" i="8"/>
  <c r="F173" i="8"/>
  <c r="F174" i="8"/>
  <c r="Q19" i="8" s="1"/>
  <c r="F175" i="8"/>
  <c r="F176" i="8"/>
  <c r="Q20" i="8" s="1"/>
  <c r="F177" i="8"/>
  <c r="F178" i="8"/>
  <c r="F179" i="8"/>
  <c r="F180" i="8"/>
  <c r="F181" i="8"/>
  <c r="F182" i="8"/>
  <c r="F183" i="8"/>
  <c r="F184" i="8"/>
  <c r="F185" i="8"/>
  <c r="F186" i="8"/>
  <c r="F187" i="8"/>
  <c r="Q21" i="8" s="1"/>
  <c r="F188" i="8"/>
  <c r="F189" i="8"/>
  <c r="F190" i="8"/>
  <c r="F191" i="8"/>
  <c r="F192" i="8"/>
  <c r="F193" i="8"/>
  <c r="F194" i="8"/>
  <c r="F195" i="8"/>
  <c r="F196" i="8"/>
  <c r="F197" i="8"/>
  <c r="F198" i="8"/>
  <c r="Q22" i="8" s="1"/>
  <c r="F199" i="8"/>
  <c r="F200" i="8"/>
  <c r="F201" i="8"/>
  <c r="F202" i="8"/>
  <c r="F203" i="8"/>
  <c r="F204" i="8"/>
  <c r="F205" i="8"/>
  <c r="F206" i="8"/>
  <c r="F207" i="8"/>
  <c r="F208" i="8"/>
  <c r="F209" i="8"/>
  <c r="Q23" i="8" s="1"/>
  <c r="F210" i="8"/>
  <c r="F211" i="8"/>
  <c r="F212" i="8"/>
  <c r="Q24" i="8" s="1"/>
  <c r="F213" i="8"/>
  <c r="F214" i="8"/>
  <c r="F215" i="8"/>
  <c r="F216" i="8"/>
  <c r="F217" i="8"/>
  <c r="F218" i="8"/>
  <c r="Q25" i="8" s="1"/>
  <c r="F219" i="8"/>
  <c r="F220" i="8"/>
  <c r="Q26" i="8" s="1"/>
  <c r="F221" i="8"/>
  <c r="F222" i="8"/>
  <c r="F223" i="8"/>
  <c r="F224" i="8"/>
  <c r="F225" i="8"/>
  <c r="F226" i="8"/>
  <c r="F227" i="8"/>
  <c r="F228" i="8"/>
  <c r="F229" i="8"/>
  <c r="F230" i="8"/>
  <c r="Q27" i="8" s="1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Q28" i="8" s="1"/>
  <c r="F245" i="8"/>
  <c r="F246" i="8"/>
  <c r="F247" i="8"/>
  <c r="F248" i="8"/>
  <c r="F249" i="8"/>
  <c r="Q29" i="8" s="1"/>
  <c r="F250" i="8"/>
  <c r="Q30" i="8" s="1"/>
  <c r="F251" i="8"/>
  <c r="F252" i="8"/>
  <c r="F253" i="8"/>
  <c r="F254" i="8"/>
  <c r="F255" i="8"/>
  <c r="Q31" i="8" s="1"/>
  <c r="F256" i="8"/>
  <c r="Q32" i="8" s="1"/>
  <c r="F257" i="8"/>
  <c r="Q33" i="8" s="1"/>
  <c r="F258" i="8"/>
  <c r="Q34" i="8" s="1"/>
  <c r="F259" i="8"/>
  <c r="F260" i="8"/>
  <c r="F261" i="8"/>
  <c r="F262" i="8"/>
  <c r="Q35" i="8" s="1"/>
  <c r="F263" i="8"/>
  <c r="F264" i="8"/>
  <c r="Q36" i="8" s="1"/>
  <c r="F265" i="8"/>
  <c r="F266" i="8"/>
  <c r="F267" i="8"/>
  <c r="Q38" i="8" s="1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Q39" i="8" s="1"/>
  <c r="F289" i="8"/>
  <c r="Q40" i="8" s="1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Q42" i="8" s="1"/>
  <c r="F303" i="8"/>
  <c r="F304" i="8"/>
  <c r="F305" i="8"/>
  <c r="F306" i="8"/>
  <c r="F307" i="8"/>
  <c r="F308" i="8"/>
  <c r="Q43" i="8" s="1"/>
  <c r="F309" i="8"/>
  <c r="F310" i="8"/>
  <c r="F311" i="8"/>
  <c r="Q44" i="8" s="1"/>
  <c r="F312" i="8"/>
  <c r="F313" i="8"/>
  <c r="F314" i="8"/>
  <c r="F315" i="8"/>
  <c r="F316" i="8"/>
  <c r="F317" i="8"/>
  <c r="F318" i="8"/>
  <c r="Q45" i="8" s="1"/>
  <c r="F319" i="8"/>
  <c r="F320" i="8"/>
  <c r="F321" i="8"/>
  <c r="F322" i="8"/>
  <c r="Q46" i="8" s="1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Q48" i="8" s="1"/>
  <c r="F2" i="8"/>
  <c r="H167" i="4"/>
  <c r="I167" i="4" s="1"/>
  <c r="H166" i="4"/>
  <c r="I166" i="4" s="1"/>
  <c r="I165" i="4"/>
  <c r="H165" i="4"/>
  <c r="H164" i="4"/>
  <c r="I164" i="4" s="1"/>
  <c r="H162" i="4"/>
  <c r="I162" i="4" s="1"/>
  <c r="H161" i="4"/>
  <c r="I161" i="4" s="1"/>
  <c r="I160" i="4"/>
  <c r="H160" i="4"/>
  <c r="H159" i="4"/>
  <c r="I159" i="4" s="1"/>
  <c r="H158" i="4"/>
  <c r="I158" i="4" s="1"/>
  <c r="H157" i="4"/>
  <c r="I157" i="4" s="1"/>
  <c r="H156" i="4"/>
  <c r="I156" i="4" s="1"/>
  <c r="H155" i="4"/>
  <c r="I155" i="4" s="1"/>
  <c r="I154" i="4"/>
  <c r="H154" i="4"/>
  <c r="H153" i="4"/>
  <c r="I153" i="4" s="1"/>
  <c r="H152" i="4"/>
  <c r="I152" i="4" s="1"/>
  <c r="H151" i="4"/>
  <c r="I151" i="4" s="1"/>
  <c r="H150" i="4"/>
  <c r="I150" i="4" s="1"/>
  <c r="H149" i="4"/>
  <c r="I149" i="4" s="1"/>
  <c r="I148" i="4"/>
  <c r="H148" i="4"/>
  <c r="H147" i="4"/>
  <c r="I147" i="4" s="1"/>
  <c r="H146" i="4"/>
  <c r="I146" i="4" s="1"/>
  <c r="H145" i="4"/>
  <c r="I145" i="4" s="1"/>
  <c r="I144" i="4"/>
  <c r="H144" i="4"/>
  <c r="H143" i="4"/>
  <c r="I143" i="4" s="1"/>
  <c r="H142" i="4"/>
  <c r="I142" i="4" s="1"/>
  <c r="H141" i="4"/>
  <c r="I141" i="4" s="1"/>
  <c r="H140" i="4"/>
  <c r="I140" i="4" s="1"/>
  <c r="H139" i="4"/>
  <c r="I139" i="4" s="1"/>
  <c r="I138" i="4"/>
  <c r="H138" i="4"/>
  <c r="H137" i="4"/>
  <c r="I137" i="4" s="1"/>
  <c r="H136" i="4"/>
  <c r="I136" i="4" s="1"/>
  <c r="H135" i="4"/>
  <c r="I135" i="4" s="1"/>
  <c r="H134" i="4"/>
  <c r="I134" i="4" s="1"/>
  <c r="H133" i="4"/>
  <c r="I133" i="4" s="1"/>
  <c r="I132" i="4"/>
  <c r="H132" i="4"/>
  <c r="H131" i="4"/>
  <c r="I131" i="4" s="1"/>
  <c r="H130" i="4"/>
  <c r="I130" i="4" s="1"/>
  <c r="H129" i="4"/>
  <c r="I129" i="4" s="1"/>
  <c r="I128" i="4"/>
  <c r="H128" i="4"/>
  <c r="H127" i="4"/>
  <c r="I127" i="4" s="1"/>
  <c r="H126" i="4"/>
  <c r="I126" i="4" s="1"/>
  <c r="H125" i="4"/>
  <c r="I125" i="4" s="1"/>
  <c r="H121" i="4"/>
  <c r="I121" i="4" s="1"/>
  <c r="H120" i="4"/>
  <c r="I120" i="4" s="1"/>
  <c r="I119" i="4"/>
  <c r="H119" i="4"/>
  <c r="H118" i="4"/>
  <c r="I118" i="4" s="1"/>
  <c r="H117" i="4"/>
  <c r="I117" i="4" s="1"/>
  <c r="H116" i="4"/>
  <c r="I116" i="4" s="1"/>
  <c r="H115" i="4"/>
  <c r="I115" i="4" s="1"/>
  <c r="H114" i="4"/>
  <c r="I114" i="4" s="1"/>
  <c r="I113" i="4"/>
  <c r="H113" i="4"/>
  <c r="H112" i="4"/>
  <c r="I112" i="4" s="1"/>
  <c r="H111" i="4"/>
  <c r="I111" i="4" s="1"/>
  <c r="H110" i="4"/>
  <c r="I110" i="4" s="1"/>
  <c r="I109" i="4"/>
  <c r="H109" i="4"/>
  <c r="H108" i="4"/>
  <c r="I108" i="4" s="1"/>
  <c r="H107" i="4"/>
  <c r="I107" i="4" s="1"/>
  <c r="H106" i="4"/>
  <c r="I106" i="4" s="1"/>
  <c r="H105" i="4"/>
  <c r="I105" i="4" s="1"/>
  <c r="H104" i="4"/>
  <c r="I104" i="4" s="1"/>
  <c r="I103" i="4"/>
  <c r="H103" i="4"/>
  <c r="H102" i="4"/>
  <c r="I102" i="4" s="1"/>
  <c r="H99" i="4"/>
  <c r="I99" i="4" s="1"/>
  <c r="H98" i="4"/>
  <c r="I98" i="4" s="1"/>
  <c r="H97" i="4"/>
  <c r="I97" i="4" s="1"/>
  <c r="H96" i="4"/>
  <c r="I96" i="4" s="1"/>
  <c r="I95" i="4"/>
  <c r="H95" i="4"/>
  <c r="H94" i="4"/>
  <c r="I94" i="4" s="1"/>
  <c r="H93" i="4"/>
  <c r="I93" i="4" s="1"/>
  <c r="H92" i="4"/>
  <c r="I92" i="4" s="1"/>
  <c r="I91" i="4"/>
  <c r="H91" i="4"/>
  <c r="H90" i="4"/>
  <c r="I90" i="4" s="1"/>
  <c r="H89" i="4"/>
  <c r="I89" i="4" s="1"/>
  <c r="H88" i="4"/>
  <c r="I88" i="4" s="1"/>
  <c r="H87" i="4"/>
  <c r="I87" i="4" s="1"/>
  <c r="H86" i="4"/>
  <c r="I86" i="4" s="1"/>
  <c r="I85" i="4"/>
  <c r="H85" i="4"/>
  <c r="H84" i="4"/>
  <c r="I84" i="4" s="1"/>
  <c r="H83" i="4"/>
  <c r="I83" i="4" s="1"/>
  <c r="H82" i="4"/>
  <c r="I82" i="4" s="1"/>
  <c r="H81" i="4"/>
  <c r="I81" i="4" s="1"/>
  <c r="H80" i="4"/>
  <c r="I80" i="4" s="1"/>
  <c r="I79" i="4"/>
  <c r="H79" i="4"/>
  <c r="H78" i="4"/>
  <c r="I78" i="4" s="1"/>
  <c r="H77" i="4"/>
  <c r="I77" i="4" s="1"/>
  <c r="H76" i="4"/>
  <c r="I76" i="4" s="1"/>
  <c r="I75" i="4"/>
  <c r="H75" i="4"/>
  <c r="H74" i="4"/>
  <c r="I74" i="4" s="1"/>
  <c r="H73" i="4"/>
  <c r="I73" i="4" s="1"/>
  <c r="H72" i="4"/>
  <c r="I72" i="4" s="1"/>
  <c r="H71" i="4"/>
  <c r="I71" i="4" s="1"/>
  <c r="H70" i="4"/>
  <c r="I70" i="4" s="1"/>
  <c r="I69" i="4"/>
  <c r="H69" i="4"/>
  <c r="H68" i="4"/>
  <c r="I68" i="4" s="1"/>
  <c r="H67" i="4"/>
  <c r="I67" i="4" s="1"/>
  <c r="H66" i="4"/>
  <c r="I66" i="4" s="1"/>
  <c r="H65" i="4"/>
  <c r="I65" i="4" s="1"/>
  <c r="H64" i="4"/>
  <c r="I64" i="4" s="1"/>
  <c r="I63" i="4"/>
  <c r="H63" i="4"/>
  <c r="H62" i="4"/>
  <c r="I62" i="4" s="1"/>
  <c r="H61" i="4"/>
  <c r="I61" i="4" s="1"/>
  <c r="H60" i="4"/>
  <c r="I60" i="4" s="1"/>
  <c r="I59" i="4"/>
  <c r="H59" i="4"/>
  <c r="H58" i="4"/>
  <c r="I58" i="4" s="1"/>
  <c r="H57" i="4"/>
  <c r="I57" i="4" s="1"/>
  <c r="H56" i="4"/>
  <c r="I56" i="4" s="1"/>
  <c r="H55" i="4"/>
  <c r="I55" i="4" s="1"/>
  <c r="H54" i="4"/>
  <c r="I54" i="4" s="1"/>
  <c r="I53" i="4"/>
  <c r="H53" i="4"/>
  <c r="H52" i="4"/>
  <c r="I52" i="4" s="1"/>
  <c r="H51" i="4"/>
  <c r="I51" i="4" s="1"/>
  <c r="H50" i="4"/>
  <c r="I50" i="4" s="1"/>
  <c r="H49" i="4"/>
  <c r="I49" i="4" s="1"/>
  <c r="H48" i="4"/>
  <c r="I48" i="4" s="1"/>
  <c r="I47" i="4"/>
  <c r="H47" i="4"/>
  <c r="H46" i="4"/>
  <c r="I46" i="4" s="1"/>
  <c r="H45" i="4"/>
  <c r="I45" i="4" s="1"/>
  <c r="H44" i="4"/>
  <c r="I44" i="4" s="1"/>
  <c r="I43" i="4"/>
  <c r="H43" i="4"/>
  <c r="H42" i="4"/>
  <c r="I42" i="4" s="1"/>
  <c r="H41" i="4"/>
  <c r="I41" i="4" s="1"/>
  <c r="H40" i="4"/>
  <c r="I40" i="4" s="1"/>
  <c r="H39" i="4"/>
  <c r="I39" i="4" s="1"/>
  <c r="H38" i="4"/>
  <c r="I38" i="4" s="1"/>
  <c r="I37" i="4"/>
  <c r="H37" i="4"/>
  <c r="H36" i="4"/>
  <c r="I36" i="4" s="1"/>
  <c r="H35" i="4"/>
  <c r="I35" i="4" s="1"/>
  <c r="H34" i="4"/>
  <c r="I34" i="4" s="1"/>
  <c r="H33" i="4"/>
  <c r="I33" i="4" s="1"/>
  <c r="H32" i="4"/>
  <c r="I32" i="4" s="1"/>
  <c r="I31" i="4"/>
  <c r="H31" i="4"/>
  <c r="H30" i="4"/>
  <c r="I30" i="4" s="1"/>
  <c r="H29" i="4"/>
  <c r="I29" i="4" s="1"/>
  <c r="H28" i="4"/>
  <c r="I28" i="4" s="1"/>
  <c r="I27" i="4"/>
  <c r="H27" i="4"/>
  <c r="H26" i="4"/>
  <c r="I26" i="4" s="1"/>
  <c r="H25" i="4"/>
  <c r="I25" i="4" s="1"/>
  <c r="H24" i="4"/>
  <c r="I24" i="4" s="1"/>
  <c r="H23" i="4"/>
  <c r="I23" i="4" s="1"/>
  <c r="H22" i="4"/>
  <c r="I22" i="4" s="1"/>
  <c r="I21" i="4"/>
  <c r="H21" i="4"/>
  <c r="H20" i="4"/>
  <c r="I20" i="4" s="1"/>
  <c r="H19" i="4"/>
  <c r="I19" i="4" s="1"/>
  <c r="H18" i="4"/>
  <c r="I18" i="4" s="1"/>
  <c r="H17" i="4"/>
  <c r="I17" i="4" s="1"/>
  <c r="H16" i="4"/>
  <c r="I16" i="4" s="1"/>
  <c r="I15" i="4"/>
  <c r="H15" i="4"/>
  <c r="H14" i="4"/>
  <c r="I14" i="4" s="1"/>
  <c r="H13" i="4"/>
  <c r="I13" i="4" s="1"/>
  <c r="H12" i="4"/>
  <c r="I12" i="4" s="1"/>
  <c r="I11" i="4"/>
  <c r="H11" i="4"/>
  <c r="H10" i="4"/>
  <c r="I10" i="4" s="1"/>
  <c r="H9" i="4"/>
  <c r="I9" i="4" s="1"/>
  <c r="H8" i="4"/>
  <c r="I8" i="4" s="1"/>
  <c r="H7" i="4"/>
  <c r="I7" i="4" s="1"/>
  <c r="H6" i="4"/>
  <c r="I6" i="4" s="1"/>
  <c r="I5" i="4"/>
  <c r="H5" i="4"/>
  <c r="H4" i="4"/>
  <c r="I4" i="4" s="1"/>
  <c r="H3" i="4"/>
  <c r="I3" i="4" s="1"/>
  <c r="H2" i="4"/>
  <c r="I2" i="4" s="1"/>
  <c r="H163" i="4"/>
  <c r="I163" i="4" s="1"/>
  <c r="H124" i="4"/>
  <c r="I124" i="4" s="1"/>
  <c r="H123" i="4"/>
  <c r="I123" i="4" s="1"/>
  <c r="H122" i="4"/>
  <c r="I122" i="4" s="1"/>
  <c r="I101" i="4"/>
  <c r="H101" i="4"/>
  <c r="H100" i="4"/>
  <c r="I100" i="4" s="1"/>
  <c r="I331" i="8"/>
  <c r="J331" i="8" s="1"/>
  <c r="J327" i="8"/>
  <c r="I327" i="8"/>
  <c r="I326" i="8"/>
  <c r="J326" i="8" s="1"/>
  <c r="I324" i="8"/>
  <c r="J324" i="8" s="1"/>
  <c r="I323" i="8"/>
  <c r="J323" i="8" s="1"/>
  <c r="I321" i="8"/>
  <c r="J321" i="8" s="1"/>
  <c r="I318" i="8"/>
  <c r="J318" i="8" s="1"/>
  <c r="I290" i="8"/>
  <c r="J290" i="8" s="1"/>
  <c r="I289" i="8"/>
  <c r="J289" i="8" s="1"/>
  <c r="I288" i="8"/>
  <c r="J288" i="8" s="1"/>
  <c r="I287" i="8"/>
  <c r="J287" i="8" s="1"/>
  <c r="I286" i="8"/>
  <c r="J286" i="8" s="1"/>
  <c r="I285" i="8"/>
  <c r="J285" i="8" s="1"/>
  <c r="I279" i="8"/>
  <c r="J279" i="8" s="1"/>
  <c r="I276" i="8"/>
  <c r="J276" i="8" s="1"/>
  <c r="I261" i="8"/>
  <c r="J261" i="8" s="1"/>
  <c r="I260" i="8"/>
  <c r="J260" i="8" s="1"/>
  <c r="J259" i="8"/>
  <c r="I259" i="8"/>
  <c r="I249" i="8"/>
  <c r="J249" i="8" s="1"/>
  <c r="I248" i="8"/>
  <c r="J248" i="8" s="1"/>
  <c r="I247" i="8"/>
  <c r="J247" i="8" s="1"/>
  <c r="I246" i="8"/>
  <c r="J246" i="8" s="1"/>
  <c r="I245" i="8"/>
  <c r="J245" i="8" s="1"/>
  <c r="I244" i="8"/>
  <c r="J244" i="8" s="1"/>
  <c r="I217" i="8"/>
  <c r="J217" i="8" s="1"/>
  <c r="I208" i="8"/>
  <c r="J208" i="8" s="1"/>
  <c r="I207" i="8"/>
  <c r="J207" i="8" s="1"/>
  <c r="I206" i="8"/>
  <c r="J206" i="8" s="1"/>
  <c r="I205" i="8"/>
  <c r="J205" i="8" s="1"/>
  <c r="I204" i="8"/>
  <c r="J204" i="8" s="1"/>
  <c r="I202" i="8"/>
  <c r="J202" i="8" s="1"/>
  <c r="I199" i="8"/>
  <c r="J199" i="8" s="1"/>
  <c r="I198" i="8"/>
  <c r="J198" i="8" s="1"/>
  <c r="J197" i="8"/>
  <c r="I197" i="8"/>
  <c r="I193" i="8"/>
  <c r="J193" i="8" s="1"/>
  <c r="I192" i="8"/>
  <c r="J192" i="8" s="1"/>
  <c r="I186" i="8"/>
  <c r="J186" i="8" s="1"/>
  <c r="I185" i="8"/>
  <c r="J185" i="8" s="1"/>
  <c r="I183" i="8"/>
  <c r="J183" i="8" s="1"/>
  <c r="I182" i="8"/>
  <c r="J182" i="8" s="1"/>
  <c r="I181" i="8"/>
  <c r="J181" i="8" s="1"/>
  <c r="I180" i="8"/>
  <c r="J180" i="8" s="1"/>
  <c r="I177" i="8"/>
  <c r="J177" i="8" s="1"/>
  <c r="I176" i="8"/>
  <c r="J176" i="8" s="1"/>
  <c r="I175" i="8"/>
  <c r="J175" i="8" s="1"/>
  <c r="I174" i="8"/>
  <c r="J174" i="8" s="1"/>
  <c r="I173" i="8"/>
  <c r="J173" i="8" s="1"/>
  <c r="I171" i="8"/>
  <c r="J171" i="8" s="1"/>
  <c r="I165" i="8"/>
  <c r="J165" i="8" s="1"/>
  <c r="J164" i="8"/>
  <c r="I164" i="8"/>
  <c r="I152" i="8"/>
  <c r="J152" i="8" s="1"/>
  <c r="I150" i="8"/>
  <c r="J150" i="8" s="1"/>
  <c r="I149" i="8"/>
  <c r="J149" i="8" s="1"/>
  <c r="I147" i="8"/>
  <c r="J147" i="8" s="1"/>
  <c r="I146" i="8"/>
  <c r="J146" i="8" s="1"/>
  <c r="I142" i="8"/>
  <c r="J142" i="8" s="1"/>
  <c r="I141" i="8"/>
  <c r="J141" i="8" s="1"/>
  <c r="I140" i="8"/>
  <c r="J140" i="8" s="1"/>
  <c r="I139" i="8"/>
  <c r="J139" i="8" s="1"/>
  <c r="I137" i="8"/>
  <c r="J137" i="8" s="1"/>
  <c r="I134" i="8"/>
  <c r="J134" i="8" s="1"/>
  <c r="I132" i="8"/>
  <c r="J132" i="8" s="1"/>
  <c r="I131" i="8"/>
  <c r="J131" i="8" s="1"/>
  <c r="I130" i="8"/>
  <c r="J130" i="8" s="1"/>
  <c r="I127" i="8"/>
  <c r="J127" i="8" s="1"/>
  <c r="J122" i="8"/>
  <c r="I122" i="8"/>
  <c r="I115" i="8"/>
  <c r="J115" i="8" s="1"/>
  <c r="I112" i="8"/>
  <c r="J112" i="8" s="1"/>
  <c r="I111" i="8"/>
  <c r="J111" i="8" s="1"/>
  <c r="I110" i="8"/>
  <c r="J110" i="8" s="1"/>
  <c r="I109" i="8"/>
  <c r="J109" i="8" s="1"/>
  <c r="I108" i="8"/>
  <c r="J108" i="8" s="1"/>
  <c r="I107" i="8"/>
  <c r="J107" i="8" s="1"/>
  <c r="I105" i="8"/>
  <c r="J105" i="8" s="1"/>
  <c r="I104" i="8"/>
  <c r="J104" i="8" s="1"/>
  <c r="I103" i="8"/>
  <c r="J103" i="8" s="1"/>
  <c r="I101" i="8"/>
  <c r="J101" i="8" s="1"/>
  <c r="I100" i="8"/>
  <c r="J100" i="8" s="1"/>
  <c r="I97" i="8"/>
  <c r="J97" i="8" s="1"/>
  <c r="I95" i="8"/>
  <c r="J95" i="8" s="1"/>
  <c r="I94" i="8"/>
  <c r="J94" i="8" s="1"/>
  <c r="J92" i="8"/>
  <c r="I92" i="8"/>
  <c r="I88" i="8"/>
  <c r="J88" i="8" s="1"/>
  <c r="I86" i="8"/>
  <c r="J86" i="8" s="1"/>
  <c r="I70" i="8"/>
  <c r="J70" i="8" s="1"/>
  <c r="I69" i="8"/>
  <c r="J69" i="8" s="1"/>
  <c r="I68" i="8"/>
  <c r="J68" i="8" s="1"/>
  <c r="I67" i="8"/>
  <c r="J67" i="8" s="1"/>
  <c r="I66" i="8"/>
  <c r="J66" i="8" s="1"/>
  <c r="I64" i="8"/>
  <c r="J64" i="8" s="1"/>
  <c r="I62" i="8"/>
  <c r="J62" i="8" s="1"/>
  <c r="I60" i="8"/>
  <c r="J60" i="8" s="1"/>
  <c r="I56" i="8"/>
  <c r="J56" i="8" s="1"/>
  <c r="I54" i="8"/>
  <c r="J54" i="8" s="1"/>
  <c r="I53" i="8"/>
  <c r="J53" i="8" s="1"/>
  <c r="I52" i="8"/>
  <c r="J52" i="8" s="1"/>
  <c r="I51" i="8"/>
  <c r="J51" i="8" s="1"/>
  <c r="J49" i="8"/>
  <c r="I49" i="8"/>
  <c r="I48" i="8"/>
  <c r="J48" i="8" s="1"/>
  <c r="I47" i="8"/>
  <c r="J47" i="8" s="1"/>
  <c r="I46" i="8"/>
  <c r="J46" i="8" s="1"/>
  <c r="I25" i="8"/>
  <c r="J25" i="8" s="1"/>
  <c r="I19" i="8"/>
  <c r="J19" i="8" s="1"/>
  <c r="I336" i="8"/>
  <c r="J336" i="8" s="1"/>
  <c r="I335" i="8"/>
  <c r="J335" i="8" s="1"/>
  <c r="I334" i="8"/>
  <c r="J334" i="8" s="1"/>
  <c r="I333" i="8"/>
  <c r="J333" i="8" s="1"/>
  <c r="I332" i="8"/>
  <c r="J332" i="8" s="1"/>
  <c r="I330" i="8"/>
  <c r="J330" i="8" s="1"/>
  <c r="I329" i="8"/>
  <c r="J329" i="8" s="1"/>
  <c r="I328" i="8"/>
  <c r="J328" i="8" s="1"/>
  <c r="I325" i="8"/>
  <c r="J325" i="8" s="1"/>
  <c r="I322" i="8"/>
  <c r="J322" i="8" s="1"/>
  <c r="I320" i="8"/>
  <c r="J320" i="8" s="1"/>
  <c r="I319" i="8"/>
  <c r="J319" i="8" s="1"/>
  <c r="I317" i="8"/>
  <c r="J317" i="8" s="1"/>
  <c r="I316" i="8"/>
  <c r="J316" i="8" s="1"/>
  <c r="I315" i="8"/>
  <c r="J315" i="8" s="1"/>
  <c r="I314" i="8"/>
  <c r="J314" i="8" s="1"/>
  <c r="I313" i="8"/>
  <c r="J313" i="8" s="1"/>
  <c r="I312" i="8"/>
  <c r="J312" i="8" s="1"/>
  <c r="I311" i="8"/>
  <c r="J311" i="8" s="1"/>
  <c r="I310" i="8"/>
  <c r="J310" i="8" s="1"/>
  <c r="I309" i="8"/>
  <c r="J309" i="8" s="1"/>
  <c r="I308" i="8"/>
  <c r="J308" i="8" s="1"/>
  <c r="I307" i="8"/>
  <c r="J307" i="8" s="1"/>
  <c r="I306" i="8"/>
  <c r="J306" i="8" s="1"/>
  <c r="I305" i="8"/>
  <c r="J305" i="8" s="1"/>
  <c r="I304" i="8"/>
  <c r="J304" i="8" s="1"/>
  <c r="I303" i="8"/>
  <c r="J303" i="8" s="1"/>
  <c r="I302" i="8"/>
  <c r="J302" i="8" s="1"/>
  <c r="I301" i="8"/>
  <c r="J301" i="8" s="1"/>
  <c r="I300" i="8"/>
  <c r="J300" i="8" s="1"/>
  <c r="I299" i="8"/>
  <c r="J299" i="8" s="1"/>
  <c r="I298" i="8"/>
  <c r="J298" i="8" s="1"/>
  <c r="I297" i="8"/>
  <c r="J297" i="8" s="1"/>
  <c r="I296" i="8"/>
  <c r="J296" i="8" s="1"/>
  <c r="I295" i="8"/>
  <c r="J295" i="8" s="1"/>
  <c r="I294" i="8"/>
  <c r="J294" i="8" s="1"/>
  <c r="I293" i="8"/>
  <c r="J293" i="8" s="1"/>
  <c r="I292" i="8"/>
  <c r="J292" i="8" s="1"/>
  <c r="I291" i="8"/>
  <c r="J291" i="8" s="1"/>
  <c r="I284" i="8"/>
  <c r="J284" i="8" s="1"/>
  <c r="I283" i="8"/>
  <c r="J283" i="8" s="1"/>
  <c r="I282" i="8"/>
  <c r="J282" i="8" s="1"/>
  <c r="J281" i="8"/>
  <c r="I281" i="8"/>
  <c r="I280" i="8"/>
  <c r="J280" i="8" s="1"/>
  <c r="I278" i="8"/>
  <c r="J278" i="8" s="1"/>
  <c r="I277" i="8"/>
  <c r="J277" i="8" s="1"/>
  <c r="I275" i="8"/>
  <c r="J275" i="8" s="1"/>
  <c r="I274" i="8"/>
  <c r="J274" i="8" s="1"/>
  <c r="I273" i="8"/>
  <c r="J273" i="8" s="1"/>
  <c r="I272" i="8"/>
  <c r="J272" i="8" s="1"/>
  <c r="I271" i="8"/>
  <c r="J271" i="8" s="1"/>
  <c r="I270" i="8"/>
  <c r="J270" i="8" s="1"/>
  <c r="I269" i="8"/>
  <c r="J269" i="8" s="1"/>
  <c r="I268" i="8"/>
  <c r="J268" i="8" s="1"/>
  <c r="I267" i="8"/>
  <c r="J267" i="8" s="1"/>
  <c r="I266" i="8"/>
  <c r="J266" i="8" s="1"/>
  <c r="I265" i="8"/>
  <c r="J265" i="8" s="1"/>
  <c r="I264" i="8"/>
  <c r="J264" i="8" s="1"/>
  <c r="I263" i="8"/>
  <c r="J263" i="8" s="1"/>
  <c r="I262" i="8"/>
  <c r="J262" i="8" s="1"/>
  <c r="I258" i="8"/>
  <c r="J258" i="8" s="1"/>
  <c r="I257" i="8"/>
  <c r="J257" i="8" s="1"/>
  <c r="I256" i="8"/>
  <c r="J256" i="8" s="1"/>
  <c r="I255" i="8"/>
  <c r="J255" i="8" s="1"/>
  <c r="I254" i="8"/>
  <c r="J254" i="8" s="1"/>
  <c r="I253" i="8"/>
  <c r="J253" i="8" s="1"/>
  <c r="I252" i="8"/>
  <c r="J252" i="8" s="1"/>
  <c r="I251" i="8"/>
  <c r="J251" i="8" s="1"/>
  <c r="I250" i="8"/>
  <c r="J250" i="8" s="1"/>
  <c r="I243" i="8"/>
  <c r="J243" i="8" s="1"/>
  <c r="I242" i="8"/>
  <c r="J242" i="8" s="1"/>
  <c r="I241" i="8"/>
  <c r="J241" i="8" s="1"/>
  <c r="I240" i="8"/>
  <c r="J240" i="8" s="1"/>
  <c r="I239" i="8"/>
  <c r="J239" i="8" s="1"/>
  <c r="I238" i="8"/>
  <c r="J238" i="8" s="1"/>
  <c r="I237" i="8"/>
  <c r="J237" i="8" s="1"/>
  <c r="I236" i="8"/>
  <c r="J236" i="8" s="1"/>
  <c r="I235" i="8"/>
  <c r="J235" i="8" s="1"/>
  <c r="I234" i="8"/>
  <c r="J234" i="8" s="1"/>
  <c r="I233" i="8"/>
  <c r="J233" i="8" s="1"/>
  <c r="I232" i="8"/>
  <c r="J232" i="8" s="1"/>
  <c r="I231" i="8"/>
  <c r="J231" i="8" s="1"/>
  <c r="I230" i="8"/>
  <c r="J230" i="8" s="1"/>
  <c r="I229" i="8"/>
  <c r="J229" i="8" s="1"/>
  <c r="I228" i="8"/>
  <c r="J228" i="8" s="1"/>
  <c r="I227" i="8"/>
  <c r="J227" i="8" s="1"/>
  <c r="I226" i="8"/>
  <c r="J226" i="8" s="1"/>
  <c r="I225" i="8"/>
  <c r="J225" i="8" s="1"/>
  <c r="I224" i="8"/>
  <c r="J224" i="8" s="1"/>
  <c r="I223" i="8"/>
  <c r="J223" i="8" s="1"/>
  <c r="I222" i="8"/>
  <c r="J222" i="8" s="1"/>
  <c r="I221" i="8"/>
  <c r="J221" i="8" s="1"/>
  <c r="I220" i="8"/>
  <c r="J220" i="8" s="1"/>
  <c r="I219" i="8"/>
  <c r="J219" i="8" s="1"/>
  <c r="I218" i="8"/>
  <c r="J218" i="8" s="1"/>
  <c r="I216" i="8"/>
  <c r="J216" i="8" s="1"/>
  <c r="I215" i="8"/>
  <c r="J215" i="8" s="1"/>
  <c r="I214" i="8"/>
  <c r="J214" i="8" s="1"/>
  <c r="I213" i="8"/>
  <c r="J213" i="8" s="1"/>
  <c r="I212" i="8"/>
  <c r="J212" i="8" s="1"/>
  <c r="I211" i="8"/>
  <c r="J211" i="8" s="1"/>
  <c r="I210" i="8"/>
  <c r="J210" i="8" s="1"/>
  <c r="I209" i="8"/>
  <c r="J209" i="8" s="1"/>
  <c r="I203" i="8"/>
  <c r="J203" i="8" s="1"/>
  <c r="I201" i="8"/>
  <c r="J201" i="8" s="1"/>
  <c r="I200" i="8"/>
  <c r="J200" i="8" s="1"/>
  <c r="J196" i="8"/>
  <c r="I196" i="8"/>
  <c r="I195" i="8"/>
  <c r="J195" i="8" s="1"/>
  <c r="I194" i="8"/>
  <c r="J194" i="8" s="1"/>
  <c r="I191" i="8"/>
  <c r="J191" i="8" s="1"/>
  <c r="I190" i="8"/>
  <c r="J190" i="8" s="1"/>
  <c r="I189" i="8"/>
  <c r="J189" i="8" s="1"/>
  <c r="I188" i="8"/>
  <c r="J188" i="8" s="1"/>
  <c r="I187" i="8"/>
  <c r="J187" i="8" s="1"/>
  <c r="I184" i="8"/>
  <c r="J184" i="8" s="1"/>
  <c r="I179" i="8"/>
  <c r="J179" i="8" s="1"/>
  <c r="I178" i="8"/>
  <c r="J178" i="8" s="1"/>
  <c r="I172" i="8"/>
  <c r="J172" i="8" s="1"/>
  <c r="I170" i="8"/>
  <c r="J170" i="8" s="1"/>
  <c r="I169" i="8"/>
  <c r="J169" i="8" s="1"/>
  <c r="I168" i="8"/>
  <c r="J168" i="8" s="1"/>
  <c r="I167" i="8"/>
  <c r="J167" i="8" s="1"/>
  <c r="I166" i="8"/>
  <c r="J166" i="8" s="1"/>
  <c r="I163" i="8"/>
  <c r="J163" i="8" s="1"/>
  <c r="I162" i="8"/>
  <c r="J162" i="8" s="1"/>
  <c r="I161" i="8"/>
  <c r="J161" i="8" s="1"/>
  <c r="I160" i="8"/>
  <c r="J160" i="8" s="1"/>
  <c r="I159" i="8"/>
  <c r="J159" i="8" s="1"/>
  <c r="I158" i="8"/>
  <c r="J158" i="8" s="1"/>
  <c r="I157" i="8"/>
  <c r="J157" i="8" s="1"/>
  <c r="I156" i="8"/>
  <c r="J156" i="8" s="1"/>
  <c r="I155" i="8"/>
  <c r="J155" i="8" s="1"/>
  <c r="I154" i="8"/>
  <c r="J154" i="8" s="1"/>
  <c r="I153" i="8"/>
  <c r="J153" i="8" s="1"/>
  <c r="I151" i="8"/>
  <c r="J151" i="8" s="1"/>
  <c r="I148" i="8"/>
  <c r="J148" i="8" s="1"/>
  <c r="I145" i="8"/>
  <c r="J145" i="8" s="1"/>
  <c r="I144" i="8"/>
  <c r="J144" i="8" s="1"/>
  <c r="I143" i="8"/>
  <c r="J143" i="8" s="1"/>
  <c r="I138" i="8"/>
  <c r="J138" i="8" s="1"/>
  <c r="I136" i="8"/>
  <c r="J136" i="8" s="1"/>
  <c r="I135" i="8"/>
  <c r="J135" i="8" s="1"/>
  <c r="I133" i="8"/>
  <c r="J133" i="8" s="1"/>
  <c r="I129" i="8"/>
  <c r="J129" i="8" s="1"/>
  <c r="I128" i="8"/>
  <c r="J128" i="8" s="1"/>
  <c r="I126" i="8"/>
  <c r="J126" i="8" s="1"/>
  <c r="I125" i="8"/>
  <c r="J125" i="8" s="1"/>
  <c r="I124" i="8"/>
  <c r="J124" i="8" s="1"/>
  <c r="I123" i="8"/>
  <c r="J123" i="8" s="1"/>
  <c r="I121" i="8"/>
  <c r="J121" i="8" s="1"/>
  <c r="I120" i="8"/>
  <c r="J120" i="8" s="1"/>
  <c r="I119" i="8"/>
  <c r="J119" i="8" s="1"/>
  <c r="I118" i="8"/>
  <c r="J118" i="8" s="1"/>
  <c r="I117" i="8"/>
  <c r="J117" i="8" s="1"/>
  <c r="I116" i="8"/>
  <c r="J116" i="8" s="1"/>
  <c r="I114" i="8"/>
  <c r="J114" i="8" s="1"/>
  <c r="I113" i="8"/>
  <c r="J113" i="8" s="1"/>
  <c r="I106" i="8"/>
  <c r="J106" i="8" s="1"/>
  <c r="I102" i="8"/>
  <c r="J102" i="8" s="1"/>
  <c r="I99" i="8"/>
  <c r="J99" i="8" s="1"/>
  <c r="I98" i="8"/>
  <c r="J98" i="8" s="1"/>
  <c r="I96" i="8"/>
  <c r="J96" i="8" s="1"/>
  <c r="I93" i="8"/>
  <c r="J93" i="8" s="1"/>
  <c r="I91" i="8"/>
  <c r="J91" i="8" s="1"/>
  <c r="I90" i="8"/>
  <c r="J90" i="8" s="1"/>
  <c r="I89" i="8"/>
  <c r="J89" i="8" s="1"/>
  <c r="I87" i="8"/>
  <c r="J87" i="8" s="1"/>
  <c r="I85" i="8"/>
  <c r="J85" i="8" s="1"/>
  <c r="I84" i="8"/>
  <c r="J84" i="8" s="1"/>
  <c r="I83" i="8"/>
  <c r="J83" i="8" s="1"/>
  <c r="J82" i="8"/>
  <c r="I82" i="8"/>
  <c r="I81" i="8"/>
  <c r="J81" i="8" s="1"/>
  <c r="I80" i="8"/>
  <c r="J80" i="8" s="1"/>
  <c r="I79" i="8"/>
  <c r="J79" i="8" s="1"/>
  <c r="I78" i="8"/>
  <c r="J78" i="8" s="1"/>
  <c r="I77" i="8"/>
  <c r="J77" i="8" s="1"/>
  <c r="I76" i="8"/>
  <c r="J76" i="8" s="1"/>
  <c r="I75" i="8"/>
  <c r="J75" i="8" s="1"/>
  <c r="I74" i="8"/>
  <c r="J74" i="8" s="1"/>
  <c r="I73" i="8"/>
  <c r="J73" i="8" s="1"/>
  <c r="I72" i="8"/>
  <c r="J72" i="8" s="1"/>
  <c r="I71" i="8"/>
  <c r="J71" i="8" s="1"/>
  <c r="I65" i="8"/>
  <c r="J65" i="8" s="1"/>
  <c r="I63" i="8"/>
  <c r="J63" i="8" s="1"/>
  <c r="I61" i="8"/>
  <c r="J61" i="8" s="1"/>
  <c r="I59" i="8"/>
  <c r="J59" i="8" s="1"/>
  <c r="I58" i="8"/>
  <c r="J58" i="8" s="1"/>
  <c r="I57" i="8"/>
  <c r="J57" i="8" s="1"/>
  <c r="I55" i="8"/>
  <c r="J55" i="8" s="1"/>
  <c r="I50" i="8"/>
  <c r="J50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I31" i="8"/>
  <c r="J31" i="8" s="1"/>
  <c r="I30" i="8"/>
  <c r="J30" i="8" s="1"/>
  <c r="I29" i="8"/>
  <c r="J29" i="8" s="1"/>
  <c r="I28" i="8"/>
  <c r="J28" i="8" s="1"/>
  <c r="J27" i="8"/>
  <c r="I27" i="8"/>
  <c r="I26" i="8"/>
  <c r="J26" i="8" s="1"/>
  <c r="I24" i="8"/>
  <c r="J24" i="8" s="1"/>
  <c r="I23" i="8"/>
  <c r="J23" i="8" s="1"/>
  <c r="I22" i="8"/>
  <c r="J22" i="8" s="1"/>
  <c r="I21" i="8"/>
  <c r="J21" i="8" s="1"/>
  <c r="I20" i="8"/>
  <c r="J20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I6" i="8"/>
  <c r="J6" i="8" s="1"/>
  <c r="I5" i="8"/>
  <c r="J5" i="8" s="1"/>
  <c r="I4" i="8"/>
  <c r="J4" i="8" s="1"/>
  <c r="I3" i="8"/>
  <c r="J3" i="8" s="1"/>
  <c r="I2" i="8"/>
  <c r="J2" i="8" s="1"/>
  <c r="N4" i="7" l="1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L5" i="4"/>
  <c r="K4" i="7" s="1"/>
  <c r="L4" i="7" s="1"/>
  <c r="L6" i="4"/>
  <c r="K5" i="7" s="1"/>
  <c r="L5" i="7" s="1"/>
  <c r="L7" i="4"/>
  <c r="K6" i="7" s="1"/>
  <c r="L6" i="7" s="1"/>
  <c r="L8" i="4"/>
  <c r="K7" i="7" s="1"/>
  <c r="L7" i="7" s="1"/>
  <c r="L9" i="4"/>
  <c r="K8" i="7" s="1"/>
  <c r="L8" i="7" s="1"/>
  <c r="L10" i="4"/>
  <c r="K9" i="7" s="1"/>
  <c r="L9" i="7" s="1"/>
  <c r="L11" i="4"/>
  <c r="K10" i="7" s="1"/>
  <c r="L10" i="7" s="1"/>
  <c r="L12" i="4"/>
  <c r="K11" i="7" s="1"/>
  <c r="L11" i="7" s="1"/>
  <c r="L13" i="4"/>
  <c r="K12" i="7" s="1"/>
  <c r="L12" i="7" s="1"/>
  <c r="L14" i="4"/>
  <c r="K13" i="7" s="1"/>
  <c r="L13" i="7" s="1"/>
  <c r="L15" i="4"/>
  <c r="K14" i="7" s="1"/>
  <c r="L14" i="7" s="1"/>
  <c r="L16" i="4"/>
  <c r="K15" i="7" s="1"/>
  <c r="L15" i="7" s="1"/>
  <c r="L17" i="4"/>
  <c r="K16" i="7" s="1"/>
  <c r="L16" i="7" s="1"/>
  <c r="L18" i="4"/>
  <c r="K17" i="7" s="1"/>
  <c r="L17" i="7" s="1"/>
  <c r="L19" i="4"/>
  <c r="K18" i="7" s="1"/>
  <c r="L18" i="7" s="1"/>
  <c r="L20" i="4"/>
  <c r="K19" i="7" s="1"/>
  <c r="L19" i="7" s="1"/>
  <c r="L21" i="4"/>
  <c r="K20" i="7" s="1"/>
  <c r="L20" i="7" s="1"/>
  <c r="L22" i="4"/>
  <c r="K21" i="7" s="1"/>
  <c r="L21" i="7" s="1"/>
  <c r="L23" i="4"/>
  <c r="K22" i="7" s="1"/>
  <c r="L22" i="7" s="1"/>
  <c r="L24" i="4"/>
  <c r="K23" i="7" s="1"/>
  <c r="L23" i="7" s="1"/>
  <c r="L25" i="4"/>
  <c r="K24" i="7" s="1"/>
  <c r="L24" i="7" s="1"/>
  <c r="L26" i="4"/>
  <c r="K25" i="7" s="1"/>
  <c r="L25" i="7" s="1"/>
  <c r="L27" i="4"/>
  <c r="K26" i="7" s="1"/>
  <c r="L26" i="7" s="1"/>
  <c r="L28" i="4"/>
  <c r="K27" i="7" s="1"/>
  <c r="L27" i="7" s="1"/>
  <c r="L29" i="4"/>
  <c r="K28" i="7" s="1"/>
  <c r="L28" i="7" s="1"/>
  <c r="L30" i="4"/>
  <c r="K29" i="7" s="1"/>
  <c r="L29" i="7" s="1"/>
  <c r="L31" i="4"/>
  <c r="K30" i="7" s="1"/>
  <c r="L30" i="7" s="1"/>
  <c r="L32" i="4"/>
  <c r="K31" i="7" s="1"/>
  <c r="L31" i="7" s="1"/>
  <c r="L33" i="4"/>
  <c r="K32" i="7" s="1"/>
  <c r="L32" i="7" s="1"/>
  <c r="L34" i="4"/>
  <c r="K33" i="7" s="1"/>
  <c r="L33" i="7" s="1"/>
  <c r="L35" i="4"/>
  <c r="K34" i="7" s="1"/>
  <c r="L34" i="7" s="1"/>
  <c r="L36" i="4"/>
  <c r="K35" i="7" s="1"/>
  <c r="L35" i="7" s="1"/>
  <c r="L37" i="4"/>
  <c r="K36" i="7" s="1"/>
  <c r="L36" i="7" s="1"/>
  <c r="L38" i="4"/>
  <c r="K37" i="7" s="1"/>
  <c r="L37" i="7" s="1"/>
  <c r="L39" i="4"/>
  <c r="K38" i="7" s="1"/>
  <c r="L38" i="7" s="1"/>
  <c r="L40" i="4"/>
  <c r="K39" i="7" s="1"/>
  <c r="L39" i="7" s="1"/>
  <c r="L41" i="4"/>
  <c r="K40" i="7" s="1"/>
  <c r="L40" i="7" s="1"/>
  <c r="L42" i="4"/>
  <c r="K41" i="7" s="1"/>
  <c r="L41" i="7" s="1"/>
  <c r="L43" i="4"/>
  <c r="K42" i="7" s="1"/>
  <c r="L42" i="7" s="1"/>
  <c r="L44" i="4"/>
  <c r="K43" i="7" s="1"/>
  <c r="L43" i="7" s="1"/>
  <c r="L45" i="4"/>
  <c r="K44" i="7" s="1"/>
  <c r="L44" i="7" s="1"/>
  <c r="L46" i="4"/>
  <c r="K45" i="7" s="1"/>
  <c r="L45" i="7" s="1"/>
  <c r="L47" i="4"/>
  <c r="K46" i="7" s="1"/>
  <c r="L46" i="7" s="1"/>
  <c r="L48" i="4"/>
  <c r="K47" i="7" s="1"/>
  <c r="L47" i="7" s="1"/>
  <c r="L4" i="4"/>
  <c r="P5" i="8"/>
  <c r="I4" i="7" s="1"/>
  <c r="J4" i="7" s="1"/>
  <c r="P6" i="8"/>
  <c r="I5" i="7" s="1"/>
  <c r="J5" i="7" s="1"/>
  <c r="P7" i="8"/>
  <c r="I6" i="7" s="1"/>
  <c r="J6" i="7" s="1"/>
  <c r="P8" i="8"/>
  <c r="I7" i="7" s="1"/>
  <c r="J7" i="7" s="1"/>
  <c r="P9" i="8"/>
  <c r="I8" i="7" s="1"/>
  <c r="J8" i="7" s="1"/>
  <c r="P10" i="8"/>
  <c r="I9" i="7" s="1"/>
  <c r="J9" i="7" s="1"/>
  <c r="P11" i="8"/>
  <c r="I10" i="7" s="1"/>
  <c r="J10" i="7" s="1"/>
  <c r="P12" i="8"/>
  <c r="I11" i="7" s="1"/>
  <c r="J11" i="7" s="1"/>
  <c r="P13" i="8"/>
  <c r="I12" i="7" s="1"/>
  <c r="J12" i="7" s="1"/>
  <c r="P14" i="8"/>
  <c r="I13" i="7" s="1"/>
  <c r="J13" i="7" s="1"/>
  <c r="P15" i="8"/>
  <c r="I14" i="7" s="1"/>
  <c r="J14" i="7" s="1"/>
  <c r="P16" i="8"/>
  <c r="I15" i="7" s="1"/>
  <c r="J15" i="7" s="1"/>
  <c r="P17" i="8"/>
  <c r="I16" i="7" s="1"/>
  <c r="J16" i="7" s="1"/>
  <c r="P18" i="8"/>
  <c r="I17" i="7" s="1"/>
  <c r="J17" i="7" s="1"/>
  <c r="P19" i="8"/>
  <c r="I18" i="7" s="1"/>
  <c r="J18" i="7" s="1"/>
  <c r="P20" i="8"/>
  <c r="I19" i="7" s="1"/>
  <c r="J19" i="7" s="1"/>
  <c r="P21" i="8"/>
  <c r="I20" i="7" s="1"/>
  <c r="J20" i="7" s="1"/>
  <c r="P22" i="8"/>
  <c r="I21" i="7" s="1"/>
  <c r="J21" i="7" s="1"/>
  <c r="P23" i="8"/>
  <c r="I22" i="7" s="1"/>
  <c r="J22" i="7" s="1"/>
  <c r="P24" i="8"/>
  <c r="I23" i="7" s="1"/>
  <c r="J23" i="7" s="1"/>
  <c r="P25" i="8"/>
  <c r="I24" i="7" s="1"/>
  <c r="J24" i="7" s="1"/>
  <c r="P26" i="8"/>
  <c r="I25" i="7" s="1"/>
  <c r="J25" i="7" s="1"/>
  <c r="P27" i="8"/>
  <c r="I26" i="7" s="1"/>
  <c r="J26" i="7" s="1"/>
  <c r="P28" i="8"/>
  <c r="I27" i="7" s="1"/>
  <c r="J27" i="7" s="1"/>
  <c r="P29" i="8"/>
  <c r="I28" i="7" s="1"/>
  <c r="J28" i="7" s="1"/>
  <c r="P30" i="8"/>
  <c r="I29" i="7" s="1"/>
  <c r="J29" i="7" s="1"/>
  <c r="P31" i="8"/>
  <c r="I30" i="7" s="1"/>
  <c r="J30" i="7" s="1"/>
  <c r="P32" i="8"/>
  <c r="I31" i="7" s="1"/>
  <c r="J31" i="7" s="1"/>
  <c r="P33" i="8"/>
  <c r="I32" i="7" s="1"/>
  <c r="J32" i="7" s="1"/>
  <c r="P34" i="8"/>
  <c r="I33" i="7" s="1"/>
  <c r="J33" i="7" s="1"/>
  <c r="P35" i="8"/>
  <c r="I34" i="7" s="1"/>
  <c r="J34" i="7" s="1"/>
  <c r="P36" i="8"/>
  <c r="I35" i="7" s="1"/>
  <c r="J35" i="7" s="1"/>
  <c r="P37" i="8"/>
  <c r="I36" i="7" s="1"/>
  <c r="J36" i="7" s="1"/>
  <c r="P38" i="8"/>
  <c r="I37" i="7" s="1"/>
  <c r="J37" i="7" s="1"/>
  <c r="P39" i="8"/>
  <c r="I38" i="7" s="1"/>
  <c r="J38" i="7" s="1"/>
  <c r="P40" i="8"/>
  <c r="I39" i="7" s="1"/>
  <c r="J39" i="7" s="1"/>
  <c r="P41" i="8"/>
  <c r="I40" i="7" s="1"/>
  <c r="J40" i="7" s="1"/>
  <c r="P42" i="8"/>
  <c r="I41" i="7" s="1"/>
  <c r="J41" i="7" s="1"/>
  <c r="P43" i="8"/>
  <c r="I42" i="7" s="1"/>
  <c r="J42" i="7" s="1"/>
  <c r="P44" i="8"/>
  <c r="I43" i="7" s="1"/>
  <c r="J43" i="7" s="1"/>
  <c r="P45" i="8"/>
  <c r="I44" i="7" s="1"/>
  <c r="J44" i="7" s="1"/>
  <c r="P46" i="8"/>
  <c r="I45" i="7" s="1"/>
  <c r="J45" i="7" s="1"/>
  <c r="P47" i="8"/>
  <c r="I46" i="7" s="1"/>
  <c r="J46" i="7" s="1"/>
  <c r="P48" i="8"/>
  <c r="I47" i="7" s="1"/>
  <c r="J47" i="7" s="1"/>
  <c r="P4" i="8"/>
  <c r="I3" i="7" s="1"/>
  <c r="P41" i="7" l="1"/>
  <c r="P29" i="7"/>
  <c r="P17" i="7"/>
  <c r="P13" i="7"/>
  <c r="P46" i="7"/>
  <c r="P42" i="7"/>
  <c r="P38" i="7"/>
  <c r="P34" i="7"/>
  <c r="P30" i="7"/>
  <c r="P26" i="7"/>
  <c r="P22" i="7"/>
  <c r="P18" i="7"/>
  <c r="P14" i="7"/>
  <c r="P10" i="7"/>
  <c r="P6" i="7"/>
  <c r="P37" i="7"/>
  <c r="P25" i="7"/>
  <c r="P9" i="7"/>
  <c r="P47" i="7"/>
  <c r="P43" i="7"/>
  <c r="P39" i="7"/>
  <c r="P35" i="7"/>
  <c r="P31" i="7"/>
  <c r="P27" i="7"/>
  <c r="P23" i="7"/>
  <c r="P19" i="7"/>
  <c r="P15" i="7"/>
  <c r="P11" i="7"/>
  <c r="P7" i="7"/>
  <c r="P45" i="7"/>
  <c r="P33" i="7"/>
  <c r="P21" i="7"/>
  <c r="P5" i="7"/>
  <c r="P44" i="7"/>
  <c r="P40" i="7"/>
  <c r="P36" i="7"/>
  <c r="P32" i="7"/>
  <c r="P28" i="7"/>
  <c r="P24" i="7"/>
  <c r="P20" i="7"/>
  <c r="P16" i="7"/>
  <c r="P12" i="7"/>
  <c r="P8" i="7"/>
  <c r="P4" i="7"/>
  <c r="K3" i="7"/>
  <c r="N3" i="7" l="1"/>
  <c r="M3" i="7"/>
  <c r="L3" i="7"/>
  <c r="J3" i="7" l="1"/>
  <c r="P3" i="7" s="1"/>
  <c r="P49" i="7" s="1"/>
</calcChain>
</file>

<file path=xl/sharedStrings.xml><?xml version="1.0" encoding="utf-8"?>
<sst xmlns="http://schemas.openxmlformats.org/spreadsheetml/2006/main" count="1989" uniqueCount="181">
  <si>
    <t>Coordenadas UTM-wgs84 z.15</t>
  </si>
  <si>
    <t>Pendiente</t>
  </si>
  <si>
    <t>No.</t>
  </si>
  <si>
    <t>BOSQUE/SITIO</t>
  </si>
  <si>
    <t xml:space="preserve">FINCA </t>
  </si>
  <si>
    <t>Tipo de Uso</t>
  </si>
  <si>
    <t>Parcela</t>
  </si>
  <si>
    <t>REFERENCIA</t>
  </si>
  <si>
    <t>Fecha Muestreo</t>
  </si>
  <si>
    <t>x</t>
  </si>
  <si>
    <t>y</t>
  </si>
  <si>
    <t>Altura MSNM</t>
  </si>
  <si>
    <t>Grados</t>
  </si>
  <si>
    <t>Orientacion</t>
  </si>
  <si>
    <t>Colector</t>
  </si>
  <si>
    <t>P. Tot. H. Campo (kg)</t>
  </si>
  <si>
    <t>P. Tot. H. Muestra (g)</t>
  </si>
  <si>
    <t>Materia Seca (g)</t>
  </si>
  <si>
    <t>Biomasa total (kg)</t>
  </si>
  <si>
    <t>ID PARC</t>
  </si>
  <si>
    <t>Maleza</t>
  </si>
  <si>
    <t>Hojarasca</t>
  </si>
  <si>
    <t>No</t>
  </si>
  <si>
    <t>Especie</t>
  </si>
  <si>
    <t>DAP (cm)</t>
  </si>
  <si>
    <t>Altura (m)</t>
  </si>
  <si>
    <t>clasif</t>
  </si>
  <si>
    <t>tC/ha</t>
  </si>
  <si>
    <t>Coordenadas UTM-wgs84</t>
  </si>
  <si>
    <t>Bosque</t>
  </si>
  <si>
    <t>Referencia / Tipo USO</t>
  </si>
  <si>
    <t>Altura</t>
  </si>
  <si>
    <t>Arboles</t>
  </si>
  <si>
    <t>Arboles (con raíz)</t>
  </si>
  <si>
    <t>Arbustos</t>
  </si>
  <si>
    <t>Arbustos (con raíz)</t>
  </si>
  <si>
    <t xml:space="preserve">Suelo </t>
  </si>
  <si>
    <t>TOTAL PARCELA</t>
  </si>
  <si>
    <t>Carbono (tC/ha)</t>
  </si>
  <si>
    <t>Area Muest (ha)</t>
  </si>
  <si>
    <t>PROM</t>
  </si>
  <si>
    <t xml:space="preserve">Carbono Tot (tC/ha) </t>
  </si>
  <si>
    <t>Peso final Lab (g)</t>
  </si>
  <si>
    <t>Pacalaj</t>
  </si>
  <si>
    <t>P11</t>
  </si>
  <si>
    <t>P17</t>
  </si>
  <si>
    <t>P23</t>
  </si>
  <si>
    <t>P27</t>
  </si>
  <si>
    <t>P29</t>
  </si>
  <si>
    <t>P32</t>
  </si>
  <si>
    <t>P35</t>
  </si>
  <si>
    <t>P37</t>
  </si>
  <si>
    <t>P38</t>
  </si>
  <si>
    <t>P41</t>
  </si>
  <si>
    <t>P43</t>
  </si>
  <si>
    <t>P45</t>
  </si>
  <si>
    <t>P46</t>
  </si>
  <si>
    <t>P49</t>
  </si>
  <si>
    <t>P50</t>
  </si>
  <si>
    <t>P51</t>
  </si>
  <si>
    <t>P52</t>
  </si>
  <si>
    <t>P54</t>
  </si>
  <si>
    <t>P55</t>
  </si>
  <si>
    <t>P59</t>
  </si>
  <si>
    <t>P60</t>
  </si>
  <si>
    <t>P63</t>
  </si>
  <si>
    <t>P65</t>
  </si>
  <si>
    <t>P66</t>
  </si>
  <si>
    <t>P67</t>
  </si>
  <si>
    <t>P69</t>
  </si>
  <si>
    <t>P70</t>
  </si>
  <si>
    <t>P71</t>
  </si>
  <si>
    <t>P74</t>
  </si>
  <si>
    <t>P75</t>
  </si>
  <si>
    <t>P76</t>
  </si>
  <si>
    <t>P78</t>
  </si>
  <si>
    <t>P79</t>
  </si>
  <si>
    <t>P81</t>
  </si>
  <si>
    <t>P83</t>
  </si>
  <si>
    <t>P84</t>
  </si>
  <si>
    <t>P85</t>
  </si>
  <si>
    <t>P86</t>
  </si>
  <si>
    <t>P88</t>
  </si>
  <si>
    <t>P90</t>
  </si>
  <si>
    <t>P91</t>
  </si>
  <si>
    <t>P93</t>
  </si>
  <si>
    <t>P95</t>
  </si>
  <si>
    <t>P96</t>
  </si>
  <si>
    <t>P98</t>
  </si>
  <si>
    <t>Encino canche, roble amarillo</t>
  </si>
  <si>
    <t>encino negro, roble</t>
  </si>
  <si>
    <t>pino</t>
  </si>
  <si>
    <t>Encino blanco con espinas y sin espinas</t>
  </si>
  <si>
    <t>pino, pino colorado</t>
  </si>
  <si>
    <t>nance</t>
  </si>
  <si>
    <t>Pino ocote</t>
  </si>
  <si>
    <t>Encino Blanco sin espinas</t>
  </si>
  <si>
    <t>Pino colorado</t>
  </si>
  <si>
    <t>Pinabete</t>
  </si>
  <si>
    <t>Encino negro</t>
  </si>
  <si>
    <t xml:space="preserve">Encino Blanco </t>
  </si>
  <si>
    <t>Encino Blanco</t>
  </si>
  <si>
    <t>Pino</t>
  </si>
  <si>
    <t>Canela</t>
  </si>
  <si>
    <t>Encino canche/roble</t>
  </si>
  <si>
    <t>Encino blanco</t>
  </si>
  <si>
    <t>Encino blanco con espinas</t>
  </si>
  <si>
    <t>Estorague</t>
  </si>
  <si>
    <t>Encino Roble</t>
  </si>
  <si>
    <t xml:space="preserve">Pino </t>
  </si>
  <si>
    <t>Flor de cruz</t>
  </si>
  <si>
    <t>Estoraquito</t>
  </si>
  <si>
    <t>Palo Blanco</t>
  </si>
  <si>
    <t>cedro</t>
  </si>
  <si>
    <t>Encino canche</t>
  </si>
  <si>
    <t>desc</t>
  </si>
  <si>
    <t>Fabaceae</t>
  </si>
  <si>
    <t>Caulote</t>
  </si>
  <si>
    <t>Ixcanal</t>
  </si>
  <si>
    <t>Brasil</t>
  </si>
  <si>
    <t>Cauolote</t>
  </si>
  <si>
    <t>Nance</t>
  </si>
  <si>
    <t>Desc</t>
  </si>
  <si>
    <t>Saná</t>
  </si>
  <si>
    <t>Baretillo</t>
  </si>
  <si>
    <t>Clavel</t>
  </si>
  <si>
    <t>Liphia</t>
  </si>
  <si>
    <t>Ejotillo</t>
  </si>
  <si>
    <t>sp1</t>
  </si>
  <si>
    <t>no hay</t>
  </si>
  <si>
    <t>Encino roble</t>
  </si>
  <si>
    <t>Encino blanco sin espinas</t>
  </si>
  <si>
    <t>Bursea</t>
  </si>
  <si>
    <t>Lantana Hirta</t>
  </si>
  <si>
    <t>Asteraceae</t>
  </si>
  <si>
    <t>Sapium Jabonica</t>
  </si>
  <si>
    <t>Hoja de queso</t>
  </si>
  <si>
    <t>Guayabal</t>
  </si>
  <si>
    <t>Hierba de conejo</t>
  </si>
  <si>
    <t>Araya</t>
  </si>
  <si>
    <t>Clavito</t>
  </si>
  <si>
    <t>Suquinay</t>
  </si>
  <si>
    <t>Anacardiaceae</t>
  </si>
  <si>
    <t>Hediondillo</t>
  </si>
  <si>
    <t>Comida de paloma</t>
  </si>
  <si>
    <t>Palo blanco</t>
  </si>
  <si>
    <t>Piñón</t>
  </si>
  <si>
    <t>No hay</t>
  </si>
  <si>
    <t>Capulin</t>
  </si>
  <si>
    <t>Desconocida</t>
  </si>
  <si>
    <t>Sp1</t>
  </si>
  <si>
    <t xml:space="preserve">Encino blanco </t>
  </si>
  <si>
    <t>Sp2</t>
  </si>
  <si>
    <t xml:space="preserve">encino blanco </t>
  </si>
  <si>
    <t>Encino Huite</t>
  </si>
  <si>
    <t>Corona</t>
  </si>
  <si>
    <t>Sare</t>
  </si>
  <si>
    <t>Quiebra hacha</t>
  </si>
  <si>
    <t>copal</t>
  </si>
  <si>
    <t>chichicaste</t>
  </si>
  <si>
    <t>brasil</t>
  </si>
  <si>
    <t>Tapaxca</t>
  </si>
  <si>
    <t>Culantrillo</t>
  </si>
  <si>
    <t>Bejuco blanco</t>
  </si>
  <si>
    <t xml:space="preserve">Clavel </t>
  </si>
  <si>
    <t>sare</t>
  </si>
  <si>
    <t>Zarza</t>
  </si>
  <si>
    <t>CONIF</t>
  </si>
  <si>
    <t>LATIF</t>
  </si>
  <si>
    <t>Biomasa GT (kg)</t>
  </si>
  <si>
    <t>Árboles</t>
  </si>
  <si>
    <t>Carbono (tC/ha/parc)</t>
  </si>
  <si>
    <t>AB (m2)</t>
  </si>
  <si>
    <t>AB</t>
  </si>
  <si>
    <t>Test DAP(&gt;=10 DEJAR)</t>
  </si>
  <si>
    <t>Test ALTURA(&gt;=5m DEJAR)</t>
  </si>
  <si>
    <t>TEST</t>
  </si>
  <si>
    <t>Etiquetas de fila</t>
  </si>
  <si>
    <t>Total general</t>
  </si>
  <si>
    <t>DEJAR</t>
  </si>
  <si>
    <t>Suma de Carbono (tC/ha)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</si>
</sst>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#,##0.000"/>
    <numFmt numFmtId="167" formatCode="#,##0.00_);\-#,##0.00"/>
    <numFmt numFmtId="168" formatCode="0.000000"/>
    <numFmt numFmtId="169" formatCode="#,##0.0"/>
  </numFmts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4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3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164" fontId="1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/>
    <xf numFmtId="0" fontId="4" fillId="0" borderId="0" xfId="0" applyFont="1" applyFill="1" applyBorder="1" applyAlignment="1">
      <alignment horizontal="left"/>
    </xf>
    <xf numFmtId="0" fontId="0" fillId="0" borderId="12" xfId="0" applyBorder="1"/>
    <xf numFmtId="0" fontId="0" fillId="0" borderId="12" xfId="0" applyFill="1" applyBorder="1"/>
    <xf numFmtId="1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6" xfId="0" applyFont="1" applyFill="1" applyBorder="1"/>
    <xf numFmtId="0" fontId="5" fillId="0" borderId="0" xfId="0" applyFont="1" applyBorder="1"/>
    <xf numFmtId="0" fontId="0" fillId="0" borderId="0" xfId="0" applyFont="1" applyBorder="1"/>
    <xf numFmtId="0" fontId="3" fillId="2" borderId="0" xfId="0" applyFont="1" applyFill="1" applyBorder="1" applyAlignment="1">
      <alignment horizontal="center"/>
    </xf>
    <xf numFmtId="166" fontId="0" fillId="0" borderId="0" xfId="0" applyNumberFormat="1" applyBorder="1"/>
    <xf numFmtId="165" fontId="0" fillId="0" borderId="12" xfId="0" applyNumberFormat="1" applyBorder="1"/>
    <xf numFmtId="0" fontId="7" fillId="0" borderId="0" xfId="0" applyFont="1"/>
    <xf numFmtId="0" fontId="0" fillId="0" borderId="0" xfId="0" applyFill="1"/>
    <xf numFmtId="0" fontId="8" fillId="0" borderId="0" xfId="0" applyFont="1"/>
    <xf numFmtId="0" fontId="7" fillId="0" borderId="0" xfId="0" applyFont="1" applyFill="1"/>
    <xf numFmtId="0" fontId="9" fillId="0" borderId="0" xfId="0" applyFont="1"/>
    <xf numFmtId="0" fontId="10" fillId="0" borderId="0" xfId="0" applyFont="1"/>
    <xf numFmtId="0" fontId="8" fillId="0" borderId="14" xfId="0" applyFont="1" applyBorder="1"/>
    <xf numFmtId="0" fontId="0" fillId="0" borderId="0" xfId="0" applyNumberFormat="1" applyFill="1" applyBorder="1" applyAlignment="1" applyProtection="1"/>
    <xf numFmtId="1" fontId="0" fillId="0" borderId="0" xfId="0" applyNumberFormat="1"/>
    <xf numFmtId="0" fontId="11" fillId="0" borderId="15" xfId="1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11" fillId="0" borderId="16" xfId="1" applyFont="1" applyFill="1" applyBorder="1" applyAlignment="1">
      <alignment wrapText="1"/>
    </xf>
    <xf numFmtId="0" fontId="11" fillId="0" borderId="0" xfId="1" applyFont="1" applyFill="1" applyBorder="1" applyAlignment="1">
      <alignment horizontal="center" wrapText="1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0" xfId="0" applyNumberFormat="1"/>
    <xf numFmtId="1" fontId="0" fillId="0" borderId="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4" fontId="3" fillId="2" borderId="0" xfId="0" applyNumberFormat="1" applyFont="1" applyFill="1"/>
    <xf numFmtId="0" fontId="3" fillId="13" borderId="12" xfId="0" applyFont="1" applyFill="1" applyBorder="1" applyAlignment="1">
      <alignment horizontal="center"/>
    </xf>
    <xf numFmtId="1" fontId="0" fillId="0" borderId="12" xfId="0" applyNumberFormat="1" applyBorder="1"/>
    <xf numFmtId="0" fontId="11" fillId="0" borderId="15" xfId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2" borderId="0" xfId="0" applyFont="1" applyFill="1" applyBorder="1" applyAlignment="1"/>
    <xf numFmtId="0" fontId="3" fillId="2" borderId="12" xfId="0" applyFont="1" applyFill="1" applyBorder="1"/>
    <xf numFmtId="0" fontId="0" fillId="0" borderId="0" xfId="0" applyFont="1"/>
    <xf numFmtId="1" fontId="0" fillId="0" borderId="22" xfId="0" applyNumberFormat="1" applyFont="1" applyBorder="1"/>
    <xf numFmtId="2" fontId="0" fillId="0" borderId="19" xfId="0" applyNumberFormat="1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5" fontId="0" fillId="0" borderId="19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1" fontId="0" fillId="0" borderId="23" xfId="0" applyNumberFormat="1" applyFont="1" applyBorder="1"/>
    <xf numFmtId="2" fontId="0" fillId="0" borderId="20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5" fontId="0" fillId="0" borderId="20" xfId="0" applyNumberFormat="1" applyFont="1" applyBorder="1" applyAlignment="1">
      <alignment horizontal="center"/>
    </xf>
    <xf numFmtId="165" fontId="0" fillId="0" borderId="17" xfId="0" applyNumberFormat="1" applyFont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20" xfId="0" applyFont="1" applyBorder="1"/>
    <xf numFmtId="0" fontId="0" fillId="0" borderId="17" xfId="0" applyFont="1" applyBorder="1"/>
    <xf numFmtId="1" fontId="0" fillId="0" borderId="24" xfId="0" applyNumberFormat="1" applyFont="1" applyBorder="1"/>
    <xf numFmtId="0" fontId="0" fillId="0" borderId="21" xfId="0" applyFont="1" applyBorder="1"/>
    <xf numFmtId="0" fontId="0" fillId="0" borderId="18" xfId="0" applyFont="1" applyBorder="1"/>
    <xf numFmtId="0" fontId="6" fillId="2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6" fillId="2" borderId="0" xfId="0" applyNumberFormat="1" applyFont="1" applyFill="1" applyBorder="1" applyAlignment="1">
      <alignment horizontal="center"/>
    </xf>
    <xf numFmtId="165" fontId="6" fillId="2" borderId="4" xfId="0" applyNumberFormat="1" applyFont="1" applyFill="1" applyBorder="1" applyAlignment="1">
      <alignment horizontal="center"/>
    </xf>
    <xf numFmtId="165" fontId="6" fillId="2" borderId="5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7" fontId="12" fillId="0" borderId="19" xfId="0" applyNumberFormat="1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7" fontId="12" fillId="0" borderId="20" xfId="0" applyNumberFormat="1" applyFont="1" applyBorder="1" applyAlignment="1">
      <alignment horizontal="center" vertical="center"/>
    </xf>
    <xf numFmtId="167" fontId="12" fillId="0" borderId="17" xfId="0" applyNumberFormat="1" applyFont="1" applyBorder="1" applyAlignment="1">
      <alignment horizontal="center" vertical="center"/>
    </xf>
    <xf numFmtId="167" fontId="12" fillId="0" borderId="21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NumberFormat="1" applyFont="1" applyFill="1" applyBorder="1" applyAlignment="1" applyProtection="1"/>
    <xf numFmtId="1" fontId="0" fillId="0" borderId="12" xfId="0" applyNumberFormat="1" applyFont="1" applyBorder="1"/>
    <xf numFmtId="0" fontId="0" fillId="0" borderId="12" xfId="0" applyFont="1" applyFill="1" applyBorder="1"/>
    <xf numFmtId="0" fontId="0" fillId="0" borderId="12" xfId="0" applyFont="1" applyBorder="1"/>
    <xf numFmtId="0" fontId="14" fillId="0" borderId="12" xfId="0" applyFont="1" applyBorder="1"/>
    <xf numFmtId="165" fontId="0" fillId="0" borderId="12" xfId="0" applyNumberFormat="1" applyFont="1" applyBorder="1"/>
    <xf numFmtId="165" fontId="0" fillId="0" borderId="12" xfId="0" applyNumberFormat="1" applyFont="1" applyFill="1" applyBorder="1"/>
    <xf numFmtId="165" fontId="6" fillId="0" borderId="12" xfId="0" applyNumberFormat="1" applyFont="1" applyBorder="1"/>
    <xf numFmtId="2" fontId="6" fillId="0" borderId="12" xfId="0" applyNumberFormat="1" applyFont="1" applyBorder="1"/>
    <xf numFmtId="0" fontId="12" fillId="0" borderId="0" xfId="0" applyFont="1"/>
    <xf numFmtId="0" fontId="12" fillId="4" borderId="6" xfId="0" applyFont="1" applyFill="1" applyBorder="1"/>
    <xf numFmtId="0" fontId="6" fillId="7" borderId="6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0" fontId="6" fillId="7" borderId="6" xfId="0" applyFont="1" applyFill="1" applyBorder="1" applyAlignment="1">
      <alignment horizontal="left"/>
    </xf>
    <xf numFmtId="0" fontId="6" fillId="4" borderId="6" xfId="0" applyFont="1" applyFill="1" applyBorder="1"/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wrapText="1"/>
    </xf>
    <xf numFmtId="0" fontId="13" fillId="9" borderId="2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wrapText="1"/>
    </xf>
    <xf numFmtId="0" fontId="6" fillId="10" borderId="10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167" fontId="12" fillId="0" borderId="12" xfId="0" applyNumberFormat="1" applyFont="1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 vertical="center"/>
    </xf>
    <xf numFmtId="166" fontId="0" fillId="0" borderId="12" xfId="0" applyNumberFormat="1" applyBorder="1"/>
    <xf numFmtId="166" fontId="3" fillId="14" borderId="0" xfId="0" applyNumberFormat="1" applyFont="1" applyFill="1" applyAlignment="1">
      <alignment horizontal="center" vertical="center" wrapText="1"/>
    </xf>
    <xf numFmtId="166" fontId="0" fillId="0" borderId="0" xfId="0" applyNumberFormat="1"/>
    <xf numFmtId="0" fontId="0" fillId="0" borderId="0" xfId="0" pivotButton="1"/>
    <xf numFmtId="0" fontId="0" fillId="0" borderId="0" xfId="0" applyNumberFormat="1"/>
    <xf numFmtId="0" fontId="3" fillId="2" borderId="0" xfId="0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</cellXfs>
  <cellStyles count="2">
    <cellStyle name="Normal" xfId="0" builtinId="0"/>
    <cellStyle name="Normal_Sheet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gerGo" refreshedDate="42426.220518865739" createdVersion="5" refreshedVersion="5" minRefreshableVersion="3" recordCount="335">
  <cacheSource type="worksheet">
    <worksheetSource ref="A1:M336" sheet="Arboles"/>
  </cacheSource>
  <cacheFields count="13">
    <cacheField name="ID PARC" numFmtId="0">
      <sharedItems count="44">
        <s v="P11"/>
        <s v="P17"/>
        <s v="P23"/>
        <s v="P27"/>
        <s v="P29"/>
        <s v="P32"/>
        <s v="P35"/>
        <s v="P37"/>
        <s v="P38"/>
        <s v="P41"/>
        <s v="P43"/>
        <s v="P45"/>
        <s v="P46"/>
        <s v="P49"/>
        <s v="P50"/>
        <s v="P51"/>
        <s v="P52"/>
        <s v="P54"/>
        <s v="P55"/>
        <s v="P59"/>
        <s v="P60"/>
        <s v="P63"/>
        <s v="P65"/>
        <s v="P66"/>
        <s v="P67"/>
        <s v="P69"/>
        <s v="P70"/>
        <s v="P71"/>
        <s v="P74"/>
        <s v="P75"/>
        <s v="P76"/>
        <s v="P78"/>
        <s v="P79"/>
        <s v="P83"/>
        <s v="P84"/>
        <s v="P85"/>
        <s v="P86"/>
        <s v="P88"/>
        <s v="P90"/>
        <s v="P91"/>
        <s v="P93"/>
        <s v="P95"/>
        <s v="P96"/>
        <s v="P98"/>
      </sharedItems>
    </cacheField>
    <cacheField name="No" numFmtId="0">
      <sharedItems containsSemiMixedTypes="0" containsString="0" containsNumber="1" containsInteger="1" minValue="1" maxValue="30"/>
    </cacheField>
    <cacheField name="Especie" numFmtId="0">
      <sharedItems/>
    </cacheField>
    <cacheField name="DAP (cm)" numFmtId="0">
      <sharedItems containsSemiMixedTypes="0" containsString="0" containsNumber="1" minValue="0" maxValue="67.5"/>
    </cacheField>
    <cacheField name="Altura (m)" numFmtId="0">
      <sharedItems containsSemiMixedTypes="0" containsString="0" containsNumber="1" minValue="0" maxValue="40"/>
    </cacheField>
    <cacheField name="AB (m2)" numFmtId="169">
      <sharedItems containsSemiMixedTypes="0" containsString="0" containsNumber="1" minValue="0" maxValue="3578.4787499999998"/>
    </cacheField>
    <cacheField name="Area Muest (ha)" numFmtId="0">
      <sharedItems containsSemiMixedTypes="0" containsString="0" containsNumber="1" minValue="3.1415999999999999E-2" maxValue="3.1415999999999999E-2"/>
    </cacheField>
    <cacheField name="clasif" numFmtId="0">
      <sharedItems/>
    </cacheField>
    <cacheField name="Biomasa GT (kg)" numFmtId="4">
      <sharedItems containsSemiMixedTypes="0" containsString="0" containsNumber="1" minValue="0" maxValue="3127.52670817017"/>
    </cacheField>
    <cacheField name="Carbono (tC/ha)" numFmtId="4">
      <sharedItems containsSemiMixedTypes="0" containsString="0" containsNumber="1" minValue="0" maxValue="49.776017127740168"/>
    </cacheField>
    <cacheField name="Test DAP(&gt;=10 DEJAR)" numFmtId="166">
      <sharedItems/>
    </cacheField>
    <cacheField name="Test ALTURA(&gt;=5m DEJAR)" numFmtId="166">
      <sharedItems/>
    </cacheField>
    <cacheField name="TEST" numFmtId="166">
      <sharedItems count="2">
        <s v="DEJAR"/>
        <s v="DEPUR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x v="0"/>
    <n v="1"/>
    <s v="Encino canche, roble amarillo"/>
    <n v="29"/>
    <n v="12"/>
    <n v="660.52139999999997"/>
    <n v="3.1415999999999999E-2"/>
    <s v="LATIF"/>
    <n v="417.52015350701288"/>
    <n v="6.6450240881559219"/>
    <s v="DEJAR"/>
    <s v="DEJAR"/>
    <x v="0"/>
  </r>
  <r>
    <x v="0"/>
    <n v="2"/>
    <s v="Encino canche, roble amarillo"/>
    <n v="18.8"/>
    <n v="12"/>
    <n v="277.59177600000004"/>
    <n v="3.1415999999999999E-2"/>
    <s v="LATIF"/>
    <n v="148.59533207280828"/>
    <n v="2.3649626316655254"/>
    <s v="DEJAR"/>
    <s v="DEJAR"/>
    <x v="0"/>
  </r>
  <r>
    <x v="0"/>
    <n v="3"/>
    <s v="Encino canche, roble amarillo"/>
    <n v="26.5"/>
    <n v="14"/>
    <n v="551.54714999999999"/>
    <n v="3.1415999999999999E-2"/>
    <s v="LATIF"/>
    <n v="336.78905129290041"/>
    <n v="5.3601516948831875"/>
    <s v="DEJAR"/>
    <s v="DEJAR"/>
    <x v="0"/>
  </r>
  <r>
    <x v="0"/>
    <n v="4"/>
    <s v="Encino canche, roble amarillo"/>
    <n v="28.8"/>
    <n v="18"/>
    <n v="651.44217600000002"/>
    <n v="3.1415999999999999E-2"/>
    <s v="LATIF"/>
    <n v="410.68967074231722"/>
    <n v="6.5363138327972568"/>
    <s v="DEJAR"/>
    <s v="DEJAR"/>
    <x v="0"/>
  </r>
  <r>
    <x v="0"/>
    <n v="5"/>
    <s v="Encino canche, roble amarillo"/>
    <n v="15.2"/>
    <n v="7"/>
    <n v="181.45881599999998"/>
    <n v="3.1415999999999999E-2"/>
    <s v="LATIF"/>
    <n v="89.530951875655134"/>
    <n v="1.4249260229764313"/>
    <s v="DEJAR"/>
    <s v="DEJAR"/>
    <x v="0"/>
  </r>
  <r>
    <x v="0"/>
    <n v="6"/>
    <s v="Encino canche, roble amarillo"/>
    <n v="28.7"/>
    <n v="22"/>
    <n v="646.92612599999995"/>
    <n v="3.1415999999999999E-2"/>
    <s v="LATIF"/>
    <n v="407.29893193718289"/>
    <n v="6.4823486748342063"/>
    <s v="DEJAR"/>
    <s v="DEJAR"/>
    <x v="0"/>
  </r>
  <r>
    <x v="0"/>
    <n v="7"/>
    <s v="Encino canche, roble amarillo"/>
    <n v="16.5"/>
    <n v="8"/>
    <n v="213.82515000000001"/>
    <n v="3.1415999999999999E-2"/>
    <s v="LATIF"/>
    <n v="108.87354082236264"/>
    <n v="1.7327721674045493"/>
    <s v="DEJAR"/>
    <s v="DEJAR"/>
    <x v="0"/>
  </r>
  <r>
    <x v="0"/>
    <n v="8"/>
    <s v="Encino canche, roble amarillo"/>
    <n v="19"/>
    <n v="12"/>
    <n v="283.52940000000001"/>
    <n v="3.1415999999999999E-2"/>
    <s v="LATIF"/>
    <n v="152.39095368994771"/>
    <n v="2.4253716846503011"/>
    <s v="DEJAR"/>
    <s v="DEJAR"/>
    <x v="0"/>
  </r>
  <r>
    <x v="0"/>
    <n v="9"/>
    <s v="Encino canche, roble amarillo"/>
    <n v="15.7"/>
    <n v="6"/>
    <n v="193.59324599999999"/>
    <n v="3.1415999999999999E-2"/>
    <s v="LATIF"/>
    <n v="96.711021847370617"/>
    <n v="1.5392001185283075"/>
    <s v="DEJAR"/>
    <s v="DEJAR"/>
    <x v="0"/>
  </r>
  <r>
    <x v="0"/>
    <n v="10"/>
    <s v="Encino canche, roble amarillo"/>
    <n v="18"/>
    <n v="8"/>
    <n v="254.46959999999999"/>
    <n v="3.1415999999999999E-2"/>
    <s v="LATIF"/>
    <n v="133.96512701589552"/>
    <n v="2.132116230836127"/>
    <s v="DEJAR"/>
    <s v="DEJAR"/>
    <x v="0"/>
  </r>
  <r>
    <x v="0"/>
    <n v="11"/>
    <s v="Encino canche, roble amarillo"/>
    <n v="24.8"/>
    <n v="10"/>
    <n v="483.05241600000005"/>
    <n v="3.1415999999999999E-2"/>
    <s v="LATIF"/>
    <n v="287.55883622451108"/>
    <n v="4.5766303193358651"/>
    <s v="DEJAR"/>
    <s v="DEJAR"/>
    <x v="0"/>
  </r>
  <r>
    <x v="0"/>
    <n v="12"/>
    <s v="Encino canche, roble amarillo"/>
    <n v="18"/>
    <n v="8"/>
    <n v="254.46959999999999"/>
    <n v="3.1415999999999999E-2"/>
    <s v="LATIF"/>
    <n v="133.96512701589552"/>
    <n v="2.132116230836127"/>
    <s v="DEJAR"/>
    <s v="DEJAR"/>
    <x v="0"/>
  </r>
  <r>
    <x v="0"/>
    <n v="13"/>
    <s v="Encino canche, roble amarillo"/>
    <n v="24.8"/>
    <n v="10"/>
    <n v="483.05241600000005"/>
    <n v="3.1415999999999999E-2"/>
    <s v="LATIF"/>
    <n v="287.55883622451108"/>
    <n v="4.5766303193358651"/>
    <s v="DEJAR"/>
    <s v="DEJAR"/>
    <x v="0"/>
  </r>
  <r>
    <x v="1"/>
    <n v="1"/>
    <s v="encino negro, roble"/>
    <n v="23.5"/>
    <n v="7"/>
    <n v="433.73714999999999"/>
    <n v="3.1415999999999999E-2"/>
    <s v="LATIF"/>
    <n v="252.9246466618562"/>
    <n v="4.025411361437742"/>
    <s v="DEJAR"/>
    <s v="DEJAR"/>
    <x v="0"/>
  </r>
  <r>
    <x v="1"/>
    <n v="2"/>
    <s v="encino negro, roble"/>
    <n v="15.9"/>
    <n v="8"/>
    <n v="198.556974"/>
    <n v="3.1415999999999999E-2"/>
    <s v="LATIF"/>
    <n v="99.673395049278255"/>
    <n v="1.586347642113545"/>
    <s v="DEJAR"/>
    <s v="DEJAR"/>
    <x v="0"/>
  </r>
  <r>
    <x v="1"/>
    <n v="3"/>
    <s v="encino negro, roble"/>
    <n v="22.7"/>
    <n v="9"/>
    <n v="404.70876599999997"/>
    <n v="3.1415999999999999E-2"/>
    <s v="LATIF"/>
    <n v="232.88331926121816"/>
    <n v="3.7064444751276127"/>
    <s v="DEJAR"/>
    <s v="DEJAR"/>
    <x v="0"/>
  </r>
  <r>
    <x v="1"/>
    <n v="4"/>
    <s v="encino negro, roble"/>
    <n v="15.7"/>
    <n v="5"/>
    <n v="193.59324599999999"/>
    <n v="3.1415999999999999E-2"/>
    <s v="LATIF"/>
    <n v="96.711021847370617"/>
    <n v="1.5392001185283075"/>
    <s v="DEJAR"/>
    <s v="DEJAR"/>
    <x v="0"/>
  </r>
  <r>
    <x v="1"/>
    <n v="5"/>
    <s v="pino"/>
    <n v="33.4"/>
    <n v="22"/>
    <n v="876.16082399999993"/>
    <n v="3.1415999999999999E-2"/>
    <s v="CONIF"/>
    <n v="563.13023971229939"/>
    <n v="8.9624751673080496"/>
    <s v="DEJAR"/>
    <s v="DEJAR"/>
    <x v="0"/>
  </r>
  <r>
    <x v="1"/>
    <n v="6"/>
    <s v="Encino blanco con espinas y sin espinas"/>
    <n v="28.7"/>
    <n v="22"/>
    <n v="646.92612599999995"/>
    <n v="3.1415999999999999E-2"/>
    <s v="LATIF"/>
    <n v="407.29893193718289"/>
    <n v="6.4823486748342063"/>
    <s v="DEJAR"/>
    <s v="DEJAR"/>
    <x v="0"/>
  </r>
  <r>
    <x v="1"/>
    <n v="7"/>
    <s v="Encino blanco con espinas y sin espinas"/>
    <n v="11"/>
    <n v="5"/>
    <n v="95.0334"/>
    <n v="3.1415999999999999E-2"/>
    <s v="LATIF"/>
    <n v="41.419711592222448"/>
    <n v="0.65921364260603599"/>
    <s v="DEJAR"/>
    <s v="DEJAR"/>
    <x v="0"/>
  </r>
  <r>
    <x v="1"/>
    <n v="8"/>
    <s v="encino negro, roble"/>
    <n v="28.2"/>
    <n v="18"/>
    <n v="624.58149600000002"/>
    <n v="3.1415999999999999E-2"/>
    <s v="LATIF"/>
    <n v="390.58939163350556"/>
    <n v="6.216408703105194"/>
    <s v="DEJAR"/>
    <s v="DEJAR"/>
    <x v="0"/>
  </r>
  <r>
    <x v="1"/>
    <n v="9"/>
    <s v="Encino blanco con espinas y sin espinas"/>
    <n v="19.100000000000001"/>
    <n v="12"/>
    <n v="286.52177400000005"/>
    <n v="3.1415999999999999E-2"/>
    <s v="LATIF"/>
    <n v="154.30963099368506"/>
    <n v="2.4559083109511883"/>
    <s v="DEJAR"/>
    <s v="DEJAR"/>
    <x v="0"/>
  </r>
  <r>
    <x v="1"/>
    <n v="10"/>
    <s v="encino negro, roble"/>
    <n v="11.7"/>
    <n v="10"/>
    <n v="107.51340599999999"/>
    <n v="3.1415999999999999E-2"/>
    <s v="LATIF"/>
    <n v="47.980953572819153"/>
    <n v="0.76363880781797733"/>
    <s v="DEJAR"/>
    <s v="DEJAR"/>
    <x v="0"/>
  </r>
  <r>
    <x v="2"/>
    <n v="1"/>
    <s v="pino, pino colorado"/>
    <n v="43.8"/>
    <n v="18"/>
    <n v="1506.7427759999998"/>
    <n v="3.1415999999999999E-2"/>
    <s v="CONIF"/>
    <n v="1058.3673212195567"/>
    <n v="16.844399688368295"/>
    <s v="DEJAR"/>
    <s v="DEJAR"/>
    <x v="0"/>
  </r>
  <r>
    <x v="2"/>
    <n v="2"/>
    <s v="encino negro, roble"/>
    <n v="15"/>
    <n v="6"/>
    <n v="176.715"/>
    <n v="3.1415999999999999E-2"/>
    <s v="LATIF"/>
    <n v="86.748598761993364"/>
    <n v="1.3806436013813561"/>
    <s v="DEJAR"/>
    <s v="DEJAR"/>
    <x v="0"/>
  </r>
  <r>
    <x v="2"/>
    <n v="3"/>
    <s v="encino negro, roble"/>
    <n v="10"/>
    <n v="5"/>
    <n v="78.539999999999992"/>
    <n v="3.1415999999999999E-2"/>
    <s v="LATIF"/>
    <n v="33.002526735248487"/>
    <n v="0.52525029818004332"/>
    <s v="DEJAR"/>
    <s v="DEJAR"/>
    <x v="0"/>
  </r>
  <r>
    <x v="2"/>
    <n v="4"/>
    <s v="encino negro, roble"/>
    <n v="11.5"/>
    <n v="5"/>
    <n v="103.86915"/>
    <n v="3.1415999999999999E-2"/>
    <s v="LATIF"/>
    <n v="46.049095165044989"/>
    <n v="0.73289239822136798"/>
    <s v="DEJAR"/>
    <s v="DEJAR"/>
    <x v="0"/>
  </r>
  <r>
    <x v="3"/>
    <n v="1"/>
    <s v="Encino canche, roble amarillo"/>
    <n v="24.7"/>
    <n v="12"/>
    <n v="479.1646859999999"/>
    <n v="3.1415999999999999E-2"/>
    <s v="LATIF"/>
    <n v="284.80283404864116"/>
    <n v="4.5327672849605483"/>
    <s v="DEJAR"/>
    <s v="DEJAR"/>
    <x v="0"/>
  </r>
  <r>
    <x v="3"/>
    <n v="2"/>
    <s v="Encino canche, roble amarillo"/>
    <n v="33.6"/>
    <n v="30"/>
    <n v="886.68518400000005"/>
    <n v="3.1415999999999999E-2"/>
    <s v="LATIF"/>
    <n v="593.03745396677721"/>
    <n v="9.4384621525142798"/>
    <s v="DEJAR"/>
    <s v="DEJAR"/>
    <x v="0"/>
  </r>
  <r>
    <x v="4"/>
    <n v="1"/>
    <s v="Encino canche, roble amarillo"/>
    <n v="15.4"/>
    <n v="10"/>
    <n v="186.26546400000001"/>
    <n v="3.1415999999999999E-2"/>
    <s v="LATIF"/>
    <n v="92.364419453989825"/>
    <n v="1.4700219546407853"/>
    <s v="DEJAR"/>
    <s v="DEJAR"/>
    <x v="0"/>
  </r>
  <r>
    <x v="4"/>
    <n v="2"/>
    <s v="Encino canche, roble amarillo"/>
    <n v="36"/>
    <n v="8"/>
    <n v="1017.8783999999999"/>
    <n v="3.1415999999999999E-2"/>
    <s v="LATIF"/>
    <n v="699.03635875505904"/>
    <n v="11.125483173463508"/>
    <s v="DEJAR"/>
    <s v="DEJAR"/>
    <x v="0"/>
  </r>
  <r>
    <x v="4"/>
    <n v="3"/>
    <s v="Encino canche, roble amarillo"/>
    <n v="27.6"/>
    <n v="22"/>
    <n v="598.28630400000009"/>
    <n v="3.1415999999999999E-2"/>
    <s v="LATIF"/>
    <n v="371.07218177040426"/>
    <n v="5.9057833869748579"/>
    <s v="DEJAR"/>
    <s v="DEJAR"/>
    <x v="0"/>
  </r>
  <r>
    <x v="4"/>
    <n v="4"/>
    <s v="Encino canche, roble amarillo"/>
    <n v="28.1"/>
    <n v="25"/>
    <n v="620.15969400000006"/>
    <n v="3.1415999999999999E-2"/>
    <s v="LATIF"/>
    <n v="387.29616096533618"/>
    <n v="6.1639954317121246"/>
    <s v="DEJAR"/>
    <s v="DEJAR"/>
    <x v="0"/>
  </r>
  <r>
    <x v="4"/>
    <n v="5"/>
    <s v="nance"/>
    <n v="22.8"/>
    <n v="8"/>
    <n v="408.28233600000004"/>
    <n v="3.1415999999999999E-2"/>
    <s v="LATIF"/>
    <n v="235.33606027641849"/>
    <n v="3.7454809695126445"/>
    <s v="DEJAR"/>
    <s v="DEJAR"/>
    <x v="0"/>
  </r>
  <r>
    <x v="4"/>
    <n v="6"/>
    <s v="encino negro, roble"/>
    <n v="17.3"/>
    <n v="10"/>
    <n v="235.06236600000003"/>
    <n v="3.1415999999999999E-2"/>
    <s v="LATIF"/>
    <n v="121.88000372337804"/>
    <n v="1.9397759696234091"/>
    <s v="DEJAR"/>
    <s v="DEJAR"/>
    <x v="0"/>
  </r>
  <r>
    <x v="4"/>
    <n v="7"/>
    <s v="encino negro, roble"/>
    <n v="22"/>
    <n v="6"/>
    <n v="380.1336"/>
    <n v="3.1415999999999999E-2"/>
    <s v="LATIF"/>
    <n v="216.13001097424697"/>
    <n v="3.4398079159384864"/>
    <s v="DEJAR"/>
    <s v="DEJAR"/>
    <x v="0"/>
  </r>
  <r>
    <x v="4"/>
    <n v="8"/>
    <s v="nance"/>
    <n v="12.8"/>
    <n v="8"/>
    <n v="128.67993600000003"/>
    <n v="3.1415999999999999E-2"/>
    <s v="LATIF"/>
    <n v="59.440605709239286"/>
    <n v="0.94602440968358936"/>
    <s v="DEJAR"/>
    <s v="DEJAR"/>
    <x v="0"/>
  </r>
  <r>
    <x v="4"/>
    <n v="9"/>
    <s v="Encino canche, roble amarillo"/>
    <n v="19.3"/>
    <n v="20"/>
    <n v="292.55364600000001"/>
    <n v="3.1415999999999999E-2"/>
    <s v="LATIF"/>
    <n v="158.18885885496738"/>
    <n v="2.5176479955272377"/>
    <s v="DEJAR"/>
    <s v="DEJAR"/>
    <x v="0"/>
  </r>
  <r>
    <x v="4"/>
    <n v="10"/>
    <s v="encino negro, roble"/>
    <n v="15"/>
    <n v="8"/>
    <n v="176.715"/>
    <n v="3.1415999999999999E-2"/>
    <s v="LATIF"/>
    <n v="86.748598761993364"/>
    <n v="1.3806436013813561"/>
    <s v="DEJAR"/>
    <s v="DEJAR"/>
    <x v="0"/>
  </r>
  <r>
    <x v="5"/>
    <n v="1"/>
    <s v="encino negro, roble"/>
    <n v="15.7"/>
    <n v="8"/>
    <n v="193.59324599999999"/>
    <n v="3.1415999999999999E-2"/>
    <s v="LATIF"/>
    <n v="96.711021847370617"/>
    <n v="1.5392001185283075"/>
    <s v="DEJAR"/>
    <s v="DEJAR"/>
    <x v="0"/>
  </r>
  <r>
    <x v="5"/>
    <n v="2"/>
    <s v="encino negro, roble"/>
    <n v="17.5"/>
    <n v="3"/>
    <n v="240.52875"/>
    <n v="3.1415999999999999E-2"/>
    <s v="LATIF"/>
    <n v="125.26530811454663"/>
    <n v="1.993654636404167"/>
    <s v="DEJAR"/>
    <s v="DEPURAR"/>
    <x v="1"/>
  </r>
  <r>
    <x v="5"/>
    <n v="3"/>
    <s v="encino negro, roble"/>
    <n v="12.3"/>
    <n v="6"/>
    <n v="118.82316600000001"/>
    <n v="3.1415999999999999E-2"/>
    <s v="LATIF"/>
    <n v="54.055130942699968"/>
    <n v="0.86031211711707356"/>
    <s v="DEJAR"/>
    <s v="DEJAR"/>
    <x v="0"/>
  </r>
  <r>
    <x v="5"/>
    <n v="4"/>
    <s v="encino negro, roble"/>
    <n v="12.6"/>
    <n v="8"/>
    <n v="124.69010399999999"/>
    <n v="3.1415999999999999E-2"/>
    <s v="LATIF"/>
    <n v="57.25077756729295"/>
    <n v="0.91117229385174681"/>
    <s v="DEJAR"/>
    <s v="DEJAR"/>
    <x v="0"/>
  </r>
  <r>
    <x v="5"/>
    <n v="5"/>
    <s v="encino negro, roble"/>
    <n v="10.1"/>
    <n v="5"/>
    <n v="80.118653999999992"/>
    <n v="3.1415999999999999E-2"/>
    <s v="LATIF"/>
    <n v="33.794593678724425"/>
    <n v="0.53785640563286896"/>
    <s v="DEJAR"/>
    <s v="DEJAR"/>
    <x v="0"/>
  </r>
  <r>
    <x v="5"/>
    <n v="6"/>
    <s v="pino, pino colorado"/>
    <n v="37.4"/>
    <n v="15"/>
    <n v="1098.586104"/>
    <n v="3.1415999999999999E-2"/>
    <s v="CONIF"/>
    <n v="732.74772615975041"/>
    <n v="11.662014994903082"/>
    <s v="DEJAR"/>
    <s v="DEJAR"/>
    <x v="0"/>
  </r>
  <r>
    <x v="6"/>
    <n v="1"/>
    <s v="Pino ocote"/>
    <n v="42.2"/>
    <n v="21"/>
    <n v="1398.671736"/>
    <n v="3.1415999999999999E-2"/>
    <s v="CONIF"/>
    <n v="970.54996135098702"/>
    <n v="15.446746265453703"/>
    <s v="DEJAR"/>
    <s v="DEJAR"/>
    <x v="0"/>
  </r>
  <r>
    <x v="6"/>
    <n v="2"/>
    <s v="Pino ocote"/>
    <n v="45.5"/>
    <n v="23"/>
    <n v="1625.97435"/>
    <n v="3.1415999999999999E-2"/>
    <s v="CONIF"/>
    <n v="1156.4564177810689"/>
    <n v="18.405532495878994"/>
    <s v="DEJAR"/>
    <s v="DEJAR"/>
    <x v="0"/>
  </r>
  <r>
    <x v="6"/>
    <n v="3"/>
    <s v="Pino ocote"/>
    <n v="36.9"/>
    <n v="19"/>
    <n v="1069.4084939999998"/>
    <n v="3.1415999999999999E-2"/>
    <s v="CONIF"/>
    <n v="710.1480096937255"/>
    <n v="11.30233017719833"/>
    <s v="DEJAR"/>
    <s v="DEJAR"/>
    <x v="0"/>
  </r>
  <r>
    <x v="7"/>
    <n v="1"/>
    <s v="Encino Blanco sin espinas"/>
    <n v="15.5"/>
    <n v="12"/>
    <n v="188.69235"/>
    <n v="3.1415999999999999E-2"/>
    <s v="LATIF"/>
    <n v="93.800401528799213"/>
    <n v="1.4928762657371915"/>
    <s v="DEJAR"/>
    <s v="DEJAR"/>
    <x v="0"/>
  </r>
  <r>
    <x v="7"/>
    <n v="2"/>
    <s v="Pino colorado"/>
    <n v="34.799999999999997"/>
    <n v="23"/>
    <n v="951.15081599999974"/>
    <n v="3.1415999999999999E-2"/>
    <s v="CONIF"/>
    <n v="619.60816861990156"/>
    <n v="9.8613472214779332"/>
    <s v="DEJAR"/>
    <s v="DEJAR"/>
    <x v="0"/>
  </r>
  <r>
    <x v="7"/>
    <n v="3"/>
    <s v="Pinabete"/>
    <n v="26.3"/>
    <n v="22"/>
    <n v="543.25332600000002"/>
    <n v="3.1415999999999999E-2"/>
    <s v="CONIF"/>
    <n v="322.86533719803299"/>
    <n v="5.138549420646056"/>
    <s v="DEJAR"/>
    <s v="DEJAR"/>
    <x v="0"/>
  </r>
  <r>
    <x v="7"/>
    <n v="4"/>
    <s v="Pinabete"/>
    <n v="13.1"/>
    <n v="20"/>
    <n v="134.78249399999999"/>
    <n v="3.1415999999999999E-2"/>
    <s v="CONIF"/>
    <n v="63.750116373815281"/>
    <n v="1.0146122417528534"/>
    <s v="DEJAR"/>
    <s v="DEJAR"/>
    <x v="0"/>
  </r>
  <r>
    <x v="7"/>
    <n v="5"/>
    <s v="Pino colorado"/>
    <n v="15.1"/>
    <n v="19"/>
    <n v="179.07905399999999"/>
    <n v="3.1415999999999999E-2"/>
    <s v="CONIF"/>
    <n v="88.737977243177667"/>
    <n v="1.4123054692382491"/>
    <s v="DEJAR"/>
    <s v="DEJAR"/>
    <x v="0"/>
  </r>
  <r>
    <x v="7"/>
    <n v="6"/>
    <s v="Encino Blanco sin espinas"/>
    <n v="17.8"/>
    <n v="22"/>
    <n v="248.84613600000003"/>
    <n v="3.1415999999999999E-2"/>
    <s v="LATIF"/>
    <n v="130.44449964469851"/>
    <n v="2.0760838369731744"/>
    <s v="DEJAR"/>
    <s v="DEJAR"/>
    <x v="0"/>
  </r>
  <r>
    <x v="7"/>
    <n v="7"/>
    <s v="Pino colorado"/>
    <n v="10.3"/>
    <n v="10"/>
    <n v="83.323086000000018"/>
    <n v="3.1415999999999999E-2"/>
    <s v="CONIF"/>
    <n v="36.424706496331588"/>
    <n v="0.57971585332842479"/>
    <s v="DEJAR"/>
    <s v="DEJAR"/>
    <x v="0"/>
  </r>
  <r>
    <x v="7"/>
    <n v="8"/>
    <s v="Encino Blanco sin espinas"/>
    <n v="11.4"/>
    <n v="12"/>
    <n v="102.07058400000001"/>
    <n v="3.1415999999999999E-2"/>
    <s v="LATIF"/>
    <n v="45.100408314237328"/>
    <n v="0.71779361335366254"/>
    <s v="DEJAR"/>
    <s v="DEJAR"/>
    <x v="0"/>
  </r>
  <r>
    <x v="7"/>
    <n v="9"/>
    <s v="Encino Blanco sin espinas"/>
    <n v="17.899999999999999"/>
    <n v="15"/>
    <n v="251.65001399999997"/>
    <n v="3.1415999999999999E-2"/>
    <s v="LATIF"/>
    <n v="132.19801052759314"/>
    <n v="2.1039917641901122"/>
    <s v="DEJAR"/>
    <s v="DEJAR"/>
    <x v="0"/>
  </r>
  <r>
    <x v="7"/>
    <n v="10"/>
    <s v="Encino Blanco sin espinas"/>
    <n v="13.5"/>
    <n v="10"/>
    <n v="143.13915"/>
    <n v="3.1415999999999999E-2"/>
    <s v="LATIF"/>
    <n v="67.483722687063675"/>
    <n v="1.0740342928295086"/>
    <s v="DEJAR"/>
    <s v="DEJAR"/>
    <x v="0"/>
  </r>
  <r>
    <x v="7"/>
    <n v="11"/>
    <s v="Pino ocote"/>
    <n v="31.25"/>
    <n v="19"/>
    <n v="766.9921875"/>
    <n v="3.1415999999999999E-2"/>
    <s v="CONIF"/>
    <n v="482.33450096875924"/>
    <n v="7.6765740541246377"/>
    <s v="DEJAR"/>
    <s v="DEJAR"/>
    <x v="0"/>
  </r>
  <r>
    <x v="7"/>
    <n v="12"/>
    <s v="Encino Blanco sin espinas"/>
    <n v="15"/>
    <n v="18"/>
    <n v="176.715"/>
    <n v="3.1415999999999999E-2"/>
    <s v="LATIF"/>
    <n v="86.748598761993364"/>
    <n v="1.3806436013813561"/>
    <s v="DEJAR"/>
    <s v="DEJAR"/>
    <x v="0"/>
  </r>
  <r>
    <x v="7"/>
    <n v="13"/>
    <s v="Pino colorado"/>
    <n v="18.7"/>
    <n v="18"/>
    <n v="274.64652599999999"/>
    <n v="3.1415999999999999E-2"/>
    <s v="CONIF"/>
    <n v="145.97047468433362"/>
    <n v="2.3231868265268276"/>
    <s v="DEJAR"/>
    <s v="DEJAR"/>
    <x v="0"/>
  </r>
  <r>
    <x v="7"/>
    <n v="14"/>
    <s v="Encino Blanco sin espinas"/>
    <n v="25.8"/>
    <n v="28"/>
    <n v="522.79365599999994"/>
    <n v="3.1415999999999999E-2"/>
    <s v="LATIF"/>
    <n v="315.97074700164126"/>
    <n v="5.0288188662089581"/>
    <s v="DEJAR"/>
    <s v="DEJAR"/>
    <x v="0"/>
  </r>
  <r>
    <x v="7"/>
    <n v="15"/>
    <s v="Pinabete"/>
    <n v="18.100000000000001"/>
    <n v="20"/>
    <n v="257.30489400000005"/>
    <n v="3.1415999999999999E-2"/>
    <s v="CONIF"/>
    <n v="135.30024446180306"/>
    <n v="2.1533652352591521"/>
    <s v="DEJAR"/>
    <s v="DEJAR"/>
    <x v="0"/>
  </r>
  <r>
    <x v="7"/>
    <n v="16"/>
    <s v="Encino Blanco sin espinas"/>
    <n v="18.399999999999999"/>
    <n v="15"/>
    <n v="265.90502399999997"/>
    <n v="3.1415999999999999E-2"/>
    <s v="LATIF"/>
    <n v="141.17022954093119"/>
    <n v="2.246788730916272"/>
    <s v="DEJAR"/>
    <s v="DEJAR"/>
    <x v="0"/>
  </r>
  <r>
    <x v="7"/>
    <n v="17"/>
    <s v="Pino colorado"/>
    <n v="34.299999999999997"/>
    <n v="32"/>
    <n v="924.01524599999982"/>
    <n v="3.1415999999999999E-2"/>
    <s v="CONIF"/>
    <n v="599.08387309448563"/>
    <n v="9.5346936767011332"/>
    <s v="DEJAR"/>
    <s v="DEJAR"/>
    <x v="0"/>
  </r>
  <r>
    <x v="7"/>
    <n v="18"/>
    <s v="Pino colorado"/>
    <n v="42.3"/>
    <n v="32"/>
    <n v="1405.3083659999998"/>
    <n v="3.1415999999999999E-2"/>
    <s v="CONIF"/>
    <n v="975.91168044174481"/>
    <n v="15.532080475581628"/>
    <s v="DEJAR"/>
    <s v="DEJAR"/>
    <x v="0"/>
  </r>
  <r>
    <x v="7"/>
    <n v="19"/>
    <s v="Pino colorado"/>
    <n v="28.1"/>
    <n v="30"/>
    <n v="620.15969400000006"/>
    <n v="3.1415999999999999E-2"/>
    <s v="CONIF"/>
    <n v="376.65384199605501"/>
    <n v="5.9946180607979214"/>
    <s v="DEJAR"/>
    <s v="DEJAR"/>
    <x v="0"/>
  </r>
  <r>
    <x v="7"/>
    <n v="20"/>
    <s v="Pino colorado"/>
    <n v="13.1"/>
    <n v="12"/>
    <n v="134.78249399999999"/>
    <n v="3.1415999999999999E-2"/>
    <s v="CONIF"/>
    <n v="63.750116373815281"/>
    <n v="1.0146122417528534"/>
    <s v="DEJAR"/>
    <s v="DEJAR"/>
    <x v="0"/>
  </r>
  <r>
    <x v="7"/>
    <n v="21"/>
    <s v="Pino colorado"/>
    <n v="35"/>
    <n v="32"/>
    <n v="962.11500000000001"/>
    <n v="3.1415999999999999E-2"/>
    <s v="CONIF"/>
    <n v="627.92845814933332"/>
    <n v="9.9937684324760205"/>
    <s v="DEJAR"/>
    <s v="DEJAR"/>
    <x v="0"/>
  </r>
  <r>
    <x v="8"/>
    <n v="1"/>
    <s v="Encino negro"/>
    <n v="16.5"/>
    <n v="7"/>
    <n v="213.82515000000001"/>
    <n v="3.1415999999999999E-2"/>
    <s v="LATIF"/>
    <n v="108.87354082236264"/>
    <n v="1.7327721674045493"/>
    <s v="DEJAR"/>
    <s v="DEJAR"/>
    <x v="0"/>
  </r>
  <r>
    <x v="8"/>
    <n v="2"/>
    <s v="Encino Blanco "/>
    <n v="11"/>
    <n v="5"/>
    <n v="95.0334"/>
    <n v="3.1415999999999999E-2"/>
    <s v="LATIF"/>
    <n v="41.419711592222448"/>
    <n v="0.65921364260603599"/>
    <s v="DEJAR"/>
    <s v="DEJAR"/>
    <x v="0"/>
  </r>
  <r>
    <x v="8"/>
    <n v="3"/>
    <s v="Encino Blanco"/>
    <n v="14.5"/>
    <n v="6"/>
    <n v="165.13034999999999"/>
    <n v="3.1415999999999999E-2"/>
    <s v="LATIF"/>
    <n v="80.014636857912052"/>
    <n v="1.2734695196382744"/>
    <s v="DEJAR"/>
    <s v="DEJAR"/>
    <x v="0"/>
  </r>
  <r>
    <x v="8"/>
    <n v="4"/>
    <s v="Encino Blanco "/>
    <n v="10.5"/>
    <n v="5"/>
    <n v="86.590350000000001"/>
    <n v="3.1415999999999999E-2"/>
    <s v="LATIF"/>
    <n v="37.072519114679302"/>
    <n v="0.59002608725934713"/>
    <s v="DEJAR"/>
    <s v="DEJAR"/>
    <x v="0"/>
  </r>
  <r>
    <x v="8"/>
    <n v="5"/>
    <s v="Encino Blanco "/>
    <n v="11"/>
    <n v="4"/>
    <n v="95.0334"/>
    <n v="3.1415999999999999E-2"/>
    <s v="LATIF"/>
    <n v="41.419711592222448"/>
    <n v="0.65921364260603599"/>
    <s v="DEJAR"/>
    <s v="DEPURAR"/>
    <x v="1"/>
  </r>
  <r>
    <x v="8"/>
    <n v="6"/>
    <s v="Encino Blanco "/>
    <n v="11"/>
    <n v="4"/>
    <n v="95.0334"/>
    <n v="3.1415999999999999E-2"/>
    <s v="LATIF"/>
    <n v="41.419711592222448"/>
    <n v="0.65921364260603599"/>
    <s v="DEJAR"/>
    <s v="DEPURAR"/>
    <x v="1"/>
  </r>
  <r>
    <x v="8"/>
    <n v="7"/>
    <s v="Encino Blanco "/>
    <n v="12"/>
    <n v="6"/>
    <n v="113.0976"/>
    <n v="3.1415999999999999E-2"/>
    <s v="LATIF"/>
    <n v="50.965522775338236"/>
    <n v="0.81113959089855869"/>
    <s v="DEJAR"/>
    <s v="DEJAR"/>
    <x v="0"/>
  </r>
  <r>
    <x v="8"/>
    <n v="8"/>
    <s v="Encino Blanco "/>
    <n v="10"/>
    <n v="6"/>
    <n v="78.539999999999992"/>
    <n v="3.1415999999999999E-2"/>
    <s v="LATIF"/>
    <n v="33.002526735248487"/>
    <n v="0.52525029818004332"/>
    <s v="DEJAR"/>
    <s v="DEJAR"/>
    <x v="0"/>
  </r>
  <r>
    <x v="8"/>
    <n v="9"/>
    <s v="Encino Blanco "/>
    <n v="10.5"/>
    <n v="5"/>
    <n v="86.590350000000001"/>
    <n v="3.1415999999999999E-2"/>
    <s v="LATIF"/>
    <n v="37.072519114679302"/>
    <n v="0.59002608725934713"/>
    <s v="DEJAR"/>
    <s v="DEJAR"/>
    <x v="0"/>
  </r>
  <r>
    <x v="8"/>
    <n v="10"/>
    <s v="Encino Blanco "/>
    <n v="16.5"/>
    <n v="6"/>
    <n v="213.82515000000001"/>
    <n v="3.1415999999999999E-2"/>
    <s v="LATIF"/>
    <n v="108.87354082236264"/>
    <n v="1.7327721674045493"/>
    <s v="DEJAR"/>
    <s v="DEJAR"/>
    <x v="0"/>
  </r>
  <r>
    <x v="8"/>
    <n v="11"/>
    <s v="Encino Blanco "/>
    <n v="16.3"/>
    <n v="6"/>
    <n v="208.67292599999999"/>
    <n v="3.1415999999999999E-2"/>
    <s v="LATIF"/>
    <n v="105.75440558010409"/>
    <n v="1.6831297042924638"/>
    <s v="DEJAR"/>
    <s v="DEJAR"/>
    <x v="0"/>
  </r>
  <r>
    <x v="8"/>
    <n v="12"/>
    <s v="Encino Blanco "/>
    <n v="21.1"/>
    <n v="8"/>
    <n v="349.667934"/>
    <n v="3.1415999999999999E-2"/>
    <s v="LATIF"/>
    <n v="195.64901536074174"/>
    <n v="3.1138435090517849"/>
    <s v="DEJAR"/>
    <s v="DEJAR"/>
    <x v="0"/>
  </r>
  <r>
    <x v="8"/>
    <n v="13"/>
    <s v="Encino Blanco "/>
    <n v="12"/>
    <n v="3.5"/>
    <n v="113.0976"/>
    <n v="3.1415999999999999E-2"/>
    <s v="LATIF"/>
    <n v="50.965522775338236"/>
    <n v="0.81113959089855869"/>
    <s v="DEJAR"/>
    <s v="DEPURAR"/>
    <x v="1"/>
  </r>
  <r>
    <x v="8"/>
    <n v="14"/>
    <s v="Encino Blanco "/>
    <n v="14.3"/>
    <n v="5"/>
    <n v="160.60644600000001"/>
    <n v="3.1415999999999999E-2"/>
    <s v="LATIF"/>
    <n v="77.409130668892431"/>
    <n v="1.2320016976841806"/>
    <s v="DEJAR"/>
    <s v="DEJAR"/>
    <x v="0"/>
  </r>
  <r>
    <x v="8"/>
    <n v="15"/>
    <s v="Encino Blanco "/>
    <n v="11.5"/>
    <n v="5"/>
    <n v="103.86915"/>
    <n v="3.1415999999999999E-2"/>
    <s v="LATIF"/>
    <n v="46.049095165044989"/>
    <n v="0.73289239822136798"/>
    <s v="DEJAR"/>
    <s v="DEJAR"/>
    <x v="0"/>
  </r>
  <r>
    <x v="9"/>
    <n v="1"/>
    <s v="pino"/>
    <n v="49"/>
    <n v="18"/>
    <n v="1885.7454"/>
    <n v="3.1415999999999999E-2"/>
    <s v="CONIF"/>
    <n v="1374.1800111509867"/>
    <n v="21.870703004058232"/>
    <s v="DEJAR"/>
    <s v="DEJAR"/>
    <x v="0"/>
  </r>
  <r>
    <x v="9"/>
    <n v="2"/>
    <s v="Encino negro"/>
    <n v="22"/>
    <n v="12"/>
    <n v="380.1336"/>
    <n v="3.1415999999999999E-2"/>
    <s v="LATIF"/>
    <n v="216.13001097424697"/>
    <n v="3.4398079159384864"/>
    <s v="DEJAR"/>
    <s v="DEJAR"/>
    <x v="0"/>
  </r>
  <r>
    <x v="9"/>
    <n v="3"/>
    <s v="pino"/>
    <n v="10"/>
    <n v="9"/>
    <n v="78.539999999999992"/>
    <n v="3.1415999999999999E-2"/>
    <s v="CONIF"/>
    <n v="34.002873775253192"/>
    <n v="0.54117127857227509"/>
    <s v="DEJAR"/>
    <s v="DEJAR"/>
    <x v="0"/>
  </r>
  <r>
    <x v="9"/>
    <n v="4"/>
    <s v="Encino negro"/>
    <n v="12"/>
    <n v="7"/>
    <n v="113.0976"/>
    <n v="3.1415999999999999E-2"/>
    <s v="LATIF"/>
    <n v="50.965522775338236"/>
    <n v="0.81113959089855869"/>
    <s v="DEJAR"/>
    <s v="DEJAR"/>
    <x v="0"/>
  </r>
  <r>
    <x v="9"/>
    <n v="5"/>
    <s v="Encino negro"/>
    <n v="14"/>
    <n v="7"/>
    <n v="153.9384"/>
    <n v="3.1415999999999999E-2"/>
    <s v="LATIF"/>
    <n v="73.59440964790268"/>
    <n v="1.1712886689569435"/>
    <s v="DEJAR"/>
    <s v="DEJAR"/>
    <x v="0"/>
  </r>
  <r>
    <x v="9"/>
    <n v="6"/>
    <s v="Encino negro"/>
    <n v="10.5"/>
    <n v="6"/>
    <n v="86.590350000000001"/>
    <n v="3.1415999999999999E-2"/>
    <s v="LATIF"/>
    <n v="37.072519114679302"/>
    <n v="0.59002608725934713"/>
    <s v="DEJAR"/>
    <s v="DEJAR"/>
    <x v="0"/>
  </r>
  <r>
    <x v="9"/>
    <n v="7"/>
    <s v="pino"/>
    <n v="39"/>
    <n v="19"/>
    <n v="1194.5934"/>
    <n v="3.1415999999999999E-2"/>
    <s v="CONIF"/>
    <n v="807.79515713809144"/>
    <n v="12.856429162498273"/>
    <s v="DEJAR"/>
    <s v="DEJAR"/>
    <x v="0"/>
  </r>
  <r>
    <x v="9"/>
    <n v="8"/>
    <s v="Canela"/>
    <n v="11"/>
    <n v="5"/>
    <n v="95.0334"/>
    <n v="3.1415999999999999E-2"/>
    <s v="LATIF"/>
    <n v="41.419711592222448"/>
    <n v="0.65921364260603599"/>
    <s v="DEJAR"/>
    <s v="DEJAR"/>
    <x v="0"/>
  </r>
  <r>
    <x v="9"/>
    <n v="9"/>
    <s v="pino"/>
    <n v="13"/>
    <n v="11"/>
    <n v="132.73259999999999"/>
    <n v="3.1415999999999999E-2"/>
    <s v="CONIF"/>
    <n v="62.623123844849545"/>
    <n v="0.9966756405151761"/>
    <s v="DEJAR"/>
    <s v="DEJAR"/>
    <x v="0"/>
  </r>
  <r>
    <x v="9"/>
    <n v="10"/>
    <s v="pino"/>
    <n v="38"/>
    <n v="24"/>
    <n v="1134.1176"/>
    <n v="3.1415999999999999E-2"/>
    <s v="CONIF"/>
    <n v="760.40176124087304"/>
    <n v="12.102141603655351"/>
    <s v="DEJAR"/>
    <s v="DEJAR"/>
    <x v="0"/>
  </r>
  <r>
    <x v="9"/>
    <n v="11"/>
    <s v="Encino negro"/>
    <n v="14"/>
    <n v="8"/>
    <n v="153.9384"/>
    <n v="3.1415999999999999E-2"/>
    <s v="LATIF"/>
    <n v="73.59440964790268"/>
    <n v="1.1712886689569435"/>
    <s v="DEJAR"/>
    <s v="DEJAR"/>
    <x v="0"/>
  </r>
  <r>
    <x v="9"/>
    <n v="12"/>
    <s v="pino"/>
    <n v="44"/>
    <n v="22"/>
    <n v="1520.5344"/>
    <n v="3.1415999999999999E-2"/>
    <s v="CONIF"/>
    <n v="1069.6502848909329"/>
    <n v="17.023973212549862"/>
    <s v="DEJAR"/>
    <s v="DEJAR"/>
    <x v="0"/>
  </r>
  <r>
    <x v="9"/>
    <n v="13"/>
    <s v="Encino negro"/>
    <n v="10.5"/>
    <n v="10"/>
    <n v="86.590350000000001"/>
    <n v="3.1415999999999999E-2"/>
    <s v="LATIF"/>
    <n v="37.072519114679302"/>
    <n v="0.59002608725934713"/>
    <s v="DEJAR"/>
    <s v="DEJAR"/>
    <x v="0"/>
  </r>
  <r>
    <x v="9"/>
    <n v="14"/>
    <s v="Encino negro"/>
    <n v="23.5"/>
    <n v="13"/>
    <n v="433.73714999999999"/>
    <n v="3.1415999999999999E-2"/>
    <s v="LATIF"/>
    <n v="252.9246466618562"/>
    <n v="4.025411361437742"/>
    <s v="DEJAR"/>
    <s v="DEJAR"/>
    <x v="0"/>
  </r>
  <r>
    <x v="9"/>
    <n v="15"/>
    <s v="pino"/>
    <n v="27.5"/>
    <n v="16"/>
    <n v="593.95875000000001"/>
    <n v="3.1415999999999999E-2"/>
    <s v="CONIF"/>
    <n v="358.19867476223197"/>
    <n v="5.7008956385636615"/>
    <s v="DEJAR"/>
    <s v="DEJAR"/>
    <x v="0"/>
  </r>
  <r>
    <x v="9"/>
    <n v="16"/>
    <s v="pino"/>
    <n v="24.5"/>
    <n v="15"/>
    <n v="471.43635"/>
    <n v="3.1415999999999999E-2"/>
    <s v="CONIF"/>
    <n v="273.75002523815579"/>
    <n v="4.356856780591988"/>
    <s v="DEJAR"/>
    <s v="DEJAR"/>
    <x v="0"/>
  </r>
  <r>
    <x v="9"/>
    <n v="17"/>
    <s v="Encino negro"/>
    <n v="14"/>
    <n v="8"/>
    <n v="153.9384"/>
    <n v="3.1415999999999999E-2"/>
    <s v="LATIF"/>
    <n v="73.59440964790268"/>
    <n v="1.1712886689569435"/>
    <s v="DEJAR"/>
    <s v="DEJAR"/>
    <x v="0"/>
  </r>
  <r>
    <x v="10"/>
    <n v="1"/>
    <s v="Pino colorado"/>
    <n v="38"/>
    <n v="22"/>
    <n v="1134.1176"/>
    <n v="3.1415999999999999E-2"/>
    <s v="CONIF"/>
    <n v="760.40176124087304"/>
    <n v="12.102141603655351"/>
    <s v="DEJAR"/>
    <s v="DEJAR"/>
    <x v="0"/>
  </r>
  <r>
    <x v="10"/>
    <n v="2"/>
    <s v="Pino colorado"/>
    <n v="32.299999999999997"/>
    <n v="20"/>
    <n v="819.39996599999984"/>
    <n v="3.1415999999999999E-2"/>
    <s v="CONIF"/>
    <n v="520.90170907955439"/>
    <n v="8.2903887999674435"/>
    <s v="DEJAR"/>
    <s v="DEJAR"/>
    <x v="0"/>
  </r>
  <r>
    <x v="10"/>
    <n v="3"/>
    <s v="Pino colorado"/>
    <n v="61"/>
    <n v="40"/>
    <n v="2922.4733999999999"/>
    <n v="3.1415999999999999E-2"/>
    <s v="CONIF"/>
    <n v="2288.1303435082086"/>
    <n v="36.416640302842637"/>
    <s v="DEJAR"/>
    <s v="DEJAR"/>
    <x v="0"/>
  </r>
  <r>
    <x v="10"/>
    <n v="4"/>
    <s v="Encino canche/roble"/>
    <n v="14"/>
    <n v="13"/>
    <n v="153.9384"/>
    <n v="3.1415999999999999E-2"/>
    <s v="LATIF"/>
    <n v="73.59440964790268"/>
    <n v="1.1712886689569435"/>
    <s v="DEJAR"/>
    <s v="DEJAR"/>
    <x v="0"/>
  </r>
  <r>
    <x v="10"/>
    <n v="5"/>
    <s v="Pino colorado"/>
    <n v="21"/>
    <n v="25"/>
    <n v="346.3614"/>
    <n v="3.1415999999999999E-2"/>
    <s v="CONIF"/>
    <n v="191.21684246269251"/>
    <n v="3.0433034514688777"/>
    <s v="DEJAR"/>
    <s v="DEJAR"/>
    <x v="0"/>
  </r>
  <r>
    <x v="10"/>
    <n v="6"/>
    <s v="Pino colorado"/>
    <n v="33"/>
    <n v="26"/>
    <n v="855.30060000000003"/>
    <n v="3.1415999999999999E-2"/>
    <s v="CONIF"/>
    <n v="547.55709445380046"/>
    <n v="8.7146214421600519"/>
    <s v="DEJAR"/>
    <s v="DEJAR"/>
    <x v="0"/>
  </r>
  <r>
    <x v="10"/>
    <n v="7"/>
    <s v="Pino colorado"/>
    <n v="16"/>
    <n v="10"/>
    <n v="201.0624"/>
    <n v="3.1415999999999999E-2"/>
    <s v="CONIF"/>
    <n v="101.53913507623321"/>
    <n v="1.6160417474572384"/>
    <s v="DEJAR"/>
    <s v="DEJAR"/>
    <x v="0"/>
  </r>
  <r>
    <x v="10"/>
    <n v="8"/>
    <s v="Pino colorado"/>
    <n v="11.3"/>
    <n v="10"/>
    <n v="100.28772600000001"/>
    <n v="3.1415999999999999E-2"/>
    <s v="CONIF"/>
    <n v="45.192163344844303"/>
    <n v="0.71925393660625647"/>
    <s v="DEJAR"/>
    <s v="DEJAR"/>
    <x v="0"/>
  </r>
  <r>
    <x v="10"/>
    <n v="9"/>
    <s v="Pino colorado"/>
    <n v="23.6"/>
    <n v="20"/>
    <n v="437.43638400000003"/>
    <n v="3.1415999999999999E-2"/>
    <s v="CONIF"/>
    <n v="250.91147176401682"/>
    <n v="3.993370762732634"/>
    <s v="DEJAR"/>
    <s v="DEJAR"/>
    <x v="0"/>
  </r>
  <r>
    <x v="10"/>
    <n v="10"/>
    <s v="Pino colorado"/>
    <n v="23.2"/>
    <n v="20"/>
    <n v="422.73369600000001"/>
    <n v="3.1415999999999999E-2"/>
    <s v="CONIF"/>
    <n v="241.12379840285988"/>
    <n v="3.8375954673233368"/>
    <s v="DEJAR"/>
    <s v="DEJAR"/>
    <x v="0"/>
  </r>
  <r>
    <x v="10"/>
    <n v="11"/>
    <s v="Encino canche/roble"/>
    <n v="13.2"/>
    <n v="8"/>
    <n v="136.84809599999997"/>
    <n v="3.1415999999999999E-2"/>
    <s v="LATIF"/>
    <n v="63.96411012514131"/>
    <n v="1.0180180501200233"/>
    <s v="DEJAR"/>
    <s v="DEJAR"/>
    <x v="0"/>
  </r>
  <r>
    <x v="10"/>
    <n v="12"/>
    <s v="Encino canche/roble"/>
    <n v="10.199999999999999"/>
    <n v="10"/>
    <n v="81.713015999999996"/>
    <n v="3.1415999999999999E-2"/>
    <s v="LATIF"/>
    <n v="34.597585156277091"/>
    <n v="0.55063638203904208"/>
    <s v="DEJAR"/>
    <s v="DEJAR"/>
    <x v="0"/>
  </r>
  <r>
    <x v="10"/>
    <n v="13"/>
    <s v="Pino colorado"/>
    <n v="46.4"/>
    <n v="30"/>
    <n v="1690.934784"/>
    <n v="3.1415999999999999E-2"/>
    <s v="CONIF"/>
    <n v="1210.4017294235732"/>
    <n v="19.264096788635936"/>
    <s v="DEJAR"/>
    <s v="DEJAR"/>
    <x v="0"/>
  </r>
  <r>
    <x v="10"/>
    <n v="14"/>
    <s v="Encino Blanco"/>
    <n v="12"/>
    <n v="10"/>
    <n v="113.0976"/>
    <n v="3.1415999999999999E-2"/>
    <s v="LATIF"/>
    <n v="50.965522775338236"/>
    <n v="0.81113959089855869"/>
    <s v="DEJAR"/>
    <s v="DEJAR"/>
    <x v="0"/>
  </r>
  <r>
    <x v="10"/>
    <n v="15"/>
    <s v="Encino canche/roble"/>
    <n v="30.2"/>
    <n v="15"/>
    <n v="716.31621599999994"/>
    <n v="3.1415999999999999E-2"/>
    <s v="LATIF"/>
    <n v="459.88425416871877"/>
    <n v="7.319268114475407"/>
    <s v="DEJAR"/>
    <s v="DEJAR"/>
    <x v="0"/>
  </r>
  <r>
    <x v="10"/>
    <n v="16"/>
    <s v="Encino canche/roble"/>
    <n v="11.6"/>
    <n v="8"/>
    <n v="105.683424"/>
    <n v="3.1415999999999999E-2"/>
    <s v="LATIF"/>
    <n v="47.009264188011279"/>
    <n v="0.74817392710738606"/>
    <s v="DEJAR"/>
    <s v="DEJAR"/>
    <x v="0"/>
  </r>
  <r>
    <x v="10"/>
    <n v="17"/>
    <s v="Encino blanco con espinas"/>
    <n v="12.2"/>
    <n v="8"/>
    <n v="116.89893599999998"/>
    <n v="3.1415999999999999E-2"/>
    <s v="LATIF"/>
    <n v="53.013528547746709"/>
    <n v="0.84373453889334582"/>
    <s v="DEJAR"/>
    <s v="DEJAR"/>
    <x v="0"/>
  </r>
  <r>
    <x v="10"/>
    <n v="18"/>
    <s v="Encino blanco con espinas"/>
    <n v="12"/>
    <n v="10"/>
    <n v="113.0976"/>
    <n v="3.1415999999999999E-2"/>
    <s v="LATIF"/>
    <n v="50.965522775338236"/>
    <n v="0.81113959089855869"/>
    <s v="DEJAR"/>
    <s v="DEJAR"/>
    <x v="0"/>
  </r>
  <r>
    <x v="10"/>
    <n v="19"/>
    <s v="Encino blanco con espinas"/>
    <n v="13.3"/>
    <n v="15"/>
    <n v="138.929406"/>
    <n v="3.1415999999999999E-2"/>
    <s v="LATIF"/>
    <n v="65.125161953048021"/>
    <n v="1.0364967206685769"/>
    <s v="DEJAR"/>
    <s v="DEJAR"/>
    <x v="0"/>
  </r>
  <r>
    <x v="11"/>
    <n v="1"/>
    <s v="Pino colorado"/>
    <n v="50"/>
    <n v="38"/>
    <n v="1963.5"/>
    <n v="3.1415999999999999E-2"/>
    <s v="CONIF"/>
    <n v="1440.3437888664064"/>
    <n v="22.923729769327831"/>
    <s v="DEJAR"/>
    <s v="DEJAR"/>
    <x v="0"/>
  </r>
  <r>
    <x v="11"/>
    <n v="2"/>
    <s v="Encino Blanco"/>
    <n v="14.3"/>
    <n v="12"/>
    <n v="160.60644600000001"/>
    <n v="3.1415999999999999E-2"/>
    <s v="LATIF"/>
    <n v="77.409130668892431"/>
    <n v="1.2320016976841806"/>
    <s v="DEJAR"/>
    <s v="DEJAR"/>
    <x v="0"/>
  </r>
  <r>
    <x v="11"/>
    <n v="3"/>
    <s v="Encino Blanco"/>
    <n v="15.3"/>
    <n v="8"/>
    <n v="183.85428600000003"/>
    <n v="3.1415999999999999E-2"/>
    <s v="LATIF"/>
    <n v="90.941280252043242"/>
    <n v="1.4473720437363644"/>
    <s v="DEJAR"/>
    <s v="DEJAR"/>
    <x v="0"/>
  </r>
  <r>
    <x v="11"/>
    <n v="4"/>
    <s v="Encino Blanco"/>
    <n v="15"/>
    <n v="6"/>
    <n v="176.715"/>
    <n v="3.1415999999999999E-2"/>
    <s v="LATIF"/>
    <n v="86.748598761993364"/>
    <n v="1.3806436013813561"/>
    <s v="DEJAR"/>
    <s v="DEJAR"/>
    <x v="0"/>
  </r>
  <r>
    <x v="11"/>
    <n v="5"/>
    <s v="Encino Blanco"/>
    <n v="13.4"/>
    <n v="8"/>
    <n v="141.02642399999999"/>
    <n v="3.1415999999999999E-2"/>
    <s v="LATIF"/>
    <n v="66.298354497835234"/>
    <n v="1.0551686162757072"/>
    <s v="DEJAR"/>
    <s v="DEJAR"/>
    <x v="0"/>
  </r>
  <r>
    <x v="11"/>
    <n v="6"/>
    <s v="Pino colorado"/>
    <n v="55.1"/>
    <n v="40"/>
    <n v="2384.482254"/>
    <n v="3.1415999999999999E-2"/>
    <s v="CONIF"/>
    <n v="1805.7171832807935"/>
    <n v="28.738814350661979"/>
    <s v="DEJAR"/>
    <s v="DEJAR"/>
    <x v="0"/>
  </r>
  <r>
    <x v="11"/>
    <n v="7"/>
    <s v="Estorague"/>
    <n v="10.1"/>
    <n v="7"/>
    <n v="80.118653999999992"/>
    <n v="3.1415999999999999E-2"/>
    <s v="LATIF"/>
    <n v="33.794593678724425"/>
    <n v="0.53785640563286896"/>
    <s v="DEJAR"/>
    <s v="DEJAR"/>
    <x v="0"/>
  </r>
  <r>
    <x v="11"/>
    <n v="8"/>
    <s v="Encino Blanco"/>
    <n v="13"/>
    <n v="12"/>
    <n v="132.73259999999999"/>
    <n v="3.1415999999999999E-2"/>
    <s v="LATIF"/>
    <n v="61.678288096341362"/>
    <n v="0.98163814770087476"/>
    <s v="DEJAR"/>
    <s v="DEJAR"/>
    <x v="0"/>
  </r>
  <r>
    <x v="11"/>
    <n v="9"/>
    <s v="Pino colorado"/>
    <n v="58.2"/>
    <n v="40"/>
    <n v="2660.3382960000004"/>
    <n v="3.1415999999999999E-2"/>
    <s v="CONIF"/>
    <n v="2051.0722518860621"/>
    <n v="32.64375241733611"/>
    <s v="DEJAR"/>
    <s v="DEJAR"/>
    <x v="0"/>
  </r>
  <r>
    <x v="11"/>
    <n v="10"/>
    <s v="Pino colorado"/>
    <n v="42.2"/>
    <n v="22"/>
    <n v="1398.671736"/>
    <n v="3.1415999999999999E-2"/>
    <s v="CONIF"/>
    <n v="970.54996135098702"/>
    <n v="15.446746265453703"/>
    <s v="DEJAR"/>
    <s v="DEJAR"/>
    <x v="0"/>
  </r>
  <r>
    <x v="11"/>
    <n v="11"/>
    <s v="Pino colorado"/>
    <n v="17"/>
    <n v="12"/>
    <n v="226.98060000000001"/>
    <n v="3.1415999999999999E-2"/>
    <s v="CONIF"/>
    <n v="116.92779249889976"/>
    <n v="1.8609592643700623"/>
    <s v="DEJAR"/>
    <s v="DEJAR"/>
    <x v="0"/>
  </r>
  <r>
    <x v="11"/>
    <n v="12"/>
    <s v="Encino negro"/>
    <n v="10.199999999999999"/>
    <n v="4"/>
    <n v="81.713015999999996"/>
    <n v="3.1415999999999999E-2"/>
    <s v="LATIF"/>
    <n v="34.597585156277091"/>
    <n v="0.55063638203904208"/>
    <s v="DEJAR"/>
    <s v="DEPURAR"/>
    <x v="1"/>
  </r>
  <r>
    <x v="12"/>
    <n v="1"/>
    <s v="Pino ocote"/>
    <n v="56.6"/>
    <n v="28"/>
    <n v="2516.076024"/>
    <n v="3.1415999999999999E-2"/>
    <s v="CONIF"/>
    <n v="1922.2118983245516"/>
    <n v="30.592880989377253"/>
    <s v="DEJAR"/>
    <s v="DEJAR"/>
    <x v="0"/>
  </r>
  <r>
    <x v="12"/>
    <n v="2"/>
    <s v="Encino canche/roble"/>
    <n v="10.3"/>
    <n v="4.5"/>
    <n v="83.323086000000018"/>
    <n v="3.1415999999999999E-2"/>
    <s v="LATIF"/>
    <n v="35.411542524253072"/>
    <n v="0.56359088560372217"/>
    <s v="DEJAR"/>
    <s v="DEPURAR"/>
    <x v="1"/>
  </r>
  <r>
    <x v="12"/>
    <n v="3"/>
    <s v="Encino canche/roble"/>
    <n v="19.8"/>
    <n v="9"/>
    <n v="307.90821600000004"/>
    <n v="3.1415999999999999E-2"/>
    <s v="LATIF"/>
    <n v="168.13248782213486"/>
    <n v="2.6759053956922405"/>
    <s v="DEJAR"/>
    <s v="DEJAR"/>
    <x v="0"/>
  </r>
  <r>
    <x v="12"/>
    <n v="4"/>
    <s v="pino"/>
    <n v="14"/>
    <n v="10"/>
    <n v="153.9384"/>
    <n v="3.1415999999999999E-2"/>
    <s v="CONIF"/>
    <n v="74.413046354606593"/>
    <n v="1.1843176463363667"/>
    <s v="DEJAR"/>
    <s v="DEJAR"/>
    <x v="0"/>
  </r>
  <r>
    <x v="12"/>
    <n v="5"/>
    <s v="Encino canche/roble"/>
    <n v="14.7"/>
    <n v="8"/>
    <n v="169.71708599999997"/>
    <n v="3.1415999999999999E-2"/>
    <s v="LATIF"/>
    <n v="82.670341586040095"/>
    <n v="1.3157362742876257"/>
    <s v="DEJAR"/>
    <s v="DEJAR"/>
    <x v="0"/>
  </r>
  <r>
    <x v="12"/>
    <n v="6"/>
    <s v="pino"/>
    <n v="12.6"/>
    <n v="9"/>
    <n v="124.69010399999999"/>
    <n v="3.1415999999999999E-2"/>
    <s v="CONIF"/>
    <n v="58.229373691973286"/>
    <n v="0.92674709848442327"/>
    <s v="DEJAR"/>
    <s v="DEJAR"/>
    <x v="0"/>
  </r>
  <r>
    <x v="12"/>
    <n v="7"/>
    <s v="pino"/>
    <n v="13.8"/>
    <n v="8"/>
    <n v="149.57157600000002"/>
    <n v="3.1415999999999999E-2"/>
    <s v="CONIF"/>
    <n v="71.962091962983251"/>
    <n v="1.1453095868822138"/>
    <s v="DEJAR"/>
    <s v="DEJAR"/>
    <x v="0"/>
  </r>
  <r>
    <x v="12"/>
    <n v="8"/>
    <s v="pino"/>
    <n v="31.8"/>
    <n v="22"/>
    <n v="794.22789599999999"/>
    <n v="3.1415999999999999E-2"/>
    <s v="CONIF"/>
    <n v="502.32533765111708"/>
    <n v="7.9947373575744383"/>
    <s v="DEJAR"/>
    <s v="DEJAR"/>
    <x v="0"/>
  </r>
  <r>
    <x v="12"/>
    <n v="9"/>
    <s v="pino"/>
    <n v="10.5"/>
    <n v="7"/>
    <n v="86.590350000000001"/>
    <n v="3.1415999999999999E-2"/>
    <s v="CONIF"/>
    <n v="38.092255035989616"/>
    <n v="0.60625565056005892"/>
    <s v="DEJAR"/>
    <s v="DEJAR"/>
    <x v="0"/>
  </r>
  <r>
    <x v="12"/>
    <n v="10"/>
    <s v="Encino Roble"/>
    <n v="12.5"/>
    <n v="8"/>
    <n v="122.71875"/>
    <n v="3.1415999999999999E-2"/>
    <s v="LATIF"/>
    <n v="56.173718898324978"/>
    <n v="0.89403041282029827"/>
    <s v="DEJAR"/>
    <s v="DEJAR"/>
    <x v="0"/>
  </r>
  <r>
    <x v="12"/>
    <n v="11"/>
    <s v="Encino Blanco"/>
    <n v="12.5"/>
    <n v="9"/>
    <n v="122.71875"/>
    <n v="3.1415999999999999E-2"/>
    <s v="LATIF"/>
    <n v="56.173718898324978"/>
    <n v="0.89403041282029827"/>
    <s v="DEJAR"/>
    <s v="DEJAR"/>
    <x v="0"/>
  </r>
  <r>
    <x v="12"/>
    <n v="12"/>
    <s v="Encino Blanco"/>
    <n v="14.8"/>
    <n v="9.5"/>
    <n v="172.03401600000001"/>
    <n v="3.1415999999999999E-2"/>
    <s v="LATIF"/>
    <n v="84.017101121722348"/>
    <n v="1.3371705678909211"/>
    <s v="DEJAR"/>
    <s v="DEJAR"/>
    <x v="0"/>
  </r>
  <r>
    <x v="12"/>
    <n v="13"/>
    <s v="pino"/>
    <n v="46.7"/>
    <n v="27"/>
    <n v="1712.8710060000003"/>
    <n v="3.1415999999999999E-2"/>
    <s v="CONIF"/>
    <n v="1228.695781363426"/>
    <n v="19.555254987322161"/>
    <s v="DEJAR"/>
    <s v="DEJAR"/>
    <x v="0"/>
  </r>
  <r>
    <x v="12"/>
    <n v="14"/>
    <s v="pino"/>
    <n v="19"/>
    <n v="12"/>
    <n v="283.52940000000001"/>
    <n v="3.1415999999999999E-2"/>
    <s v="CONIF"/>
    <n v="151.47942747069629"/>
    <n v="2.4108643282196378"/>
    <s v="DEJAR"/>
    <s v="DEJAR"/>
    <x v="0"/>
  </r>
  <r>
    <x v="12"/>
    <n v="15"/>
    <s v="Encino canche/roble"/>
    <n v="14.8"/>
    <n v="6"/>
    <n v="172.03401600000001"/>
    <n v="3.1415999999999999E-2"/>
    <s v="LATIF"/>
    <n v="84.017101121722348"/>
    <n v="1.3371705678909211"/>
    <s v="DEJAR"/>
    <s v="DEJAR"/>
    <x v="0"/>
  </r>
  <r>
    <x v="12"/>
    <n v="16"/>
    <s v="pino"/>
    <n v="38.4"/>
    <n v="28"/>
    <n v="1158.119424"/>
    <n v="3.1415999999999999E-2"/>
    <s v="CONIF"/>
    <n v="779.1630597123617"/>
    <n v="12.400736244467177"/>
    <s v="DEJAR"/>
    <s v="DEJAR"/>
    <x v="0"/>
  </r>
  <r>
    <x v="12"/>
    <n v="17"/>
    <s v="pino"/>
    <n v="30.3"/>
    <n v="27"/>
    <n v="721.06788600000004"/>
    <n v="3.1415999999999999E-2"/>
    <s v="CONIF"/>
    <n v="448.89083973254964"/>
    <n v="7.1443028987227786"/>
    <s v="DEJAR"/>
    <s v="DEJAR"/>
    <x v="0"/>
  </r>
  <r>
    <x v="12"/>
    <n v="18"/>
    <s v="Encino Roble"/>
    <n v="13.1"/>
    <n v="7"/>
    <n v="134.78249399999999"/>
    <n v="3.1415999999999999E-2"/>
    <s v="LATIF"/>
    <n v="62.815163924275765"/>
    <n v="0.9997320461592144"/>
    <s v="DEJAR"/>
    <s v="DEJAR"/>
    <x v="0"/>
  </r>
  <r>
    <x v="12"/>
    <n v="19"/>
    <s v="Pino "/>
    <n v="17.399999999999999"/>
    <n v="10"/>
    <n v="237.78770399999993"/>
    <n v="3.1415999999999999E-2"/>
    <s v="CONIF"/>
    <n v="123.43197428362863"/>
    <n v="1.9644762904830124"/>
    <s v="DEJAR"/>
    <s v="DEJAR"/>
    <x v="0"/>
  </r>
  <r>
    <x v="13"/>
    <n v="1"/>
    <s v="Encino blanco con espinas"/>
    <n v="10.5"/>
    <n v="9"/>
    <n v="86.590350000000001"/>
    <n v="3.1415999999999999E-2"/>
    <s v="LATIF"/>
    <n v="37.072519114679302"/>
    <n v="0.59002608725934713"/>
    <s v="DEJAR"/>
    <s v="DEJAR"/>
    <x v="0"/>
  </r>
  <r>
    <x v="13"/>
    <n v="2"/>
    <s v="Encino blanco con espinas"/>
    <n v="10.5"/>
    <n v="9"/>
    <n v="86.590350000000001"/>
    <n v="3.1415999999999999E-2"/>
    <s v="LATIF"/>
    <n v="37.072519114679302"/>
    <n v="0.59002608725934713"/>
    <s v="DEJAR"/>
    <s v="DEJAR"/>
    <x v="0"/>
  </r>
  <r>
    <x v="13"/>
    <n v="3"/>
    <s v="Encino blanco con espinas"/>
    <n v="29.3"/>
    <n v="17"/>
    <n v="674.25804600000004"/>
    <n v="3.1415999999999999E-2"/>
    <s v="LATIF"/>
    <n v="427.88871563894975"/>
    <n v="6.8100444938717493"/>
    <s v="DEJAR"/>
    <s v="DEJAR"/>
    <x v="0"/>
  </r>
  <r>
    <x v="13"/>
    <n v="4"/>
    <s v="Encino blanco con espinas"/>
    <n v="18.399999999999999"/>
    <n v="19"/>
    <n v="265.90502399999997"/>
    <n v="3.1415999999999999E-2"/>
    <s v="LATIF"/>
    <n v="141.17022954093119"/>
    <n v="2.246788730916272"/>
    <s v="DEJAR"/>
    <s v="DEJAR"/>
    <x v="0"/>
  </r>
  <r>
    <x v="13"/>
    <n v="5"/>
    <s v="Encino blanco con espinas"/>
    <n v="26.4"/>
    <n v="20"/>
    <n v="547.39238399999988"/>
    <n v="3.1415999999999999E-2"/>
    <s v="LATIF"/>
    <n v="333.7677470912335"/>
    <n v="5.3120662574998967"/>
    <s v="DEJAR"/>
    <s v="DEJAR"/>
    <x v="0"/>
  </r>
  <r>
    <x v="13"/>
    <n v="6"/>
    <s v="Encino blanco con espinas"/>
    <n v="12.5"/>
    <n v="14"/>
    <n v="122.71875"/>
    <n v="3.1415999999999999E-2"/>
    <s v="LATIF"/>
    <n v="56.173718898324978"/>
    <n v="0.89403041282029827"/>
    <s v="DEJAR"/>
    <s v="DEJAR"/>
    <x v="0"/>
  </r>
  <r>
    <x v="13"/>
    <n v="7"/>
    <s v="Encino blanco con espinas"/>
    <n v="12.4"/>
    <n v="16"/>
    <n v="120.76310400000001"/>
    <n v="3.1415999999999999E-2"/>
    <s v="LATIF"/>
    <n v="55.108515511219728"/>
    <n v="0.87707721401864869"/>
    <s v="DEJAR"/>
    <s v="DEJAR"/>
    <x v="0"/>
  </r>
  <r>
    <x v="13"/>
    <n v="8"/>
    <s v="Encino blanco con espinas"/>
    <n v="23.3"/>
    <n v="22"/>
    <n v="426.385806"/>
    <n v="3.1415999999999999E-2"/>
    <s v="LATIF"/>
    <n v="247.82419427392574"/>
    <n v="3.9442353303082145"/>
    <s v="DEJAR"/>
    <s v="DEJAR"/>
    <x v="0"/>
  </r>
  <r>
    <x v="13"/>
    <n v="9"/>
    <s v="Encino blanco con espinas"/>
    <n v="30.1"/>
    <n v="20"/>
    <n v="711.58025400000008"/>
    <n v="3.1415999999999999E-2"/>
    <s v="LATIF"/>
    <n v="456.26296612510822"/>
    <n v="7.2616336599998119"/>
    <s v="DEJAR"/>
    <s v="DEJAR"/>
    <x v="0"/>
  </r>
  <r>
    <x v="13"/>
    <n v="10"/>
    <s v="Encino blanco con espinas"/>
    <n v="18.899999999999999"/>
    <n v="18"/>
    <n v="280.55273399999993"/>
    <n v="3.1415999999999999E-2"/>
    <s v="LATIF"/>
    <n v="150.48619676422598"/>
    <n v="2.3950566075284248"/>
    <s v="DEJAR"/>
    <s v="DEJAR"/>
    <x v="0"/>
  </r>
  <r>
    <x v="14"/>
    <n v="1"/>
    <s v="Encino negro"/>
    <n v="26"/>
    <n v="8"/>
    <n v="530.93039999999996"/>
    <n v="3.1415999999999999E-2"/>
    <s v="LATIF"/>
    <n v="321.84021980583157"/>
    <n v="5.1222342087762849"/>
    <s v="DEJAR"/>
    <s v="DEJAR"/>
    <x v="0"/>
  </r>
  <r>
    <x v="14"/>
    <n v="2"/>
    <s v="Pino ocote"/>
    <n v="53"/>
    <n v="17"/>
    <n v="2206.1886"/>
    <n v="3.1415999999999999E-2"/>
    <s v="CONIF"/>
    <n v="1649.5637659227145"/>
    <n v="26.253561336941598"/>
    <s v="DEJAR"/>
    <s v="DEJAR"/>
    <x v="0"/>
  </r>
  <r>
    <x v="14"/>
    <n v="3"/>
    <s v="Pino ocote"/>
    <n v="60"/>
    <n v="19"/>
    <n v="2827.44"/>
    <n v="3.1415999999999999E-2"/>
    <s v="CONIF"/>
    <n v="2201.7682242118208"/>
    <n v="35.042147698813032"/>
    <s v="DEJAR"/>
    <s v="DEJAR"/>
    <x v="0"/>
  </r>
  <r>
    <x v="14"/>
    <n v="4"/>
    <s v="Encino negro"/>
    <n v="13.3"/>
    <n v="18"/>
    <n v="138.929406"/>
    <n v="3.1415999999999999E-2"/>
    <s v="LATIF"/>
    <n v="65.125161953048021"/>
    <n v="1.0364967206685769"/>
    <s v="DEJAR"/>
    <s v="DEJAR"/>
    <x v="0"/>
  </r>
  <r>
    <x v="14"/>
    <n v="5"/>
    <s v="Encino negro"/>
    <n v="11.3"/>
    <n v="8"/>
    <n v="100.28772600000001"/>
    <n v="3.1415999999999999E-2"/>
    <s v="LATIF"/>
    <n v="44.163165240621403"/>
    <n v="0.7028769614308219"/>
    <s v="DEJAR"/>
    <s v="DEJAR"/>
    <x v="0"/>
  </r>
  <r>
    <x v="14"/>
    <n v="6"/>
    <s v="Encino negro"/>
    <n v="13"/>
    <n v="8"/>
    <n v="132.73259999999999"/>
    <n v="3.1415999999999999E-2"/>
    <s v="LATIF"/>
    <n v="61.678288096341362"/>
    <n v="0.98163814770087476"/>
    <s v="DEJAR"/>
    <s v="DEJAR"/>
    <x v="0"/>
  </r>
  <r>
    <x v="14"/>
    <n v="7"/>
    <s v="Encino negro"/>
    <n v="12.5"/>
    <n v="7"/>
    <n v="122.71875"/>
    <n v="3.1415999999999999E-2"/>
    <s v="LATIF"/>
    <n v="56.173718898324978"/>
    <n v="0.89403041282029827"/>
    <s v="DEJAR"/>
    <s v="DEJAR"/>
    <x v="0"/>
  </r>
  <r>
    <x v="14"/>
    <n v="8"/>
    <s v="Encino Blanco"/>
    <n v="13"/>
    <n v="7"/>
    <n v="132.73259999999999"/>
    <n v="3.1415999999999999E-2"/>
    <s v="LATIF"/>
    <n v="61.678288096341362"/>
    <n v="0.98163814770087476"/>
    <s v="DEJAR"/>
    <s v="DEJAR"/>
    <x v="0"/>
  </r>
  <r>
    <x v="14"/>
    <n v="9"/>
    <s v="Pino ocote"/>
    <n v="13"/>
    <n v="7"/>
    <n v="132.73259999999999"/>
    <n v="3.1415999999999999E-2"/>
    <s v="CONIF"/>
    <n v="62.623123844849545"/>
    <n v="0.9966756405151761"/>
    <s v="DEJAR"/>
    <s v="DEJAR"/>
    <x v="0"/>
  </r>
  <r>
    <x v="14"/>
    <n v="10"/>
    <s v="Encino negro"/>
    <n v="15.5"/>
    <n v="8"/>
    <n v="188.69235"/>
    <n v="3.1415999999999999E-2"/>
    <s v="LATIF"/>
    <n v="93.800401528799213"/>
    <n v="1.4928762657371915"/>
    <s v="DEJAR"/>
    <s v="DEJAR"/>
    <x v="0"/>
  </r>
  <r>
    <x v="14"/>
    <n v="11"/>
    <s v="Pino ocote"/>
    <n v="34"/>
    <n v="10"/>
    <n v="907.92240000000004"/>
    <n v="3.1415999999999999E-2"/>
    <s v="CONIF"/>
    <n v="586.95824798631986"/>
    <n v="9.3417088105793216"/>
    <s v="DEJAR"/>
    <s v="DEJAR"/>
    <x v="0"/>
  </r>
  <r>
    <x v="15"/>
    <n v="1"/>
    <s v="Pino ocote"/>
    <n v="37"/>
    <n v="20"/>
    <n v="1075.2126000000001"/>
    <n v="3.1415999999999999E-2"/>
    <s v="CONIF"/>
    <n v="714.63566127853471"/>
    <n v="11.373753203439882"/>
    <s v="DEJAR"/>
    <s v="DEJAR"/>
    <x v="0"/>
  </r>
  <r>
    <x v="15"/>
    <n v="2"/>
    <s v="Pino ocote"/>
    <n v="38"/>
    <n v="22"/>
    <n v="1134.1176"/>
    <n v="3.1415999999999999E-2"/>
    <s v="CONIF"/>
    <n v="760.40176124087304"/>
    <n v="12.102141603655351"/>
    <s v="DEJAR"/>
    <s v="DEJAR"/>
    <x v="0"/>
  </r>
  <r>
    <x v="16"/>
    <n v="1"/>
    <s v="Pino colorado"/>
    <n v="48.3"/>
    <n v="30"/>
    <n v="1832.2518059999998"/>
    <n v="3.1415999999999999E-2"/>
    <s v="CONIF"/>
    <n v="1328.9184246657155"/>
    <n v="21.150344166439321"/>
    <s v="DEJAR"/>
    <s v="DEJAR"/>
    <x v="0"/>
  </r>
  <r>
    <x v="16"/>
    <n v="2"/>
    <s v="Pino colorado"/>
    <n v="11.9"/>
    <n v="9"/>
    <n v="111.220494"/>
    <n v="3.1415999999999999E-2"/>
    <s v="CONIF"/>
    <n v="50.975530304764888"/>
    <n v="0.81129886530374473"/>
    <s v="DEJAR"/>
    <s v="DEJAR"/>
    <x v="0"/>
  </r>
  <r>
    <x v="16"/>
    <n v="3"/>
    <s v="Encino negro"/>
    <n v="12.2"/>
    <n v="7.5"/>
    <n v="116.89893599999998"/>
    <n v="3.1415999999999999E-2"/>
    <s v="LATIF"/>
    <n v="53.013528547746709"/>
    <n v="0.84373453889334582"/>
    <s v="DEJAR"/>
    <s v="DEJAR"/>
    <x v="0"/>
  </r>
  <r>
    <x v="16"/>
    <n v="4"/>
    <s v="Encino blanco con espinas"/>
    <n v="19.7"/>
    <n v="12"/>
    <n v="304.80588599999999"/>
    <n v="3.1415999999999999E-2"/>
    <s v="LATIF"/>
    <n v="166.11558741094905"/>
    <n v="2.6438055037393213"/>
    <s v="DEJAR"/>
    <s v="DEJAR"/>
    <x v="0"/>
  </r>
  <r>
    <x v="16"/>
    <n v="5"/>
    <s v="Pino colorado"/>
    <n v="23.8"/>
    <n v="13"/>
    <n v="444.88197600000001"/>
    <n v="3.1415999999999999E-2"/>
    <s v="CONIF"/>
    <n v="255.88876107568578"/>
    <n v="4.0725865972066106"/>
    <s v="DEJAR"/>
    <s v="DEJAR"/>
    <x v="0"/>
  </r>
  <r>
    <x v="16"/>
    <n v="6"/>
    <s v="Pino colorado"/>
    <n v="14.3"/>
    <n v="10"/>
    <n v="160.60644600000001"/>
    <n v="3.1415999999999999E-2"/>
    <s v="CONIF"/>
    <n v="78.177539475351963"/>
    <n v="1.2442312750724467"/>
    <s v="DEJAR"/>
    <s v="DEJAR"/>
    <x v="0"/>
  </r>
  <r>
    <x v="16"/>
    <n v="7"/>
    <s v="Pino colorado"/>
    <n v="13.9"/>
    <n v="8"/>
    <n v="151.74713400000002"/>
    <n v="3.1415999999999999E-2"/>
    <s v="CONIF"/>
    <n v="73.181716695149532"/>
    <n v="1.16472047197526"/>
    <s v="DEJAR"/>
    <s v="DEJAR"/>
    <x v="0"/>
  </r>
  <r>
    <x v="16"/>
    <n v="8"/>
    <s v="Pino colorado"/>
    <n v="31"/>
    <n v="15"/>
    <n v="754.76940000000002"/>
    <n v="3.1415999999999999E-2"/>
    <s v="CONIF"/>
    <n v="473.40054798786537"/>
    <n v="7.5343861087959221"/>
    <s v="DEJAR"/>
    <s v="DEJAR"/>
    <x v="0"/>
  </r>
  <r>
    <x v="16"/>
    <n v="9"/>
    <s v="Encino blanco con espinas"/>
    <n v="11.3"/>
    <n v="8"/>
    <n v="100.28772600000001"/>
    <n v="3.1415999999999999E-2"/>
    <s v="LATIF"/>
    <n v="44.163165240621403"/>
    <n v="0.7028769614308219"/>
    <s v="DEJAR"/>
    <s v="DEJAR"/>
    <x v="0"/>
  </r>
  <r>
    <x v="16"/>
    <n v="10"/>
    <s v="Pino ocote"/>
    <n v="23.6"/>
    <n v="9"/>
    <n v="437.43638400000003"/>
    <n v="3.1415999999999999E-2"/>
    <s v="CONIF"/>
    <n v="250.91147176401682"/>
    <n v="3.993370762732634"/>
    <s v="DEJAR"/>
    <s v="DEJAR"/>
    <x v="0"/>
  </r>
  <r>
    <x v="16"/>
    <n v="11"/>
    <s v="Pino ocote"/>
    <n v="45.4"/>
    <n v="38"/>
    <n v="1618.8350639999999"/>
    <n v="3.1415999999999999E-2"/>
    <s v="CONIF"/>
    <n v="1150.5489717365915"/>
    <n v="18.311512791835238"/>
    <s v="DEJAR"/>
    <s v="DEJAR"/>
    <x v="0"/>
  </r>
  <r>
    <x v="17"/>
    <n v="1"/>
    <s v="Encino canche/roble"/>
    <n v="14.8"/>
    <n v="12"/>
    <n v="172.03401600000001"/>
    <n v="3.1415999999999999E-2"/>
    <s v="LATIF"/>
    <n v="84.017101121722348"/>
    <n v="1.3371705678909211"/>
    <s v="DEJAR"/>
    <s v="DEJAR"/>
    <x v="0"/>
  </r>
  <r>
    <x v="17"/>
    <n v="2"/>
    <s v="Encino canche/roble"/>
    <n v="67.5"/>
    <n v="30"/>
    <n v="3578.4787499999998"/>
    <n v="3.1415999999999999E-2"/>
    <s v="LATIF"/>
    <n v="3127.52670817017"/>
    <n v="49.776017127740168"/>
    <s v="DEJAR"/>
    <s v="DEJAR"/>
    <x v="0"/>
  </r>
  <r>
    <x v="17"/>
    <n v="3"/>
    <s v="Encino canche/roble"/>
    <n v="25.6"/>
    <n v="25"/>
    <n v="514.71974400000011"/>
    <n v="3.1415999999999999E-2"/>
    <s v="LATIF"/>
    <n v="310.16388744401803"/>
    <n v="4.9364000420807557"/>
    <s v="DEJAR"/>
    <s v="DEJAR"/>
    <x v="0"/>
  </r>
  <r>
    <x v="17"/>
    <n v="4"/>
    <s v="Encino canche/roble"/>
    <n v="49.8"/>
    <n v="22"/>
    <n v="1947.8234159999995"/>
    <n v="3.1415999999999999E-2"/>
    <s v="LATIF"/>
    <n v="1514.9569865961025"/>
    <n v="24.11123291628633"/>
    <s v="DEJAR"/>
    <s v="DEJAR"/>
    <x v="0"/>
  </r>
  <r>
    <x v="17"/>
    <n v="5"/>
    <s v="Encino canche/roble"/>
    <n v="21.3"/>
    <n v="15"/>
    <n v="356.32812600000005"/>
    <n v="3.1415999999999999E-2"/>
    <s v="LATIF"/>
    <n v="200.09823603943784"/>
    <n v="3.1846548898560898"/>
    <s v="DEJAR"/>
    <s v="DEJAR"/>
    <x v="0"/>
  </r>
  <r>
    <x v="17"/>
    <n v="6"/>
    <s v="Pino ocote"/>
    <n v="29.6"/>
    <n v="20"/>
    <n v="688.13606400000003"/>
    <n v="3.1415999999999999E-2"/>
    <s v="CONIF"/>
    <n v="425.12149233702553"/>
    <n v="6.7660028701461918"/>
    <s v="DEJAR"/>
    <s v="DEJAR"/>
    <x v="0"/>
  </r>
  <r>
    <x v="17"/>
    <n v="7"/>
    <s v="Pino ocote"/>
    <n v="40.4"/>
    <n v="25"/>
    <n v="1281.8984639999999"/>
    <n v="3.1415999999999999E-2"/>
    <s v="CONIF"/>
    <n v="876.9062066190894"/>
    <n v="13.956363105091185"/>
    <s v="DEJAR"/>
    <s v="DEJAR"/>
    <x v="0"/>
  </r>
  <r>
    <x v="17"/>
    <n v="8"/>
    <s v="Encino canche/roble"/>
    <n v="27.2"/>
    <n v="30"/>
    <n v="581.07033599999988"/>
    <n v="3.1415999999999999E-2"/>
    <s v="LATIF"/>
    <n v="358.38227333001254"/>
    <n v="5.7038176936913123"/>
    <s v="DEJAR"/>
    <s v="DEJAR"/>
    <x v="0"/>
  </r>
  <r>
    <x v="17"/>
    <n v="9"/>
    <s v="Encino canche/roble"/>
    <n v="15.8"/>
    <n v="10"/>
    <n v="196.06725600000001"/>
    <n v="3.1415999999999999E-2"/>
    <s v="LATIF"/>
    <n v="98.185723550862932"/>
    <n v="1.5626706702136322"/>
    <s v="DEJAR"/>
    <s v="DEJAR"/>
    <x v="0"/>
  </r>
  <r>
    <x v="17"/>
    <n v="10"/>
    <s v="Encino canche/roble"/>
    <n v="12"/>
    <n v="10"/>
    <n v="113.0976"/>
    <n v="3.1415999999999999E-2"/>
    <s v="LATIF"/>
    <n v="50.965522775338236"/>
    <n v="0.81113959089855869"/>
    <s v="DEJAR"/>
    <s v="DEJAR"/>
    <x v="0"/>
  </r>
  <r>
    <x v="18"/>
    <n v="1"/>
    <s v="Pino colorado"/>
    <n v="47"/>
    <n v="35"/>
    <n v="1734.9485999999999"/>
    <n v="3.1415999999999999E-2"/>
    <s v="CONIF"/>
    <n v="1247.146526062053"/>
    <n v="19.848907022887268"/>
    <s v="DEJAR"/>
    <s v="DEJAR"/>
    <x v="0"/>
  </r>
  <r>
    <x v="18"/>
    <n v="2"/>
    <s v="Pino colorado"/>
    <n v="38.200000000000003"/>
    <n v="32"/>
    <n v="1146.0870960000002"/>
    <n v="3.1415999999999999E-2"/>
    <s v="CONIF"/>
    <n v="769.74980813595096"/>
    <n v="12.250920042907293"/>
    <s v="DEJAR"/>
    <s v="DEJAR"/>
    <x v="0"/>
  </r>
  <r>
    <x v="18"/>
    <n v="3"/>
    <s v="Pino colorado"/>
    <n v="14.8"/>
    <n v="8"/>
    <n v="172.03401600000001"/>
    <n v="3.1415999999999999E-2"/>
    <s v="CONIF"/>
    <n v="84.68833654410949"/>
    <n v="1.3478535864545054"/>
    <s v="DEJAR"/>
    <s v="DEJAR"/>
    <x v="0"/>
  </r>
  <r>
    <x v="18"/>
    <n v="4"/>
    <s v="Encino negro"/>
    <n v="14.7"/>
    <n v="8"/>
    <n v="169.71708599999997"/>
    <n v="3.1415999999999999E-2"/>
    <s v="LATIF"/>
    <n v="82.670341586040095"/>
    <n v="1.3157362742876257"/>
    <s v="DEJAR"/>
    <s v="DEJAR"/>
    <x v="0"/>
  </r>
  <r>
    <x v="18"/>
    <n v="5"/>
    <s v="Encino negro"/>
    <n v="15"/>
    <n v="8"/>
    <n v="176.715"/>
    <n v="3.1415999999999999E-2"/>
    <s v="LATIF"/>
    <n v="86.748598761993364"/>
    <n v="1.3806436013813561"/>
    <s v="DEJAR"/>
    <s v="DEJAR"/>
    <x v="0"/>
  </r>
  <r>
    <x v="18"/>
    <n v="6"/>
    <s v="pino"/>
    <n v="49.3"/>
    <n v="25"/>
    <n v="1908.9068459999999"/>
    <n v="3.1415999999999999E-2"/>
    <s v="CONIF"/>
    <n v="1393.8428976383548"/>
    <n v="22.18364683025138"/>
    <s v="DEJAR"/>
    <s v="DEJAR"/>
    <x v="0"/>
  </r>
  <r>
    <x v="18"/>
    <n v="7"/>
    <s v="Encino negro"/>
    <n v="14"/>
    <n v="7"/>
    <n v="153.9384"/>
    <n v="3.1415999999999999E-2"/>
    <s v="LATIF"/>
    <n v="73.59440964790268"/>
    <n v="1.1712886689569435"/>
    <s v="DEJAR"/>
    <s v="DEJAR"/>
    <x v="0"/>
  </r>
  <r>
    <x v="18"/>
    <n v="8"/>
    <s v="Pino "/>
    <n v="11.3"/>
    <n v="12"/>
    <n v="100.28772600000001"/>
    <n v="3.1415999999999999E-2"/>
    <s v="CONIF"/>
    <n v="45.192163344844303"/>
    <n v="0.71925393660625647"/>
    <s v="DEJAR"/>
    <s v="DEJAR"/>
    <x v="0"/>
  </r>
  <r>
    <x v="18"/>
    <n v="9"/>
    <s v="Pino "/>
    <n v="20.9"/>
    <n v="20"/>
    <n v="343.07057399999997"/>
    <n v="3.1415999999999999E-2"/>
    <s v="CONIF"/>
    <n v="189.10409116820267"/>
    <n v="3.0096780488955099"/>
    <s v="DEJAR"/>
    <s v="DEJAR"/>
    <x v="0"/>
  </r>
  <r>
    <x v="18"/>
    <n v="10"/>
    <s v="Pino "/>
    <n v="27.3"/>
    <n v="22"/>
    <n v="585.35076600000002"/>
    <n v="3.1415999999999999E-2"/>
    <s v="CONIF"/>
    <n v="352.16423429119806"/>
    <n v="5.6048547601731293"/>
    <s v="DEJAR"/>
    <s v="DEJAR"/>
    <x v="0"/>
  </r>
  <r>
    <x v="18"/>
    <n v="11"/>
    <s v="Pino "/>
    <n v="17.399999999999999"/>
    <n v="15"/>
    <n v="237.78770399999993"/>
    <n v="3.1415999999999999E-2"/>
    <s v="CONIF"/>
    <n v="123.43197428362863"/>
    <n v="1.9644762904830124"/>
    <s v="DEJAR"/>
    <s v="DEJAR"/>
    <x v="0"/>
  </r>
  <r>
    <x v="18"/>
    <n v="12"/>
    <s v="Pino "/>
    <n v="32"/>
    <n v="25"/>
    <n v="804.24959999999999"/>
    <n v="3.1415999999999999E-2"/>
    <s v="CONIF"/>
    <n v="509.70972386186907"/>
    <n v="8.1122632394618837"/>
    <s v="DEJAR"/>
    <s v="DEJAR"/>
    <x v="0"/>
  </r>
  <r>
    <x v="19"/>
    <n v="1"/>
    <s v="Flor de cruz"/>
    <n v="31.2"/>
    <n v="7"/>
    <n v="764.53977599999996"/>
    <n v="3.1415999999999999E-2"/>
    <s v="LATIF"/>
    <n v="497.01512808759975"/>
    <n v="7.910222945117134"/>
    <s v="DEJAR"/>
    <s v="DEJAR"/>
    <x v="0"/>
  </r>
  <r>
    <x v="19"/>
    <n v="2"/>
    <s v="Estoraquito"/>
    <n v="25.7"/>
    <n v="7"/>
    <n v="518.74884599999996"/>
    <n v="3.1415999999999999E-2"/>
    <s v="LATIF"/>
    <n v="313.05950220812758"/>
    <n v="4.9824850746136935"/>
    <s v="DEJAR"/>
    <s v="DEJAR"/>
    <x v="0"/>
  </r>
  <r>
    <x v="20"/>
    <n v="3"/>
    <s v="Palo Blanco"/>
    <n v="10.199999999999999"/>
    <n v="8"/>
    <n v="81.713015999999996"/>
    <n v="3.1415999999999999E-2"/>
    <s v="LATIF"/>
    <n v="34.597585156277091"/>
    <n v="0.55063638203904208"/>
    <s v="DEJAR"/>
    <s v="DEJAR"/>
    <x v="0"/>
  </r>
  <r>
    <x v="20"/>
    <n v="4"/>
    <s v="Encino negro"/>
    <n v="29.6"/>
    <n v="8"/>
    <n v="688.13606400000003"/>
    <n v="3.1415999999999999E-2"/>
    <s v="LATIF"/>
    <n v="438.40520103650294"/>
    <n v="6.9774191659743909"/>
    <s v="DEJAR"/>
    <s v="DEJAR"/>
    <x v="0"/>
  </r>
  <r>
    <x v="20"/>
    <n v="5"/>
    <s v="Encino negro"/>
    <n v="23.8"/>
    <n v="6"/>
    <n v="444.88197600000001"/>
    <n v="3.1415999999999999E-2"/>
    <s v="LATIF"/>
    <n v="260.68865685840007"/>
    <n v="4.1489791325821255"/>
    <s v="DEJAR"/>
    <s v="DEJAR"/>
    <x v="0"/>
  </r>
  <r>
    <x v="20"/>
    <n v="6"/>
    <s v="Encino negro"/>
    <n v="26.7"/>
    <n v="8"/>
    <n v="559.90380600000003"/>
    <n v="3.1415999999999999E-2"/>
    <s v="LATIF"/>
    <n v="342.87912713970985"/>
    <n v="5.4570780357096682"/>
    <s v="DEJAR"/>
    <s v="DEJAR"/>
    <x v="0"/>
  </r>
  <r>
    <x v="20"/>
    <n v="7"/>
    <s v="Palo Blanco"/>
    <n v="11.3"/>
    <n v="6"/>
    <n v="100.28772600000001"/>
    <n v="3.1415999999999999E-2"/>
    <s v="LATIF"/>
    <n v="44.163165240621403"/>
    <n v="0.7028769614308219"/>
    <s v="DEJAR"/>
    <s v="DEJAR"/>
    <x v="0"/>
  </r>
  <r>
    <x v="20"/>
    <n v="8"/>
    <s v="Encino negro"/>
    <n v="51"/>
    <n v="10"/>
    <n v="2042.8253999999999"/>
    <n v="3.1415999999999999E-2"/>
    <s v="LATIF"/>
    <n v="1603.4217927813093"/>
    <n v="25.519190743272684"/>
    <s v="DEJAR"/>
    <s v="DEJAR"/>
    <x v="0"/>
  </r>
  <r>
    <x v="20"/>
    <n v="9"/>
    <s v="Pino ocote"/>
    <n v="13"/>
    <n v="6"/>
    <n v="132.73259999999999"/>
    <n v="3.1415999999999999E-2"/>
    <s v="CONIF"/>
    <n v="62.623123844849545"/>
    <n v="0.9966756405151761"/>
    <s v="DEJAR"/>
    <s v="DEJAR"/>
    <x v="0"/>
  </r>
  <r>
    <x v="21"/>
    <n v="1"/>
    <s v="cedro"/>
    <n v="13"/>
    <n v="7"/>
    <n v="132.73259999999999"/>
    <n v="3.1415999999999999E-2"/>
    <s v="LATIF"/>
    <n v="61.678288096341362"/>
    <n v="0.98163814770087476"/>
    <s v="DEJAR"/>
    <s v="DEJAR"/>
    <x v="0"/>
  </r>
  <r>
    <x v="22"/>
    <n v="1"/>
    <s v="Encino Blanco"/>
    <n v="26"/>
    <n v="10"/>
    <n v="530.93039999999996"/>
    <n v="3.1415999999999999E-2"/>
    <s v="LATIF"/>
    <n v="321.84021980583157"/>
    <n v="5.1222342087762849"/>
    <s v="DEJAR"/>
    <s v="DEJAR"/>
    <x v="0"/>
  </r>
  <r>
    <x v="22"/>
    <n v="2"/>
    <s v="Encino negro"/>
    <n v="20"/>
    <n v="6"/>
    <n v="314.15999999999997"/>
    <n v="3.1415999999999999E-2"/>
    <s v="LATIF"/>
    <n v="172.20874292148596"/>
    <n v="2.7407808588217146"/>
    <s v="DEJAR"/>
    <s v="DEJAR"/>
    <x v="0"/>
  </r>
  <r>
    <x v="22"/>
    <n v="3"/>
    <s v="Encino Blanco"/>
    <n v="34"/>
    <n v="15"/>
    <n v="907.92240000000004"/>
    <n v="3.1415999999999999E-2"/>
    <s v="LATIF"/>
    <n v="610.00375036985031"/>
    <n v="9.7084885149263176"/>
    <s v="DEJAR"/>
    <s v="DEJAR"/>
    <x v="0"/>
  </r>
  <r>
    <x v="22"/>
    <n v="4"/>
    <s v="Encino Blanco"/>
    <n v="28"/>
    <n v="11"/>
    <n v="615.75360000000001"/>
    <n v="3.1415999999999999E-2"/>
    <s v="LATIF"/>
    <n v="384.0191047547313"/>
    <n v="6.1118395842044064"/>
    <s v="DEJAR"/>
    <s v="DEJAR"/>
    <x v="0"/>
  </r>
  <r>
    <x v="22"/>
    <n v="5"/>
    <s v="Encino negro"/>
    <n v="34.5"/>
    <n v="13"/>
    <n v="934.82235000000003"/>
    <n v="3.1415999999999999E-2"/>
    <s v="LATIF"/>
    <n v="631.60328895350312"/>
    <n v="10.05225504445988"/>
    <s v="DEJAR"/>
    <s v="DEJAR"/>
    <x v="0"/>
  </r>
  <r>
    <x v="22"/>
    <n v="6"/>
    <s v="Encino negro"/>
    <n v="26"/>
    <n v="10"/>
    <n v="530.93039999999996"/>
    <n v="3.1415999999999999E-2"/>
    <s v="LATIF"/>
    <n v="321.84021980583157"/>
    <n v="5.1222342087762849"/>
    <s v="DEJAR"/>
    <s v="DEJAR"/>
    <x v="0"/>
  </r>
  <r>
    <x v="22"/>
    <n v="7"/>
    <s v="Encino negro"/>
    <n v="26.5"/>
    <n v="10"/>
    <n v="551.54714999999999"/>
    <n v="3.1415999999999999E-2"/>
    <s v="LATIF"/>
    <n v="336.78905129290041"/>
    <n v="5.3601516948831875"/>
    <s v="DEJAR"/>
    <s v="DEJAR"/>
    <x v="0"/>
  </r>
  <r>
    <x v="22"/>
    <n v="8"/>
    <s v="Encino negro"/>
    <n v="35"/>
    <n v="13"/>
    <n v="962.11500000000001"/>
    <n v="3.1415999999999999E-2"/>
    <s v="LATIF"/>
    <n v="653.64029291244719"/>
    <n v="10.402984035403094"/>
    <s v="DEJAR"/>
    <s v="DEJAR"/>
    <x v="0"/>
  </r>
  <r>
    <x v="22"/>
    <n v="9"/>
    <s v="Encino Blanco"/>
    <n v="27"/>
    <n v="12"/>
    <n v="572.5566"/>
    <n v="3.1415999999999999E-2"/>
    <s v="LATIF"/>
    <n v="352.13325163946445"/>
    <n v="5.6043616571088695"/>
    <s v="DEJAR"/>
    <s v="DEJAR"/>
    <x v="0"/>
  </r>
  <r>
    <x v="22"/>
    <n v="10"/>
    <s v="Encino Blanco"/>
    <n v="18.5"/>
    <n v="10"/>
    <n v="268.80315000000002"/>
    <n v="3.1415999999999999E-2"/>
    <s v="LATIF"/>
    <n v="143.00580858322684"/>
    <n v="2.2760028104027699"/>
    <s v="DEJAR"/>
    <s v="DEJAR"/>
    <x v="0"/>
  </r>
  <r>
    <x v="22"/>
    <n v="11"/>
    <s v="Encino Blanco"/>
    <n v="32"/>
    <n v="16"/>
    <n v="804.24959999999999"/>
    <n v="3.1415999999999999E-2"/>
    <s v="LATIF"/>
    <n v="527.931063141393"/>
    <n v="8.4022641829226039"/>
    <s v="DEJAR"/>
    <s v="DEJAR"/>
    <x v="0"/>
  </r>
  <r>
    <x v="23"/>
    <n v="12"/>
    <s v="Encino canche"/>
    <n v="21.2"/>
    <n v="10"/>
    <n v="352.99017600000002"/>
    <n v="3.1415999999999999E-2"/>
    <s v="LATIF"/>
    <n v="197.86636682451069"/>
    <n v="3.1491336711311226"/>
    <s v="DEJAR"/>
    <s v="DEJAR"/>
    <x v="0"/>
  </r>
  <r>
    <x v="23"/>
    <n v="13"/>
    <s v="Encino canche"/>
    <n v="14"/>
    <n v="5"/>
    <n v="153.9384"/>
    <n v="3.1415999999999999E-2"/>
    <s v="LATIF"/>
    <n v="73.59440964790268"/>
    <n v="1.1712886689569435"/>
    <s v="DEJAR"/>
    <s v="DEJAR"/>
    <x v="0"/>
  </r>
  <r>
    <x v="23"/>
    <n v="14"/>
    <s v="Encino canche"/>
    <n v="16.2"/>
    <n v="5"/>
    <n v="206.12037599999999"/>
    <n v="3.1415999999999999E-2"/>
    <s v="LATIF"/>
    <n v="104.21454190956685"/>
    <n v="1.6586220701166101"/>
    <s v="DEJAR"/>
    <s v="DEJAR"/>
    <x v="0"/>
  </r>
  <r>
    <x v="23"/>
    <n v="15"/>
    <s v="Encino canche"/>
    <n v="20"/>
    <n v="8"/>
    <n v="314.15999999999997"/>
    <n v="3.1415999999999999E-2"/>
    <s v="LATIF"/>
    <n v="172.20874292148596"/>
    <n v="2.7407808588217146"/>
    <s v="DEJAR"/>
    <s v="DEJAR"/>
    <x v="0"/>
  </r>
  <r>
    <x v="23"/>
    <n v="16"/>
    <s v="Encino canche"/>
    <n v="17.2"/>
    <n v="7"/>
    <n v="232.35273599999996"/>
    <n v="3.1415999999999999E-2"/>
    <s v="LATIF"/>
    <n v="120.20750968079929"/>
    <n v="1.9131574624522425"/>
    <s v="DEJAR"/>
    <s v="DEJAR"/>
    <x v="0"/>
  </r>
  <r>
    <x v="23"/>
    <n v="17"/>
    <s v="Encino canche"/>
    <n v="14.5"/>
    <n v="6"/>
    <n v="165.13034999999999"/>
    <n v="3.1415999999999999E-2"/>
    <s v="LATIF"/>
    <n v="80.014636857912052"/>
    <n v="1.2734695196382744"/>
    <s v="DEJAR"/>
    <s v="DEJAR"/>
    <x v="0"/>
  </r>
  <r>
    <x v="23"/>
    <n v="18"/>
    <s v="Encino canche"/>
    <n v="16.399999999999999"/>
    <n v="6"/>
    <n v="211.24118399999998"/>
    <n v="3.1415999999999999E-2"/>
    <s v="LATIF"/>
    <n v="107.30739494292642"/>
    <n v="1.7078462398606828"/>
    <s v="DEJAR"/>
    <s v="DEJAR"/>
    <x v="0"/>
  </r>
  <r>
    <x v="23"/>
    <n v="19"/>
    <s v="Encino canche"/>
    <n v="13.5"/>
    <n v="5"/>
    <n v="143.13915"/>
    <n v="3.1415999999999999E-2"/>
    <s v="LATIF"/>
    <n v="67.483722687063675"/>
    <n v="1.0740342928295086"/>
    <s v="DEJAR"/>
    <s v="DEJAR"/>
    <x v="0"/>
  </r>
  <r>
    <x v="23"/>
    <n v="20"/>
    <s v="Encino canche"/>
    <n v="12.8"/>
    <n v="6"/>
    <n v="128.67993600000003"/>
    <n v="3.1415999999999999E-2"/>
    <s v="LATIF"/>
    <n v="59.440605709239286"/>
    <n v="0.94602440968358936"/>
    <s v="DEJAR"/>
    <s v="DEJAR"/>
    <x v="0"/>
  </r>
  <r>
    <x v="23"/>
    <n v="21"/>
    <s v="Encino canche"/>
    <n v="24.4"/>
    <n v="7"/>
    <n v="467.59574399999991"/>
    <n v="3.1415999999999999E-2"/>
    <s v="LATIF"/>
    <n v="276.62709532143464"/>
    <n v="4.4026466660528811"/>
    <s v="DEJAR"/>
    <s v="DEJAR"/>
    <x v="0"/>
  </r>
  <r>
    <x v="23"/>
    <n v="22"/>
    <s v="Encino canche"/>
    <n v="27.5"/>
    <n v="7"/>
    <n v="593.95875000000001"/>
    <n v="3.1415999999999999E-2"/>
    <s v="LATIF"/>
    <n v="367.87566538025658"/>
    <n v="5.8549093675238186"/>
    <s v="DEJAR"/>
    <s v="DEJAR"/>
    <x v="0"/>
  </r>
  <r>
    <x v="23"/>
    <n v="23"/>
    <s v="Encino canche"/>
    <n v="17.600000000000001"/>
    <n v="6"/>
    <n v="243.28550400000003"/>
    <n v="3.1415999999999999E-2"/>
    <s v="LATIF"/>
    <n v="126.97817779124865"/>
    <n v="2.0209157402477822"/>
    <s v="DEJAR"/>
    <s v="DEJAR"/>
    <x v="0"/>
  </r>
  <r>
    <x v="23"/>
    <n v="24"/>
    <s v="Encino canche"/>
    <n v="17.5"/>
    <n v="5"/>
    <n v="240.52875"/>
    <n v="3.1415999999999999E-2"/>
    <s v="LATIF"/>
    <n v="125.26530811454663"/>
    <n v="1.993654636404167"/>
    <s v="DEJAR"/>
    <s v="DEJAR"/>
    <x v="0"/>
  </r>
  <r>
    <x v="23"/>
    <n v="25"/>
    <s v="Encino canche"/>
    <n v="10.5"/>
    <n v="4"/>
    <n v="86.590350000000001"/>
    <n v="3.1415999999999999E-2"/>
    <s v="LATIF"/>
    <n v="37.072519114679302"/>
    <n v="0.59002608725934713"/>
    <s v="DEJAR"/>
    <s v="DEPURAR"/>
    <x v="1"/>
  </r>
  <r>
    <x v="24"/>
    <n v="26"/>
    <s v="Pino ocote"/>
    <n v="35.4"/>
    <n v="14"/>
    <n v="984.23186399999986"/>
    <n v="3.1415999999999999E-2"/>
    <s v="CONIF"/>
    <n v="644.7592420789548"/>
    <n v="10.261638051931419"/>
    <s v="DEJAR"/>
    <s v="DEJAR"/>
    <x v="0"/>
  </r>
  <r>
    <x v="24"/>
    <n v="27"/>
    <s v="Pino ocote"/>
    <n v="27.5"/>
    <n v="12"/>
    <n v="593.95875000000001"/>
    <n v="3.1415999999999999E-2"/>
    <s v="CONIF"/>
    <n v="358.19867476223197"/>
    <n v="5.7008956385636615"/>
    <s v="DEJAR"/>
    <s v="DEJAR"/>
    <x v="0"/>
  </r>
  <r>
    <x v="24"/>
    <n v="28"/>
    <s v="Pino ocote"/>
    <n v="61.9"/>
    <n v="30"/>
    <n v="3009.3464939999999"/>
    <n v="3.1415999999999999E-2"/>
    <s v="CONIF"/>
    <n v="2367.4806907106122"/>
    <n v="37.679537348972055"/>
    <s v="DEJAR"/>
    <s v="DEJAR"/>
    <x v="0"/>
  </r>
  <r>
    <x v="24"/>
    <n v="29"/>
    <s v="Pino ocote"/>
    <n v="35.200000000000003"/>
    <n v="12"/>
    <n v="973.14201600000013"/>
    <n v="3.1415999999999999E-2"/>
    <s v="CONIF"/>
    <n v="636.31210983511551"/>
    <n v="10.127198081154756"/>
    <s v="DEJAR"/>
    <s v="DEJAR"/>
    <x v="0"/>
  </r>
  <r>
    <x v="24"/>
    <n v="30"/>
    <s v="Pino ocote"/>
    <n v="51.9"/>
    <n v="25"/>
    <n v="2115.5612939999996"/>
    <n v="3.1415999999999999E-2"/>
    <s v="CONIF"/>
    <n v="1570.9695676512654"/>
    <n v="25.002698746677893"/>
    <s v="DEJAR"/>
    <s v="DEJAR"/>
    <x v="0"/>
  </r>
  <r>
    <x v="25"/>
    <n v="1"/>
    <s v="Pino colorado"/>
    <n v="41.5"/>
    <n v="18"/>
    <n v="1352.65515"/>
    <n v="3.1415999999999999E-2"/>
    <s v="CONIF"/>
    <n v="933.48876444346672"/>
    <n v="14.856900376296581"/>
    <s v="DEJAR"/>
    <s v="DEJAR"/>
    <x v="0"/>
  </r>
  <r>
    <x v="26"/>
    <n v="1"/>
    <s v="Encino canche"/>
    <n v="43"/>
    <n v="15"/>
    <n v="1452.2046"/>
    <n v="3.1415999999999999E-2"/>
    <s v="LATIF"/>
    <n v="1067.6418523356226"/>
    <n v="16.992008090393789"/>
    <s v="DEJAR"/>
    <s v="DEJAR"/>
    <x v="0"/>
  </r>
  <r>
    <x v="26"/>
    <n v="2"/>
    <s v="Encino canche"/>
    <n v="25"/>
    <n v="12"/>
    <n v="490.875"/>
    <n v="3.1415999999999999E-2"/>
    <s v="LATIF"/>
    <n v="293.11711779854511"/>
    <n v="4.6650929112322563"/>
    <s v="DEJAR"/>
    <s v="DEJAR"/>
    <x v="0"/>
  </r>
  <r>
    <x v="26"/>
    <n v="3"/>
    <s v="Encino canche"/>
    <n v="48"/>
    <n v="16"/>
    <n v="1809.5616"/>
    <n v="3.1415999999999999E-2"/>
    <s v="LATIF"/>
    <n v="1387.6901104524011"/>
    <n v="22.085722409797572"/>
    <s v="DEJAR"/>
    <s v="DEJAR"/>
    <x v="0"/>
  </r>
  <r>
    <x v="26"/>
    <n v="4"/>
    <s v="Encino canche"/>
    <n v="46"/>
    <n v="16"/>
    <n v="1661.9064000000001"/>
    <n v="3.1415999999999999E-2"/>
    <s v="LATIF"/>
    <n v="1253.8255368732539"/>
    <n v="19.955206532869457"/>
    <s v="DEJAR"/>
    <s v="DEJAR"/>
    <x v="0"/>
  </r>
  <r>
    <x v="26"/>
    <n v="5"/>
    <s v="Encino canche"/>
    <n v="12"/>
    <n v="5"/>
    <n v="113.0976"/>
    <n v="3.1415999999999999E-2"/>
    <s v="LATIF"/>
    <n v="50.965522775338236"/>
    <n v="0.81113959089855869"/>
    <s v="DEJAR"/>
    <s v="DEJAR"/>
    <x v="0"/>
  </r>
  <r>
    <x v="27"/>
    <n v="1"/>
    <s v="desc"/>
    <n v="0"/>
    <n v="0"/>
    <n v="0"/>
    <n v="3.1415999999999999E-2"/>
    <s v="LATIF"/>
    <n v="0"/>
    <n v="0"/>
    <s v="DEPURAR"/>
    <s v="DEPURAR"/>
    <x v="1"/>
  </r>
  <r>
    <x v="28"/>
    <n v="1"/>
    <s v="Fabaceae"/>
    <n v="20.5"/>
    <n v="8"/>
    <n v="330.06434999999999"/>
    <n v="3.1415999999999999E-2"/>
    <s v="LATIF"/>
    <n v="182.64830107076051"/>
    <n v="2.9069311986051778"/>
    <s v="DEJAR"/>
    <s v="DEJAR"/>
    <x v="0"/>
  </r>
  <r>
    <x v="29"/>
    <n v="1"/>
    <s v="Caulote"/>
    <n v="22.3"/>
    <n v="9"/>
    <n v="390.57156600000002"/>
    <n v="3.1415999999999999E-2"/>
    <s v="LATIF"/>
    <n v="223.22113686927156"/>
    <n v="3.5526664258542073"/>
    <s v="DEJAR"/>
    <s v="DEJAR"/>
    <x v="0"/>
  </r>
  <r>
    <x v="30"/>
    <n v="1"/>
    <s v="Encino negro"/>
    <n v="15.3"/>
    <n v="6.5"/>
    <n v="183.85428600000003"/>
    <n v="3.1415999999999999E-2"/>
    <s v="LATIF"/>
    <n v="90.941280252043242"/>
    <n v="1.4473720437363644"/>
    <s v="DEJAR"/>
    <s v="DEJAR"/>
    <x v="0"/>
  </r>
  <r>
    <x v="30"/>
    <n v="2"/>
    <s v="pino"/>
    <n v="33.299999999999997"/>
    <n v="17"/>
    <n v="870.92220599999985"/>
    <n v="3.1415999999999999E-2"/>
    <s v="CONIF"/>
    <n v="559.21359241089817"/>
    <n v="8.9001399352383856"/>
    <s v="DEJAR"/>
    <s v="DEJAR"/>
    <x v="0"/>
  </r>
  <r>
    <x v="30"/>
    <n v="3"/>
    <s v="pino"/>
    <n v="40"/>
    <n v="19"/>
    <n v="1256.6399999999999"/>
    <n v="3.1415999999999999E-2"/>
    <s v="CONIF"/>
    <n v="856.82975840551558"/>
    <n v="13.636837254989743"/>
    <s v="DEJAR"/>
    <s v="DEJAR"/>
    <x v="0"/>
  </r>
  <r>
    <x v="30"/>
    <n v="4"/>
    <s v="pino"/>
    <n v="40.5"/>
    <n v="20"/>
    <n v="1288.25235"/>
    <n v="3.1415999999999999E-2"/>
    <s v="CONIF"/>
    <n v="881.9667924481156"/>
    <n v="14.03690464171307"/>
    <s v="DEJAR"/>
    <s v="DEJAR"/>
    <x v="0"/>
  </r>
  <r>
    <x v="31"/>
    <n v="1"/>
    <s v="desc"/>
    <n v="0"/>
    <n v="0"/>
    <n v="0"/>
    <n v="3.1415999999999999E-2"/>
    <s v="LATIF"/>
    <n v="0"/>
    <n v="0"/>
    <s v="DEPURAR"/>
    <s v="DEPURAR"/>
    <x v="1"/>
  </r>
  <r>
    <x v="32"/>
    <n v="1"/>
    <s v="Encino negro"/>
    <n v="30.5"/>
    <n v="8"/>
    <n v="730.61834999999996"/>
    <n v="3.1415999999999999E-2"/>
    <s v="LATIF"/>
    <n v="470.84796921472508"/>
    <n v="7.4937606508582428"/>
    <s v="DEJAR"/>
    <s v="DEJAR"/>
    <x v="0"/>
  </r>
  <r>
    <x v="32"/>
    <n v="2"/>
    <s v="Encino Blanco"/>
    <n v="33"/>
    <n v="17"/>
    <n v="855.30060000000003"/>
    <n v="3.1415999999999999E-2"/>
    <s v="LATIF"/>
    <n v="568.10727714388111"/>
    <n v="9.0416869929953059"/>
    <s v="DEJAR"/>
    <s v="DEJAR"/>
    <x v="0"/>
  </r>
  <r>
    <x v="32"/>
    <n v="3"/>
    <s v="Encino Blanco"/>
    <n v="22"/>
    <n v="11"/>
    <n v="380.1336"/>
    <n v="3.1415999999999999E-2"/>
    <s v="LATIF"/>
    <n v="216.13001097424697"/>
    <n v="3.4398079159384864"/>
    <s v="DEJAR"/>
    <s v="DEJAR"/>
    <x v="0"/>
  </r>
  <r>
    <x v="32"/>
    <n v="4"/>
    <s v="Encino Blanco"/>
    <n v="10.5"/>
    <n v="6.5"/>
    <n v="86.590350000000001"/>
    <n v="3.1415999999999999E-2"/>
    <s v="LATIF"/>
    <n v="37.072519114679302"/>
    <n v="0.59002608725934713"/>
    <s v="DEJAR"/>
    <s v="DEJAR"/>
    <x v="0"/>
  </r>
  <r>
    <x v="33"/>
    <n v="1"/>
    <s v="Encino negro"/>
    <n v="14.1"/>
    <n v="6"/>
    <n v="156.145374"/>
    <n v="3.1415999999999999E-2"/>
    <s v="LATIF"/>
    <n v="74.853556336371682"/>
    <n v="1.1913285640497149"/>
    <s v="DEJAR"/>
    <s v="DEJAR"/>
    <x v="0"/>
  </r>
  <r>
    <x v="33"/>
    <n v="2"/>
    <s v="Encino Blanco"/>
    <n v="25.7"/>
    <n v="9"/>
    <n v="518.74884599999996"/>
    <n v="3.1415999999999999E-2"/>
    <s v="LATIF"/>
    <n v="313.05950220812758"/>
    <n v="4.9824850746136935"/>
    <s v="DEJAR"/>
    <s v="DEJAR"/>
    <x v="0"/>
  </r>
  <r>
    <x v="33"/>
    <n v="3"/>
    <s v="Encino negro"/>
    <n v="15.6"/>
    <n v="6"/>
    <n v="191.13494399999999"/>
    <n v="3.1415999999999999E-2"/>
    <s v="LATIF"/>
    <n v="95.249258395738735"/>
    <n v="1.5159354850353122"/>
    <s v="DEJAR"/>
    <s v="DEJAR"/>
    <x v="0"/>
  </r>
  <r>
    <x v="33"/>
    <n v="4"/>
    <s v="Encino negro"/>
    <n v="12.8"/>
    <n v="5"/>
    <n v="128.67993600000003"/>
    <n v="3.1415999999999999E-2"/>
    <s v="LATIF"/>
    <n v="59.440605709239286"/>
    <n v="0.94602440968358936"/>
    <s v="DEJAR"/>
    <s v="DEJAR"/>
    <x v="0"/>
  </r>
  <r>
    <x v="33"/>
    <n v="5"/>
    <s v="Encino negro"/>
    <n v="15.5"/>
    <n v="6"/>
    <n v="188.69235"/>
    <n v="3.1415999999999999E-2"/>
    <s v="LATIF"/>
    <n v="93.800401528799213"/>
    <n v="1.4928762657371915"/>
    <s v="DEJAR"/>
    <s v="DEJAR"/>
    <x v="0"/>
  </r>
  <r>
    <x v="33"/>
    <n v="6"/>
    <s v="Encino negro"/>
    <n v="16.5"/>
    <n v="6"/>
    <n v="213.82515000000001"/>
    <n v="3.1415999999999999E-2"/>
    <s v="LATIF"/>
    <n v="108.87354082236264"/>
    <n v="1.7327721674045493"/>
    <s v="DEJAR"/>
    <s v="DEJAR"/>
    <x v="0"/>
  </r>
  <r>
    <x v="33"/>
    <n v="7"/>
    <s v="Encino Blanco"/>
    <n v="15.3"/>
    <n v="6"/>
    <n v="183.85428600000003"/>
    <n v="3.1415999999999999E-2"/>
    <s v="LATIF"/>
    <n v="90.941280252043242"/>
    <n v="1.4473720437363644"/>
    <s v="DEJAR"/>
    <s v="DEJAR"/>
    <x v="0"/>
  </r>
  <r>
    <x v="33"/>
    <n v="8"/>
    <s v="Encino negro"/>
    <n v="12.2"/>
    <n v="5"/>
    <n v="116.89893599999998"/>
    <n v="3.1415999999999999E-2"/>
    <s v="LATIF"/>
    <n v="53.013528547746709"/>
    <n v="0.84373453889334582"/>
    <s v="DEJAR"/>
    <s v="DEJAR"/>
    <x v="0"/>
  </r>
  <r>
    <x v="33"/>
    <n v="9"/>
    <s v="Encino negro"/>
    <n v="11.7"/>
    <n v="3"/>
    <n v="107.51340599999999"/>
    <n v="3.1415999999999999E-2"/>
    <s v="LATIF"/>
    <n v="47.980953572819153"/>
    <n v="0.76363880781797733"/>
    <s v="DEJAR"/>
    <s v="DEPURAR"/>
    <x v="1"/>
  </r>
  <r>
    <x v="33"/>
    <n v="10"/>
    <s v="pino"/>
    <n v="45.5"/>
    <n v="20"/>
    <n v="1625.97435"/>
    <n v="3.1415999999999999E-2"/>
    <s v="CONIF"/>
    <n v="1156.4564177810689"/>
    <n v="18.405532495878994"/>
    <s v="DEJAR"/>
    <s v="DEJAR"/>
    <x v="0"/>
  </r>
  <r>
    <x v="33"/>
    <n v="11"/>
    <s v="Encino negro"/>
    <n v="13.8"/>
    <n v="5"/>
    <n v="149.57157600000002"/>
    <n v="3.1415999999999999E-2"/>
    <s v="LATIF"/>
    <n v="71.113228003575458"/>
    <n v="1.1317995289593752"/>
    <s v="DEJAR"/>
    <s v="DEJAR"/>
    <x v="0"/>
  </r>
  <r>
    <x v="33"/>
    <n v="12"/>
    <s v="Encino negro"/>
    <n v="11.3"/>
    <n v="4"/>
    <n v="100.28772600000001"/>
    <n v="3.1415999999999999E-2"/>
    <s v="LATIF"/>
    <n v="44.163165240621403"/>
    <n v="0.7028769614308219"/>
    <s v="DEJAR"/>
    <s v="DEPURAR"/>
    <x v="1"/>
  </r>
  <r>
    <x v="33"/>
    <n v="13"/>
    <s v="pino"/>
    <n v="30"/>
    <n v="18"/>
    <n v="706.86"/>
    <n v="3.1415999999999999E-2"/>
    <s v="CONIF"/>
    <n v="438.61364745199307"/>
    <n v="6.9807366859560904"/>
    <s v="DEJAR"/>
    <s v="DEJAR"/>
    <x v="0"/>
  </r>
  <r>
    <x v="33"/>
    <n v="14"/>
    <s v="Encino negro"/>
    <n v="15.3"/>
    <n v="6"/>
    <n v="183.85428600000003"/>
    <n v="3.1415999999999999E-2"/>
    <s v="LATIF"/>
    <n v="90.941280252043242"/>
    <n v="1.4473720437363644"/>
    <s v="DEJAR"/>
    <s v="DEJAR"/>
    <x v="0"/>
  </r>
  <r>
    <x v="33"/>
    <n v="15"/>
    <s v="Encino negro"/>
    <n v="10.5"/>
    <n v="4"/>
    <n v="86.590350000000001"/>
    <n v="3.1415999999999999E-2"/>
    <s v="LATIF"/>
    <n v="37.072519114679302"/>
    <n v="0.59002608725934713"/>
    <s v="DEJAR"/>
    <s v="DEPURAR"/>
    <x v="1"/>
  </r>
  <r>
    <x v="33"/>
    <n v="16"/>
    <s v="Encino negro"/>
    <n v="17"/>
    <n v="6"/>
    <n v="226.98060000000001"/>
    <n v="3.1415999999999999E-2"/>
    <s v="LATIF"/>
    <n v="116.90268878718483"/>
    <n v="1.8605597273234151"/>
    <s v="DEJAR"/>
    <s v="DEJAR"/>
    <x v="0"/>
  </r>
  <r>
    <x v="33"/>
    <n v="17"/>
    <s v="Encino Blanco"/>
    <n v="10.8"/>
    <n v="6"/>
    <n v="91.60905600000001"/>
    <n v="3.1415999999999999E-2"/>
    <s v="LATIF"/>
    <n v="39.647247963145333"/>
    <n v="0.63100407377045664"/>
    <s v="DEJAR"/>
    <s v="DEJAR"/>
    <x v="0"/>
  </r>
  <r>
    <x v="33"/>
    <n v="18"/>
    <s v="Encino Blanco"/>
    <n v="20.7"/>
    <n v="8"/>
    <n v="336.53604599999994"/>
    <n v="3.1415999999999999E-2"/>
    <s v="LATIF"/>
    <n v="186.92425983746028"/>
    <n v="2.9749850368834396"/>
    <s v="DEJAR"/>
    <s v="DEJAR"/>
    <x v="0"/>
  </r>
  <r>
    <x v="33"/>
    <n v="19"/>
    <s v="pino"/>
    <n v="43.9"/>
    <n v="25"/>
    <n v="1513.6307339999998"/>
    <n v="3.1415999999999999E-2"/>
    <s v="CONIF"/>
    <n v="1064.0002724704912"/>
    <n v="16.934050682303461"/>
    <s v="DEJAR"/>
    <s v="DEJAR"/>
    <x v="0"/>
  </r>
  <r>
    <x v="33"/>
    <n v="20"/>
    <s v="pino"/>
    <n v="40"/>
    <n v="26"/>
    <n v="1256.6399999999999"/>
    <n v="3.1415999999999999E-2"/>
    <s v="CONIF"/>
    <n v="856.82975840551558"/>
    <n v="13.636837254989743"/>
    <s v="DEJAR"/>
    <s v="DEJAR"/>
    <x v="0"/>
  </r>
  <r>
    <x v="34"/>
    <n v="1"/>
    <s v="pino"/>
    <n v="13"/>
    <n v="5"/>
    <n v="132.73259999999999"/>
    <n v="3.1415999999999999E-2"/>
    <s v="CONIF"/>
    <n v="62.623123844849545"/>
    <n v="0.9966756405151761"/>
    <s v="DEJAR"/>
    <s v="DEJAR"/>
    <x v="0"/>
  </r>
  <r>
    <x v="34"/>
    <n v="2"/>
    <s v="pino"/>
    <n v="54"/>
    <n v="24"/>
    <n v="2290.2264"/>
    <n v="3.1415999999999999E-2"/>
    <s v="CONIF"/>
    <n v="1722.9181036317825"/>
    <n v="27.421029151257041"/>
    <s v="DEJAR"/>
    <s v="DEJAR"/>
    <x v="0"/>
  </r>
  <r>
    <x v="35"/>
    <n v="1"/>
    <s v="pino"/>
    <n v="18.600000000000001"/>
    <n v="8"/>
    <n v="271.71698400000002"/>
    <n v="3.1415999999999999E-2"/>
    <s v="CONIF"/>
    <n v="144.15998643084285"/>
    <n v="2.2943720784129562"/>
    <s v="DEJAR"/>
    <s v="DEJAR"/>
    <x v="0"/>
  </r>
  <r>
    <x v="35"/>
    <n v="2"/>
    <s v="pino"/>
    <n v="57"/>
    <n v="25"/>
    <n v="2551.7646"/>
    <n v="3.1415999999999999E-2"/>
    <s v="CONIF"/>
    <n v="1953.9802616688428"/>
    <n v="31.098489013064089"/>
    <s v="DEJAR"/>
    <s v="DEJAR"/>
    <x v="0"/>
  </r>
  <r>
    <x v="35"/>
    <n v="3"/>
    <s v="Encino Blanco"/>
    <n v="13.5"/>
    <n v="8"/>
    <n v="143.13915"/>
    <n v="3.1415999999999999E-2"/>
    <s v="LATIF"/>
    <n v="67.483722687063675"/>
    <n v="1.0740342928295086"/>
    <s v="DEJAR"/>
    <s v="DEJAR"/>
    <x v="0"/>
  </r>
  <r>
    <x v="35"/>
    <n v="4"/>
    <s v="Encino Blanco"/>
    <n v="10.5"/>
    <n v="7.5"/>
    <n v="86.590350000000001"/>
    <n v="3.1415999999999999E-2"/>
    <s v="LATIF"/>
    <n v="37.072519114679302"/>
    <n v="0.59002608725934713"/>
    <s v="DEJAR"/>
    <s v="DEJAR"/>
    <x v="0"/>
  </r>
  <r>
    <x v="35"/>
    <n v="5"/>
    <s v="Encino Blanco"/>
    <n v="23.6"/>
    <n v="4"/>
    <n v="437.43638400000003"/>
    <n v="3.1415999999999999E-2"/>
    <s v="LATIF"/>
    <n v="255.4975145639105"/>
    <n v="4.0663597301360852"/>
    <s v="DEJAR"/>
    <s v="DEPURAR"/>
    <x v="1"/>
  </r>
  <r>
    <x v="35"/>
    <n v="6"/>
    <s v="Encino Blanco"/>
    <n v="11.2"/>
    <n v="4.5"/>
    <n v="98.520575999999991"/>
    <n v="3.1415999999999999E-2"/>
    <s v="LATIF"/>
    <n v="43.237327341027445"/>
    <n v="0.68814182806575386"/>
    <s v="DEJAR"/>
    <s v="DEPURAR"/>
    <x v="1"/>
  </r>
  <r>
    <x v="35"/>
    <n v="7"/>
    <s v="Ixcanal"/>
    <n v="12.6"/>
    <n v="5.5"/>
    <n v="124.69010399999999"/>
    <n v="3.1415999999999999E-2"/>
    <s v="LATIF"/>
    <n v="57.25077756729295"/>
    <n v="0.91117229385174681"/>
    <s v="DEJAR"/>
    <s v="DEJAR"/>
    <x v="0"/>
  </r>
  <r>
    <x v="35"/>
    <n v="8"/>
    <s v="Encino Blanco"/>
    <n v="11.5"/>
    <n v="7"/>
    <n v="103.86915"/>
    <n v="3.1415999999999999E-2"/>
    <s v="LATIF"/>
    <n v="46.049095165044989"/>
    <n v="0.73289239822136798"/>
    <s v="DEJAR"/>
    <s v="DEJAR"/>
    <x v="0"/>
  </r>
  <r>
    <x v="35"/>
    <n v="9"/>
    <s v="Encino Blanco"/>
    <n v="15.3"/>
    <n v="8.5"/>
    <n v="183.85428600000003"/>
    <n v="3.1415999999999999E-2"/>
    <s v="LATIF"/>
    <n v="90.941280252043242"/>
    <n v="1.4473720437363644"/>
    <s v="DEJAR"/>
    <s v="DEJAR"/>
    <x v="0"/>
  </r>
  <r>
    <x v="35"/>
    <n v="10"/>
    <s v="Encino negro"/>
    <n v="37.700000000000003"/>
    <n v="7.5"/>
    <n v="1116.2811660000002"/>
    <n v="3.1415999999999999E-2"/>
    <s v="LATIF"/>
    <n v="780.30171812662388"/>
    <n v="12.41885851360173"/>
    <s v="DEJAR"/>
    <s v="DEJAR"/>
    <x v="0"/>
  </r>
  <r>
    <x v="35"/>
    <n v="11"/>
    <s v="Encino negro"/>
    <n v="21.5"/>
    <n v="9"/>
    <n v="363.05115000000001"/>
    <n v="3.1415999999999999E-2"/>
    <s v="LATIF"/>
    <n v="204.60563254585173"/>
    <n v="3.256392165550225"/>
    <s v="DEJAR"/>
    <s v="DEJAR"/>
    <x v="0"/>
  </r>
  <r>
    <x v="35"/>
    <n v="12"/>
    <s v="Encino negro"/>
    <n v="35.5"/>
    <n v="11"/>
    <n v="989.80034999999998"/>
    <n v="3.1415999999999999E-2"/>
    <s v="LATIF"/>
    <n v="676.11718300342079"/>
    <n v="10.760714015205959"/>
    <s v="DEJAR"/>
    <s v="DEJAR"/>
    <x v="0"/>
  </r>
  <r>
    <x v="36"/>
    <n v="1"/>
    <s v="Brasil"/>
    <n v="14.7"/>
    <n v="6"/>
    <n v="169.71708599999997"/>
    <n v="3.1415999999999999E-2"/>
    <s v="LATIF"/>
    <n v="82.670341586040095"/>
    <n v="1.3157362742876257"/>
    <s v="DEJAR"/>
    <s v="DEJAR"/>
    <x v="0"/>
  </r>
  <r>
    <x v="37"/>
    <n v="1"/>
    <s v="Encino negro"/>
    <n v="12"/>
    <n v="9"/>
    <n v="113.0976"/>
    <n v="3.1415999999999999E-2"/>
    <s v="LATIF"/>
    <n v="50.965522775338236"/>
    <n v="0.81113959089855869"/>
    <s v="DEJAR"/>
    <s v="DEJAR"/>
    <x v="0"/>
  </r>
  <r>
    <x v="37"/>
    <n v="2"/>
    <s v="Encino negro"/>
    <n v="12"/>
    <n v="4"/>
    <n v="113.0976"/>
    <n v="3.1415999999999999E-2"/>
    <s v="LATIF"/>
    <n v="50.965522775338236"/>
    <n v="0.81113959089855869"/>
    <s v="DEJAR"/>
    <s v="DEPURAR"/>
    <x v="1"/>
  </r>
  <r>
    <x v="37"/>
    <n v="3"/>
    <s v="Encino negro"/>
    <n v="11.3"/>
    <n v="5"/>
    <n v="100.28772600000001"/>
    <n v="3.1415999999999999E-2"/>
    <s v="LATIF"/>
    <n v="44.163165240621403"/>
    <n v="0.7028769614308219"/>
    <s v="DEJAR"/>
    <s v="DEJAR"/>
    <x v="0"/>
  </r>
  <r>
    <x v="37"/>
    <n v="4"/>
    <s v="Encino negro"/>
    <n v="13.4"/>
    <n v="6"/>
    <n v="141.02642399999999"/>
    <n v="3.1415999999999999E-2"/>
    <s v="LATIF"/>
    <n v="66.298354497835234"/>
    <n v="1.0551686162757072"/>
    <s v="DEJAR"/>
    <s v="DEJAR"/>
    <x v="0"/>
  </r>
  <r>
    <x v="37"/>
    <n v="5"/>
    <s v="Encino negro"/>
    <n v="12.4"/>
    <n v="5.3"/>
    <n v="120.76310400000001"/>
    <n v="3.1415999999999999E-2"/>
    <s v="LATIF"/>
    <n v="55.108515511219728"/>
    <n v="0.87707721401864869"/>
    <s v="DEJAR"/>
    <s v="DEJAR"/>
    <x v="0"/>
  </r>
  <r>
    <x v="37"/>
    <n v="6"/>
    <s v="Encino negro"/>
    <n v="23.8"/>
    <n v="8"/>
    <n v="444.88197600000001"/>
    <n v="3.1415999999999999E-2"/>
    <s v="LATIF"/>
    <n v="260.68865685840007"/>
    <n v="4.1489791325821255"/>
    <s v="DEJAR"/>
    <s v="DEJAR"/>
    <x v="0"/>
  </r>
  <r>
    <x v="38"/>
    <n v="1"/>
    <s v="Cauolote"/>
    <n v="11.5"/>
    <n v="6"/>
    <n v="103.86915"/>
    <n v="3.1415999999999999E-2"/>
    <s v="LATIF"/>
    <n v="46.049095165044989"/>
    <n v="0.73289239822136798"/>
    <s v="DEJAR"/>
    <s v="DEJAR"/>
    <x v="0"/>
  </r>
  <r>
    <x v="38"/>
    <n v="2"/>
    <s v="nance"/>
    <n v="19"/>
    <n v="8"/>
    <n v="283.52940000000001"/>
    <n v="3.1415999999999999E-2"/>
    <s v="LATIF"/>
    <n v="152.39095368994771"/>
    <n v="2.4253716846503011"/>
    <s v="DEJAR"/>
    <s v="DEJAR"/>
    <x v="0"/>
  </r>
  <r>
    <x v="38"/>
    <n v="3"/>
    <s v="Encino negro"/>
    <n v="32.5"/>
    <n v="9"/>
    <n v="829.57875000000001"/>
    <n v="3.1415999999999999E-2"/>
    <s v="LATIF"/>
    <n v="547.80539025330393"/>
    <n v="8.718573183303155"/>
    <s v="DEJAR"/>
    <s v="DEJAR"/>
    <x v="0"/>
  </r>
  <r>
    <x v="39"/>
    <n v="1"/>
    <s v="Encino negro"/>
    <n v="33"/>
    <n v="10"/>
    <n v="855.30060000000003"/>
    <n v="3.1415999999999999E-2"/>
    <s v="LATIF"/>
    <n v="568.10727714388111"/>
    <n v="9.0416869929953059"/>
    <s v="DEJAR"/>
    <s v="DEJAR"/>
    <x v="0"/>
  </r>
  <r>
    <x v="39"/>
    <n v="2"/>
    <s v="Encino negro"/>
    <n v="25"/>
    <n v="10"/>
    <n v="490.875"/>
    <n v="3.1415999999999999E-2"/>
    <s v="LATIF"/>
    <n v="293.11711779854511"/>
    <n v="4.6650929112322563"/>
    <s v="DEJAR"/>
    <s v="DEJAR"/>
    <x v="0"/>
  </r>
  <r>
    <x v="39"/>
    <n v="3"/>
    <s v="Encino negro"/>
    <n v="21.5"/>
    <n v="7"/>
    <n v="363.05115000000001"/>
    <n v="3.1415999999999999E-2"/>
    <s v="LATIF"/>
    <n v="204.60563254585173"/>
    <n v="3.256392165550225"/>
    <s v="DEJAR"/>
    <s v="DEJAR"/>
    <x v="0"/>
  </r>
  <r>
    <x v="39"/>
    <n v="4"/>
    <s v="Encino negro"/>
    <n v="29.5"/>
    <n v="6"/>
    <n v="683.49434999999994"/>
    <n v="3.1415999999999999E-2"/>
    <s v="LATIF"/>
    <n v="434.88323416778957"/>
    <n v="6.9213654533961924"/>
    <s v="DEJAR"/>
    <s v="DEJAR"/>
    <x v="0"/>
  </r>
  <r>
    <x v="39"/>
    <n v="5"/>
    <s v="Encino negro"/>
    <n v="29"/>
    <n v="9"/>
    <n v="660.52139999999997"/>
    <n v="3.1415999999999999E-2"/>
    <s v="LATIF"/>
    <n v="417.52015350701288"/>
    <n v="6.6450240881559219"/>
    <s v="DEJAR"/>
    <s v="DEJAR"/>
    <x v="0"/>
  </r>
  <r>
    <x v="39"/>
    <n v="6"/>
    <s v="Encino negro"/>
    <n v="17.5"/>
    <n v="7"/>
    <n v="240.52875"/>
    <n v="3.1415999999999999E-2"/>
    <s v="LATIF"/>
    <n v="125.26530811454663"/>
    <n v="1.993654636404167"/>
    <s v="DEJAR"/>
    <s v="DEJAR"/>
    <x v="0"/>
  </r>
  <r>
    <x v="40"/>
    <n v="1"/>
    <s v="Encino negro"/>
    <n v="21.8"/>
    <n v="8"/>
    <n v="373.25349599999998"/>
    <n v="3.1415999999999999E-2"/>
    <s v="LATIF"/>
    <n v="211.47626360580944"/>
    <n v="3.3657413993794472"/>
    <s v="DEJAR"/>
    <s v="DEJAR"/>
    <x v="0"/>
  </r>
  <r>
    <x v="40"/>
    <n v="2"/>
    <s v="pino"/>
    <n v="42.9"/>
    <n v="21"/>
    <n v="1445.4580139999998"/>
    <n v="3.1415999999999999E-2"/>
    <s v="CONIF"/>
    <n v="1008.4364034860454"/>
    <n v="16.049726309620024"/>
    <s v="DEJAR"/>
    <s v="DEJAR"/>
    <x v="0"/>
  </r>
  <r>
    <x v="40"/>
    <n v="3"/>
    <s v="Encino negro"/>
    <n v="15.5"/>
    <n v="6"/>
    <n v="188.69235"/>
    <n v="3.1415999999999999E-2"/>
    <s v="LATIF"/>
    <n v="93.800401528799213"/>
    <n v="1.4928762657371915"/>
    <s v="DEJAR"/>
    <s v="DEJAR"/>
    <x v="0"/>
  </r>
  <r>
    <x v="40"/>
    <n v="4"/>
    <s v="Encino negro"/>
    <n v="24.3"/>
    <n v="9"/>
    <n v="463.77084600000001"/>
    <n v="3.1415999999999999E-2"/>
    <s v="LATIF"/>
    <n v="273.93252503973451"/>
    <n v="4.3597613483532998"/>
    <s v="DEJAR"/>
    <s v="DEJAR"/>
    <x v="0"/>
  </r>
  <r>
    <x v="40"/>
    <n v="5"/>
    <s v="pino"/>
    <n v="45.5"/>
    <n v="21"/>
    <n v="1625.97435"/>
    <n v="3.1415999999999999E-2"/>
    <s v="CONIF"/>
    <n v="1156.4564177810689"/>
    <n v="18.405532495878994"/>
    <s v="DEJAR"/>
    <s v="DEJAR"/>
    <x v="0"/>
  </r>
  <r>
    <x v="41"/>
    <n v="1"/>
    <s v="Encino negro"/>
    <n v="23.8"/>
    <n v="8"/>
    <n v="444.88197600000001"/>
    <n v="3.1415999999999999E-2"/>
    <s v="LATIF"/>
    <n v="260.68865685840007"/>
    <n v="4.1489791325821255"/>
    <s v="DEJAR"/>
    <s v="DEJAR"/>
    <x v="0"/>
  </r>
  <r>
    <x v="41"/>
    <n v="2"/>
    <s v="pino"/>
    <n v="19.100000000000001"/>
    <n v="12"/>
    <n v="286.52177400000005"/>
    <n v="3.1415999999999999E-2"/>
    <s v="CONIF"/>
    <n v="153.34164934315103"/>
    <n v="2.4405024405263407"/>
    <s v="DEJAR"/>
    <s v="DEJAR"/>
    <x v="0"/>
  </r>
  <r>
    <x v="41"/>
    <n v="3"/>
    <s v="pino"/>
    <n v="20.399999999999999"/>
    <n v="14"/>
    <n v="326.85206399999998"/>
    <n v="3.1415999999999999E-2"/>
    <s v="CONIF"/>
    <n v="178.74058960182708"/>
    <n v="2.844738184393734"/>
    <s v="DEJAR"/>
    <s v="DEJAR"/>
    <x v="0"/>
  </r>
  <r>
    <x v="41"/>
    <n v="4"/>
    <s v="Encino negro"/>
    <n v="25.7"/>
    <n v="7"/>
    <n v="518.74884599999996"/>
    <n v="3.1415999999999999E-2"/>
    <s v="LATIF"/>
    <n v="313.05950220812758"/>
    <n v="4.9824850746136935"/>
    <s v="DEJAR"/>
    <s v="DEJAR"/>
    <x v="0"/>
  </r>
  <r>
    <x v="41"/>
    <n v="5"/>
    <s v="pino"/>
    <n v="10.199999999999999"/>
    <n v="7"/>
    <n v="81.713015999999996"/>
    <n v="3.1415999999999999E-2"/>
    <s v="CONIF"/>
    <n v="35.60686410625334"/>
    <n v="0.5666995178611749"/>
    <s v="DEJAR"/>
    <s v="DEJAR"/>
    <x v="0"/>
  </r>
  <r>
    <x v="41"/>
    <n v="6"/>
    <s v="pino"/>
    <n v="17.2"/>
    <n v="8.5"/>
    <n v="232.35273599999996"/>
    <n v="3.1415999999999999E-2"/>
    <s v="CONIF"/>
    <n v="120.1547813394446"/>
    <n v="1.9123182667978833"/>
    <s v="DEJAR"/>
    <s v="DEJAR"/>
    <x v="0"/>
  </r>
  <r>
    <x v="41"/>
    <n v="7"/>
    <s v="Encino negro"/>
    <n v="19.399999999999999"/>
    <n v="10"/>
    <n v="295.59314399999994"/>
    <n v="3.1415999999999999E-2"/>
    <s v="LATIF"/>
    <n v="160.14946524715276"/>
    <n v="2.5488519424362228"/>
    <s v="DEJAR"/>
    <s v="DEJAR"/>
    <x v="0"/>
  </r>
  <r>
    <x v="41"/>
    <n v="8"/>
    <s v="Encino negro"/>
    <n v="19.7"/>
    <n v="12"/>
    <n v="304.80588599999999"/>
    <n v="3.1415999999999999E-2"/>
    <s v="LATIF"/>
    <n v="166.11558741094905"/>
    <n v="2.6438055037393213"/>
    <s v="DEJAR"/>
    <s v="DEJAR"/>
    <x v="0"/>
  </r>
  <r>
    <x v="41"/>
    <n v="9"/>
    <s v="Encino negro"/>
    <n v="22.2"/>
    <n v="17"/>
    <n v="387.07653599999998"/>
    <n v="3.1415999999999999E-2"/>
    <s v="LATIF"/>
    <n v="220.84266010365056"/>
    <n v="3.5148118809468194"/>
    <s v="DEJAR"/>
    <s v="DEJAR"/>
    <x v="0"/>
  </r>
  <r>
    <x v="41"/>
    <n v="10"/>
    <s v="pino"/>
    <n v="11.9"/>
    <n v="9"/>
    <n v="111.220494"/>
    <n v="3.1415999999999999E-2"/>
    <s v="CONIF"/>
    <n v="50.975530304764888"/>
    <n v="0.81129886530374473"/>
    <s v="DEJAR"/>
    <s v="DEJAR"/>
    <x v="0"/>
  </r>
  <r>
    <x v="41"/>
    <n v="11"/>
    <s v="Encino negro"/>
    <n v="32.200000000000003"/>
    <n v="18"/>
    <n v="814.33413600000006"/>
    <n v="3.1415999999999999E-2"/>
    <s v="LATIF"/>
    <n v="535.82964849654525"/>
    <n v="8.5279737792294572"/>
    <s v="DEJAR"/>
    <s v="DEJAR"/>
    <x v="0"/>
  </r>
  <r>
    <x v="41"/>
    <n v="12"/>
    <s v="Encino negro"/>
    <n v="17.5"/>
    <n v="9"/>
    <n v="240.52875"/>
    <n v="3.1415999999999999E-2"/>
    <s v="LATIF"/>
    <n v="125.26530811454663"/>
    <n v="1.993654636404167"/>
    <s v="DEJAR"/>
    <s v="DEJAR"/>
    <x v="0"/>
  </r>
  <r>
    <x v="41"/>
    <n v="13"/>
    <s v="Encino negro"/>
    <n v="19"/>
    <n v="15"/>
    <n v="283.52940000000001"/>
    <n v="3.1415999999999999E-2"/>
    <s v="LATIF"/>
    <n v="152.39095368994771"/>
    <n v="2.4253716846503011"/>
    <s v="DEJAR"/>
    <s v="DEJAR"/>
    <x v="0"/>
  </r>
  <r>
    <x v="42"/>
    <n v="1"/>
    <s v="desc"/>
    <n v="10"/>
    <n v="0"/>
    <n v="78.539999999999992"/>
    <n v="3.1415999999999999E-2"/>
    <s v="LATIF"/>
    <n v="33.002526735248487"/>
    <n v="0.52525029818004332"/>
    <s v="DEJAR"/>
    <s v="DEPURAR"/>
    <x v="1"/>
  </r>
  <r>
    <x v="43"/>
    <n v="1"/>
    <s v="Encino negro"/>
    <n v="39"/>
    <n v="6"/>
    <n v="1194.5934"/>
    <n v="3.1415999999999999E-2"/>
    <s v="LATIF"/>
    <n v="845.97122872984858"/>
    <n v="13.464018791855242"/>
    <s v="DEJAR"/>
    <s v="DEJA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S3:T45" firstHeaderRow="1" firstDataRow="1" firstDataCol="1" rowPageCount="1" colPageCount="1"/>
  <pivotFields count="13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showAll="0"/>
    <pivotField numFmtId="169" showAll="0"/>
    <pivotField showAll="0"/>
    <pivotField showAll="0"/>
    <pivotField numFmtId="4" showAll="0"/>
    <pivotField dataField="1" numFmtId="4"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 t="grand">
      <x/>
    </i>
  </rowItems>
  <colItems count="1">
    <i/>
  </colItems>
  <pageFields count="1">
    <pageField fld="12" hier="-1"/>
  </pageFields>
  <dataFields count="1">
    <dataField name="Suma de Carbono (tC/ha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80" zoomScaleNormal="80" workbookViewId="0">
      <pane ySplit="2" topLeftCell="A3" activePane="bottomLeft" state="frozen"/>
      <selection activeCell="B1" sqref="B1"/>
      <selection pane="bottomLeft" activeCell="A48" sqref="A48:XFD123"/>
    </sheetView>
  </sheetViews>
  <sheetFormatPr baseColWidth="10" defaultColWidth="11.42578125" defaultRowHeight="15" x14ac:dyDescent="0.25"/>
  <cols>
    <col min="1" max="1" width="4.140625" style="1" bestFit="1" customWidth="1"/>
    <col min="2" max="3" width="17.140625" style="1" bestFit="1" customWidth="1"/>
    <col min="4" max="4" width="11.7109375" style="1" bestFit="1" customWidth="1"/>
    <col min="5" max="5" width="11.42578125" style="1"/>
    <col min="6" max="6" width="26.7109375" style="1" customWidth="1"/>
    <col min="7" max="7" width="15.42578125" style="1" customWidth="1"/>
    <col min="8" max="8" width="23.5703125" style="1" customWidth="1"/>
    <col min="9" max="9" width="26.28515625" style="1" customWidth="1"/>
    <col min="10" max="10" width="14.140625" style="1" customWidth="1"/>
    <col min="11" max="12" width="11.42578125" style="1"/>
    <col min="13" max="13" width="17.140625" style="1" bestFit="1" customWidth="1"/>
    <col min="14" max="16384" width="11.42578125" style="1"/>
  </cols>
  <sheetData>
    <row r="1" spans="1:13" x14ac:dyDescent="0.25">
      <c r="H1" s="9" t="s">
        <v>0</v>
      </c>
      <c r="I1" s="9"/>
      <c r="J1" s="9"/>
      <c r="K1" s="135" t="s">
        <v>1</v>
      </c>
      <c r="L1" s="135"/>
    </row>
    <row r="2" spans="1:13" s="2" customFormat="1" ht="15.75" thickBot="1" x14ac:dyDescent="0.3">
      <c r="A2" s="5" t="s">
        <v>2</v>
      </c>
      <c r="B2" s="5" t="s">
        <v>3</v>
      </c>
      <c r="C2" s="6" t="s">
        <v>4</v>
      </c>
      <c r="D2" s="6" t="s">
        <v>5</v>
      </c>
      <c r="E2" s="7" t="s">
        <v>6</v>
      </c>
      <c r="F2" s="6" t="s">
        <v>7</v>
      </c>
      <c r="G2" s="8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27" t="s">
        <v>14</v>
      </c>
    </row>
    <row r="3" spans="1:13" x14ac:dyDescent="0.25">
      <c r="A3" s="22">
        <v>1</v>
      </c>
      <c r="B3" s="37" t="s">
        <v>43</v>
      </c>
      <c r="C3" s="37" t="s">
        <v>43</v>
      </c>
      <c r="D3" s="36"/>
      <c r="E3" s="38" t="s">
        <v>44</v>
      </c>
      <c r="F3" s="20"/>
      <c r="G3" s="1">
        <v>2007</v>
      </c>
      <c r="H3" s="38">
        <v>794252</v>
      </c>
      <c r="I3" s="38">
        <v>1678160</v>
      </c>
      <c r="J3" s="36"/>
      <c r="K3" s="21"/>
      <c r="L3" s="22"/>
      <c r="M3" s="19"/>
    </row>
    <row r="4" spans="1:13" x14ac:dyDescent="0.25">
      <c r="A4" s="22">
        <v>2</v>
      </c>
      <c r="B4" s="37" t="s">
        <v>43</v>
      </c>
      <c r="C4" s="37" t="s">
        <v>43</v>
      </c>
      <c r="E4" s="38" t="s">
        <v>45</v>
      </c>
      <c r="G4" s="1">
        <v>2007</v>
      </c>
      <c r="H4" s="38">
        <v>794581</v>
      </c>
      <c r="I4" s="38">
        <v>1678308</v>
      </c>
    </row>
    <row r="5" spans="1:13" x14ac:dyDescent="0.25">
      <c r="A5" s="22">
        <v>3</v>
      </c>
      <c r="B5" s="37" t="s">
        <v>43</v>
      </c>
      <c r="C5" s="37" t="s">
        <v>43</v>
      </c>
      <c r="E5" s="38" t="s">
        <v>46</v>
      </c>
      <c r="G5" s="1">
        <v>2007</v>
      </c>
      <c r="H5" s="38">
        <v>793873</v>
      </c>
      <c r="I5" s="38">
        <v>1676998</v>
      </c>
    </row>
    <row r="6" spans="1:13" x14ac:dyDescent="0.25">
      <c r="A6" s="22">
        <v>4</v>
      </c>
      <c r="B6" s="37" t="s">
        <v>43</v>
      </c>
      <c r="C6" s="37" t="s">
        <v>43</v>
      </c>
      <c r="E6" s="38" t="s">
        <v>47</v>
      </c>
      <c r="G6" s="1">
        <v>2007</v>
      </c>
      <c r="H6" s="38">
        <v>794643</v>
      </c>
      <c r="I6" s="38">
        <v>1677738</v>
      </c>
    </row>
    <row r="7" spans="1:13" x14ac:dyDescent="0.25">
      <c r="A7" s="22">
        <v>5</v>
      </c>
      <c r="B7" s="37" t="s">
        <v>43</v>
      </c>
      <c r="C7" s="37" t="s">
        <v>43</v>
      </c>
      <c r="E7" s="38" t="s">
        <v>48</v>
      </c>
      <c r="G7" s="1">
        <v>2007</v>
      </c>
      <c r="H7" s="38">
        <v>794421</v>
      </c>
      <c r="I7" s="38">
        <v>1677383</v>
      </c>
    </row>
    <row r="8" spans="1:13" x14ac:dyDescent="0.25">
      <c r="A8" s="22">
        <v>6</v>
      </c>
      <c r="B8" s="37" t="s">
        <v>43</v>
      </c>
      <c r="C8" s="37" t="s">
        <v>43</v>
      </c>
      <c r="E8" s="38" t="s">
        <v>49</v>
      </c>
      <c r="G8" s="1">
        <v>2007</v>
      </c>
      <c r="H8" s="38">
        <v>793586</v>
      </c>
      <c r="I8" s="38">
        <v>1677662</v>
      </c>
    </row>
    <row r="9" spans="1:13" x14ac:dyDescent="0.25">
      <c r="A9" s="22">
        <v>7</v>
      </c>
      <c r="B9" s="37" t="s">
        <v>43</v>
      </c>
      <c r="C9" s="37" t="s">
        <v>43</v>
      </c>
      <c r="E9" s="38" t="s">
        <v>50</v>
      </c>
      <c r="G9" s="1">
        <v>2007</v>
      </c>
      <c r="H9" s="38">
        <v>796854</v>
      </c>
      <c r="I9" s="38">
        <v>1673367</v>
      </c>
    </row>
    <row r="10" spans="1:13" x14ac:dyDescent="0.25">
      <c r="A10" s="22">
        <v>8</v>
      </c>
      <c r="B10" s="37" t="s">
        <v>43</v>
      </c>
      <c r="C10" s="37" t="s">
        <v>43</v>
      </c>
      <c r="E10" s="38" t="s">
        <v>51</v>
      </c>
      <c r="G10" s="1">
        <v>2007</v>
      </c>
      <c r="H10" s="38">
        <v>797085</v>
      </c>
      <c r="I10" s="38">
        <v>1675187</v>
      </c>
    </row>
    <row r="11" spans="1:13" x14ac:dyDescent="0.25">
      <c r="A11" s="22">
        <v>9</v>
      </c>
      <c r="B11" s="37" t="s">
        <v>43</v>
      </c>
      <c r="C11" s="37" t="s">
        <v>43</v>
      </c>
      <c r="E11" s="38" t="s">
        <v>52</v>
      </c>
      <c r="G11" s="1">
        <v>2007</v>
      </c>
      <c r="H11" s="38">
        <v>793772</v>
      </c>
      <c r="I11" s="38">
        <v>1676230</v>
      </c>
    </row>
    <row r="12" spans="1:13" x14ac:dyDescent="0.25">
      <c r="A12" s="22">
        <v>10</v>
      </c>
      <c r="B12" s="37" t="s">
        <v>43</v>
      </c>
      <c r="C12" s="37" t="s">
        <v>43</v>
      </c>
      <c r="E12" s="38" t="s">
        <v>53</v>
      </c>
      <c r="G12" s="1">
        <v>2007</v>
      </c>
      <c r="H12" s="38">
        <v>794648</v>
      </c>
      <c r="I12" s="38">
        <v>1675634</v>
      </c>
    </row>
    <row r="13" spans="1:13" x14ac:dyDescent="0.25">
      <c r="A13" s="22">
        <v>11</v>
      </c>
      <c r="B13" s="37" t="s">
        <v>43</v>
      </c>
      <c r="C13" s="37" t="s">
        <v>43</v>
      </c>
      <c r="E13" s="38" t="s">
        <v>54</v>
      </c>
      <c r="G13" s="1">
        <v>2007</v>
      </c>
      <c r="H13" s="38">
        <v>795893</v>
      </c>
      <c r="I13" s="38">
        <v>1675533</v>
      </c>
    </row>
    <row r="14" spans="1:13" x14ac:dyDescent="0.25">
      <c r="A14" s="22">
        <v>12</v>
      </c>
      <c r="B14" s="37" t="s">
        <v>43</v>
      </c>
      <c r="C14" s="37" t="s">
        <v>43</v>
      </c>
      <c r="E14" s="38" t="s">
        <v>55</v>
      </c>
      <c r="G14" s="1">
        <v>2007</v>
      </c>
      <c r="H14" s="38">
        <v>796219</v>
      </c>
      <c r="I14" s="38">
        <v>1675424</v>
      </c>
    </row>
    <row r="15" spans="1:13" x14ac:dyDescent="0.25">
      <c r="A15" s="22">
        <v>13</v>
      </c>
      <c r="B15" s="37" t="s">
        <v>43</v>
      </c>
      <c r="C15" s="37" t="s">
        <v>43</v>
      </c>
      <c r="E15" s="38" t="s">
        <v>56</v>
      </c>
      <c r="G15" s="1">
        <v>2007</v>
      </c>
      <c r="H15" s="38">
        <v>795380</v>
      </c>
      <c r="I15" s="38">
        <v>1675452</v>
      </c>
    </row>
    <row r="16" spans="1:13" x14ac:dyDescent="0.25">
      <c r="A16" s="22">
        <v>14</v>
      </c>
      <c r="B16" s="37" t="s">
        <v>43</v>
      </c>
      <c r="C16" s="37" t="s">
        <v>43</v>
      </c>
      <c r="E16" s="38" t="s">
        <v>57</v>
      </c>
      <c r="G16" s="1">
        <v>2007</v>
      </c>
      <c r="H16" s="38">
        <v>796714</v>
      </c>
      <c r="I16" s="38">
        <v>1675215</v>
      </c>
    </row>
    <row r="17" spans="1:9" x14ac:dyDescent="0.25">
      <c r="A17" s="22">
        <v>15</v>
      </c>
      <c r="B17" s="37" t="s">
        <v>43</v>
      </c>
      <c r="C17" s="37" t="s">
        <v>43</v>
      </c>
      <c r="E17" s="38" t="s">
        <v>58</v>
      </c>
      <c r="G17" s="1">
        <v>2007</v>
      </c>
      <c r="H17" s="38">
        <v>796631</v>
      </c>
      <c r="I17" s="38">
        <v>1674650</v>
      </c>
    </row>
    <row r="18" spans="1:9" x14ac:dyDescent="0.25">
      <c r="A18" s="22">
        <v>16</v>
      </c>
      <c r="B18" s="37" t="s">
        <v>43</v>
      </c>
      <c r="C18" s="37" t="s">
        <v>43</v>
      </c>
      <c r="E18" s="38" t="s">
        <v>59</v>
      </c>
      <c r="G18" s="1">
        <v>2007</v>
      </c>
      <c r="H18" s="38">
        <v>797010</v>
      </c>
      <c r="I18" s="38">
        <v>1674032</v>
      </c>
    </row>
    <row r="19" spans="1:9" x14ac:dyDescent="0.25">
      <c r="A19" s="22">
        <v>17</v>
      </c>
      <c r="B19" s="37" t="s">
        <v>43</v>
      </c>
      <c r="C19" s="37" t="s">
        <v>43</v>
      </c>
      <c r="E19" s="38" t="s">
        <v>60</v>
      </c>
      <c r="G19" s="1">
        <v>2007</v>
      </c>
      <c r="H19" s="38">
        <v>795157</v>
      </c>
      <c r="I19" s="38">
        <v>1675758</v>
      </c>
    </row>
    <row r="20" spans="1:9" x14ac:dyDescent="0.25">
      <c r="A20" s="22">
        <v>18</v>
      </c>
      <c r="B20" s="37" t="s">
        <v>43</v>
      </c>
      <c r="C20" s="37" t="s">
        <v>43</v>
      </c>
      <c r="E20" s="38" t="s">
        <v>61</v>
      </c>
      <c r="G20" s="1">
        <v>2007</v>
      </c>
      <c r="H20" s="38">
        <v>795968</v>
      </c>
      <c r="I20" s="38">
        <v>1674867</v>
      </c>
    </row>
    <row r="21" spans="1:9" x14ac:dyDescent="0.25">
      <c r="A21" s="22">
        <v>19</v>
      </c>
      <c r="B21" s="37" t="s">
        <v>43</v>
      </c>
      <c r="C21" s="37" t="s">
        <v>43</v>
      </c>
      <c r="E21" s="38" t="s">
        <v>62</v>
      </c>
      <c r="G21" s="1">
        <v>2007</v>
      </c>
      <c r="H21" s="38">
        <v>796380</v>
      </c>
      <c r="I21" s="38">
        <v>1674877</v>
      </c>
    </row>
    <row r="22" spans="1:9" x14ac:dyDescent="0.25">
      <c r="A22" s="22">
        <v>20</v>
      </c>
      <c r="B22" s="37" t="s">
        <v>43</v>
      </c>
      <c r="C22" s="37" t="s">
        <v>43</v>
      </c>
      <c r="E22" s="38" t="s">
        <v>63</v>
      </c>
      <c r="G22" s="1">
        <v>2007</v>
      </c>
      <c r="H22" s="38">
        <v>792874</v>
      </c>
      <c r="I22" s="38">
        <v>1676734</v>
      </c>
    </row>
    <row r="23" spans="1:9" x14ac:dyDescent="0.25">
      <c r="A23" s="22">
        <v>21</v>
      </c>
      <c r="B23" s="37" t="s">
        <v>43</v>
      </c>
      <c r="C23" s="37" t="s">
        <v>43</v>
      </c>
      <c r="E23" s="38" t="s">
        <v>64</v>
      </c>
      <c r="G23" s="1">
        <v>2007</v>
      </c>
      <c r="H23" s="38">
        <v>794796</v>
      </c>
      <c r="I23" s="38">
        <v>1674930</v>
      </c>
    </row>
    <row r="24" spans="1:9" x14ac:dyDescent="0.25">
      <c r="A24" s="22">
        <v>22</v>
      </c>
      <c r="B24" s="37" t="s">
        <v>43</v>
      </c>
      <c r="C24" s="37" t="s">
        <v>43</v>
      </c>
      <c r="E24" s="38" t="s">
        <v>65</v>
      </c>
      <c r="G24" s="1">
        <v>2007</v>
      </c>
      <c r="H24" s="38">
        <v>795050</v>
      </c>
      <c r="I24" s="38">
        <v>1672999</v>
      </c>
    </row>
    <row r="25" spans="1:9" x14ac:dyDescent="0.25">
      <c r="A25" s="22">
        <v>23</v>
      </c>
      <c r="B25" s="37" t="s">
        <v>43</v>
      </c>
      <c r="C25" s="37" t="s">
        <v>43</v>
      </c>
      <c r="E25" s="38" t="s">
        <v>66</v>
      </c>
      <c r="G25" s="1">
        <v>2007</v>
      </c>
      <c r="H25" s="38">
        <v>794539</v>
      </c>
      <c r="I25" s="38">
        <v>1674555</v>
      </c>
    </row>
    <row r="26" spans="1:9" x14ac:dyDescent="0.25">
      <c r="A26" s="22">
        <v>24</v>
      </c>
      <c r="B26" s="37" t="s">
        <v>43</v>
      </c>
      <c r="C26" s="37" t="s">
        <v>43</v>
      </c>
      <c r="E26" s="38" t="s">
        <v>67</v>
      </c>
      <c r="G26" s="1">
        <v>2007</v>
      </c>
      <c r="H26" s="38">
        <v>793460</v>
      </c>
      <c r="I26" s="38">
        <v>1678463</v>
      </c>
    </row>
    <row r="27" spans="1:9" x14ac:dyDescent="0.25">
      <c r="A27" s="22">
        <v>25</v>
      </c>
      <c r="B27" s="37" t="s">
        <v>43</v>
      </c>
      <c r="C27" s="37" t="s">
        <v>43</v>
      </c>
      <c r="E27" s="38" t="s">
        <v>68</v>
      </c>
      <c r="G27" s="1">
        <v>2007</v>
      </c>
      <c r="H27" s="38">
        <v>796022</v>
      </c>
      <c r="I27" s="38">
        <v>1674490</v>
      </c>
    </row>
    <row r="28" spans="1:9" x14ac:dyDescent="0.25">
      <c r="A28" s="22">
        <v>26</v>
      </c>
      <c r="B28" s="37" t="s">
        <v>43</v>
      </c>
      <c r="C28" s="37" t="s">
        <v>43</v>
      </c>
      <c r="E28" s="38" t="s">
        <v>69</v>
      </c>
      <c r="G28" s="1">
        <v>2007</v>
      </c>
      <c r="H28" s="38">
        <v>795241</v>
      </c>
      <c r="I28" s="38">
        <v>1673984</v>
      </c>
    </row>
    <row r="29" spans="1:9" x14ac:dyDescent="0.25">
      <c r="A29" s="22">
        <v>27</v>
      </c>
      <c r="B29" s="37" t="s">
        <v>43</v>
      </c>
      <c r="C29" s="37" t="s">
        <v>43</v>
      </c>
      <c r="E29" s="38" t="s">
        <v>70</v>
      </c>
      <c r="G29" s="1">
        <v>2007</v>
      </c>
      <c r="H29" s="38">
        <v>794511</v>
      </c>
      <c r="I29" s="38">
        <v>1675033</v>
      </c>
    </row>
    <row r="30" spans="1:9" x14ac:dyDescent="0.25">
      <c r="A30" s="22">
        <v>28</v>
      </c>
      <c r="B30" s="37" t="s">
        <v>43</v>
      </c>
      <c r="C30" s="37" t="s">
        <v>43</v>
      </c>
      <c r="E30" s="38" t="s">
        <v>71</v>
      </c>
      <c r="G30" s="1">
        <v>2007</v>
      </c>
      <c r="H30" s="38">
        <v>795509</v>
      </c>
      <c r="I30" s="38">
        <v>1673675</v>
      </c>
    </row>
    <row r="31" spans="1:9" x14ac:dyDescent="0.25">
      <c r="A31" s="22">
        <v>29</v>
      </c>
      <c r="B31" s="37" t="s">
        <v>43</v>
      </c>
      <c r="C31" s="37" t="s">
        <v>43</v>
      </c>
      <c r="E31" s="38" t="s">
        <v>72</v>
      </c>
      <c r="G31" s="1">
        <v>2007</v>
      </c>
      <c r="H31" s="38">
        <v>793538</v>
      </c>
      <c r="I31" s="38">
        <v>1675809</v>
      </c>
    </row>
    <row r="32" spans="1:9" x14ac:dyDescent="0.25">
      <c r="A32" s="22">
        <v>30</v>
      </c>
      <c r="B32" s="37" t="s">
        <v>43</v>
      </c>
      <c r="C32" s="37" t="s">
        <v>43</v>
      </c>
      <c r="E32" s="38" t="s">
        <v>73</v>
      </c>
      <c r="G32" s="1">
        <v>2007</v>
      </c>
      <c r="H32" s="38">
        <v>794251</v>
      </c>
      <c r="I32" s="38">
        <v>1675472</v>
      </c>
    </row>
    <row r="33" spans="1:9" x14ac:dyDescent="0.25">
      <c r="A33" s="22">
        <v>31</v>
      </c>
      <c r="B33" s="37" t="s">
        <v>43</v>
      </c>
      <c r="C33" s="37" t="s">
        <v>43</v>
      </c>
      <c r="E33" s="38" t="s">
        <v>74</v>
      </c>
      <c r="G33" s="1">
        <v>2007</v>
      </c>
      <c r="H33" s="38">
        <v>793030</v>
      </c>
      <c r="I33" s="38">
        <v>1678481</v>
      </c>
    </row>
    <row r="34" spans="1:9" x14ac:dyDescent="0.25">
      <c r="A34" s="22">
        <v>32</v>
      </c>
      <c r="B34" s="37" t="s">
        <v>43</v>
      </c>
      <c r="C34" s="37" t="s">
        <v>43</v>
      </c>
      <c r="E34" s="38" t="s">
        <v>75</v>
      </c>
      <c r="G34" s="1">
        <v>2007</v>
      </c>
      <c r="H34" s="38">
        <v>795710</v>
      </c>
      <c r="I34" s="38">
        <v>1674013</v>
      </c>
    </row>
    <row r="35" spans="1:9" x14ac:dyDescent="0.25">
      <c r="A35" s="22">
        <v>33</v>
      </c>
      <c r="B35" s="37" t="s">
        <v>43</v>
      </c>
      <c r="C35" s="37" t="s">
        <v>43</v>
      </c>
      <c r="E35" s="38" t="s">
        <v>76</v>
      </c>
      <c r="G35" s="1">
        <v>2007</v>
      </c>
      <c r="H35" s="38">
        <v>795202</v>
      </c>
      <c r="I35" s="38">
        <v>1675151</v>
      </c>
    </row>
    <row r="36" spans="1:9" x14ac:dyDescent="0.25">
      <c r="A36" s="22">
        <v>34</v>
      </c>
      <c r="B36" s="37" t="s">
        <v>43</v>
      </c>
      <c r="C36" s="37" t="s">
        <v>43</v>
      </c>
      <c r="E36" s="38" t="s">
        <v>77</v>
      </c>
      <c r="G36" s="1">
        <v>2007</v>
      </c>
      <c r="H36" s="38">
        <v>796929</v>
      </c>
      <c r="I36" s="38">
        <v>1673020</v>
      </c>
    </row>
    <row r="37" spans="1:9" x14ac:dyDescent="0.25">
      <c r="A37" s="22">
        <v>35</v>
      </c>
      <c r="B37" s="37" t="s">
        <v>43</v>
      </c>
      <c r="C37" s="37" t="s">
        <v>43</v>
      </c>
      <c r="E37" s="38" t="s">
        <v>78</v>
      </c>
      <c r="G37" s="1">
        <v>2007</v>
      </c>
      <c r="H37" s="38">
        <v>794085</v>
      </c>
      <c r="I37" s="38">
        <v>1675020</v>
      </c>
    </row>
    <row r="38" spans="1:9" x14ac:dyDescent="0.25">
      <c r="A38" s="22">
        <v>36</v>
      </c>
      <c r="B38" s="37" t="s">
        <v>43</v>
      </c>
      <c r="C38" s="37" t="s">
        <v>43</v>
      </c>
      <c r="E38" s="38" t="s">
        <v>79</v>
      </c>
      <c r="G38" s="1">
        <v>2007</v>
      </c>
      <c r="H38" s="38">
        <v>794788</v>
      </c>
      <c r="I38" s="38">
        <v>1674049</v>
      </c>
    </row>
    <row r="39" spans="1:9" x14ac:dyDescent="0.25">
      <c r="A39" s="22">
        <v>37</v>
      </c>
      <c r="B39" s="37" t="s">
        <v>43</v>
      </c>
      <c r="C39" s="37" t="s">
        <v>43</v>
      </c>
      <c r="E39" s="38" t="s">
        <v>80</v>
      </c>
      <c r="G39" s="1">
        <v>2007</v>
      </c>
      <c r="H39" s="38">
        <v>793471</v>
      </c>
      <c r="I39" s="38">
        <v>1674771</v>
      </c>
    </row>
    <row r="40" spans="1:9" x14ac:dyDescent="0.25">
      <c r="A40" s="22">
        <v>38</v>
      </c>
      <c r="B40" s="37" t="s">
        <v>43</v>
      </c>
      <c r="C40" s="37" t="s">
        <v>43</v>
      </c>
      <c r="E40" s="38" t="s">
        <v>81</v>
      </c>
      <c r="G40" s="1">
        <v>2007</v>
      </c>
      <c r="H40" s="38">
        <v>793056</v>
      </c>
      <c r="I40" s="38">
        <v>1673405</v>
      </c>
    </row>
    <row r="41" spans="1:9" x14ac:dyDescent="0.25">
      <c r="A41" s="22">
        <v>39</v>
      </c>
      <c r="B41" s="37" t="s">
        <v>43</v>
      </c>
      <c r="C41" s="37" t="s">
        <v>43</v>
      </c>
      <c r="E41" s="38" t="s">
        <v>82</v>
      </c>
      <c r="G41" s="1">
        <v>2007</v>
      </c>
      <c r="H41" s="38">
        <v>792906</v>
      </c>
      <c r="I41" s="38">
        <v>1674101</v>
      </c>
    </row>
    <row r="42" spans="1:9" x14ac:dyDescent="0.25">
      <c r="A42" s="22">
        <v>40</v>
      </c>
      <c r="B42" s="37" t="s">
        <v>43</v>
      </c>
      <c r="C42" s="37" t="s">
        <v>43</v>
      </c>
      <c r="E42" s="38" t="s">
        <v>83</v>
      </c>
      <c r="G42" s="1">
        <v>2007</v>
      </c>
      <c r="H42" s="38">
        <v>794384</v>
      </c>
      <c r="I42" s="38">
        <v>1673312</v>
      </c>
    </row>
    <row r="43" spans="1:9" x14ac:dyDescent="0.25">
      <c r="A43" s="22">
        <v>41</v>
      </c>
      <c r="B43" s="37" t="s">
        <v>43</v>
      </c>
      <c r="C43" s="37" t="s">
        <v>43</v>
      </c>
      <c r="E43" s="38" t="s">
        <v>84</v>
      </c>
      <c r="G43" s="1">
        <v>2007</v>
      </c>
      <c r="H43" s="38">
        <v>793048</v>
      </c>
      <c r="I43" s="38">
        <v>1675263</v>
      </c>
    </row>
    <row r="44" spans="1:9" x14ac:dyDescent="0.25">
      <c r="A44" s="22">
        <v>42</v>
      </c>
      <c r="B44" s="37" t="s">
        <v>43</v>
      </c>
      <c r="C44" s="37" t="s">
        <v>43</v>
      </c>
      <c r="E44" s="38" t="s">
        <v>85</v>
      </c>
      <c r="G44" s="1">
        <v>2007</v>
      </c>
      <c r="H44" s="38">
        <v>792898</v>
      </c>
      <c r="I44" s="38">
        <v>1674928</v>
      </c>
    </row>
    <row r="45" spans="1:9" x14ac:dyDescent="0.25">
      <c r="A45" s="22">
        <v>43</v>
      </c>
      <c r="B45" s="37" t="s">
        <v>43</v>
      </c>
      <c r="C45" s="37" t="s">
        <v>43</v>
      </c>
      <c r="E45" s="38" t="s">
        <v>86</v>
      </c>
      <c r="G45" s="1">
        <v>2007</v>
      </c>
      <c r="H45" s="38">
        <v>793560</v>
      </c>
      <c r="I45" s="38">
        <v>1673759</v>
      </c>
    </row>
    <row r="46" spans="1:9" x14ac:dyDescent="0.25">
      <c r="A46" s="22">
        <v>44</v>
      </c>
      <c r="B46" s="37" t="s">
        <v>43</v>
      </c>
      <c r="C46" s="37" t="s">
        <v>43</v>
      </c>
      <c r="E46" s="38" t="s">
        <v>87</v>
      </c>
      <c r="G46" s="1">
        <v>2007</v>
      </c>
      <c r="H46" s="38">
        <v>793560</v>
      </c>
      <c r="I46" s="38">
        <v>1673759</v>
      </c>
    </row>
    <row r="47" spans="1:9" x14ac:dyDescent="0.25">
      <c r="A47" s="22">
        <v>45</v>
      </c>
      <c r="B47" s="37" t="s">
        <v>43</v>
      </c>
      <c r="C47" s="37" t="s">
        <v>43</v>
      </c>
      <c r="E47" s="38" t="s">
        <v>88</v>
      </c>
      <c r="G47" s="1">
        <v>2007</v>
      </c>
      <c r="H47" s="38">
        <v>794609</v>
      </c>
      <c r="I47" s="38">
        <v>1673695</v>
      </c>
    </row>
  </sheetData>
  <mergeCells count="1"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0"/>
  <sheetViews>
    <sheetView tabSelected="1" topLeftCell="M1" zoomScale="90" zoomScaleNormal="90" workbookViewId="0">
      <pane ySplit="1" topLeftCell="A2" activePane="bottomLeft" state="frozen"/>
      <selection pane="bottomLeft" activeCell="X6" sqref="X6"/>
    </sheetView>
  </sheetViews>
  <sheetFormatPr baseColWidth="10" defaultColWidth="11.42578125" defaultRowHeight="15" x14ac:dyDescent="0.25"/>
  <cols>
    <col min="1" max="1" width="10.28515625" bestFit="1" customWidth="1"/>
    <col min="2" max="2" width="5.85546875" style="23" customWidth="1"/>
    <col min="3" max="3" width="28.28515625" bestFit="1" customWidth="1"/>
    <col min="4" max="4" width="9.7109375" customWidth="1"/>
    <col min="9" max="9" width="20.5703125" bestFit="1" customWidth="1"/>
    <col min="10" max="10" width="17.42578125" bestFit="1" customWidth="1"/>
    <col min="11" max="11" width="13.5703125" bestFit="1" customWidth="1"/>
    <col min="12" max="12" width="17.42578125" customWidth="1"/>
    <col min="13" max="13" width="9.28515625" bestFit="1" customWidth="1"/>
    <col min="15" max="15" width="9.140625" bestFit="1" customWidth="1"/>
    <col min="16" max="16" width="19.85546875" bestFit="1" customWidth="1"/>
    <col min="19" max="19" width="17.5703125" customWidth="1"/>
    <col min="20" max="20" width="23.42578125" customWidth="1"/>
  </cols>
  <sheetData>
    <row r="1" spans="1:22" ht="45" x14ac:dyDescent="0.25">
      <c r="A1" s="5" t="s">
        <v>19</v>
      </c>
      <c r="B1" s="46" t="s">
        <v>22</v>
      </c>
      <c r="C1" s="9" t="s">
        <v>23</v>
      </c>
      <c r="D1" s="13" t="s">
        <v>24</v>
      </c>
      <c r="E1" s="14" t="s">
        <v>25</v>
      </c>
      <c r="F1" s="14" t="s">
        <v>172</v>
      </c>
      <c r="G1" s="14" t="s">
        <v>39</v>
      </c>
      <c r="H1" s="16" t="s">
        <v>26</v>
      </c>
      <c r="I1" s="52" t="s">
        <v>169</v>
      </c>
      <c r="J1" s="52" t="s">
        <v>38</v>
      </c>
      <c r="K1" s="131" t="s">
        <v>174</v>
      </c>
      <c r="L1" s="131" t="s">
        <v>175</v>
      </c>
      <c r="M1" s="131" t="s">
        <v>176</v>
      </c>
      <c r="S1" s="133" t="s">
        <v>176</v>
      </c>
      <c r="T1" t="s">
        <v>179</v>
      </c>
    </row>
    <row r="2" spans="1:22" x14ac:dyDescent="0.25">
      <c r="A2" t="s">
        <v>44</v>
      </c>
      <c r="B2" s="55">
        <v>1</v>
      </c>
      <c r="C2" s="41" t="s">
        <v>89</v>
      </c>
      <c r="D2" s="39">
        <v>29</v>
      </c>
      <c r="E2" s="39">
        <v>12</v>
      </c>
      <c r="F2" s="129">
        <f>(3.1416/4)*D2^2</f>
        <v>660.52139999999997</v>
      </c>
      <c r="G2">
        <v>3.1415999999999999E-2</v>
      </c>
      <c r="H2" s="42" t="s">
        <v>168</v>
      </c>
      <c r="I2" s="48">
        <f>0.13647*D2^2.38351</f>
        <v>417.52015350701288</v>
      </c>
      <c r="J2" s="48">
        <f>(I2/1000)*0.5/G2</f>
        <v>6.6450240881559219</v>
      </c>
      <c r="K2" s="132" t="str">
        <f>+IF(D2&gt;=10,"DEJAR","DEPURAR")</f>
        <v>DEJAR</v>
      </c>
      <c r="L2" s="132" t="str">
        <f>+IF(E2&gt;=5,"DEJAR","DEPURAR")</f>
        <v>DEJAR</v>
      </c>
      <c r="M2" s="132" t="str">
        <f>+IF(AND(K2="DEJAR",L2="DEJAR"),"DEJAR","DEPURAR")</f>
        <v>DEJAR</v>
      </c>
    </row>
    <row r="3" spans="1:22" x14ac:dyDescent="0.25">
      <c r="A3" t="s">
        <v>44</v>
      </c>
      <c r="B3" s="55">
        <v>2</v>
      </c>
      <c r="C3" s="41" t="s">
        <v>89</v>
      </c>
      <c r="D3" s="39">
        <v>18.8</v>
      </c>
      <c r="E3" s="39">
        <v>12</v>
      </c>
      <c r="F3" s="129">
        <f t="shared" ref="F3:F66" si="0">(3.1416/4)*D3^2</f>
        <v>277.59177600000004</v>
      </c>
      <c r="G3">
        <v>3.1415999999999999E-2</v>
      </c>
      <c r="H3" s="42" t="s">
        <v>168</v>
      </c>
      <c r="I3" s="48">
        <f t="shared" ref="I3:I18" si="1">0.13647*D3^2.38351</f>
        <v>148.59533207280828</v>
      </c>
      <c r="J3" s="48">
        <f t="shared" ref="J3:J19" si="2">(I3/1000)*0.5/G3</f>
        <v>2.3649626316655254</v>
      </c>
      <c r="K3" s="132" t="str">
        <f t="shared" ref="K3:K66" si="3">+IF(D3&gt;=10,"DEJAR","DEPURAR")</f>
        <v>DEJAR</v>
      </c>
      <c r="L3" s="132" t="str">
        <f t="shared" ref="L3:L66" si="4">+IF(E3&gt;=5,"DEJAR","DEPURAR")</f>
        <v>DEJAR</v>
      </c>
      <c r="M3" s="132" t="str">
        <f t="shared" ref="M3:M66" si="5">+IF(AND(K3="DEJAR",L3="DEJAR"),"DEJAR","DEPURAR")</f>
        <v>DEJAR</v>
      </c>
      <c r="O3" s="53" t="s">
        <v>170</v>
      </c>
      <c r="P3" s="53" t="s">
        <v>171</v>
      </c>
      <c r="Q3" s="53" t="s">
        <v>173</v>
      </c>
      <c r="S3" s="133" t="s">
        <v>177</v>
      </c>
      <c r="T3" t="s">
        <v>180</v>
      </c>
    </row>
    <row r="4" spans="1:22" x14ac:dyDescent="0.25">
      <c r="A4" t="s">
        <v>44</v>
      </c>
      <c r="B4" s="55">
        <v>3</v>
      </c>
      <c r="C4" s="41" t="s">
        <v>89</v>
      </c>
      <c r="D4" s="39">
        <v>26.5</v>
      </c>
      <c r="E4" s="39">
        <v>14</v>
      </c>
      <c r="F4" s="129">
        <f t="shared" si="0"/>
        <v>551.54714999999999</v>
      </c>
      <c r="G4">
        <v>3.1415999999999999E-2</v>
      </c>
      <c r="H4" s="42" t="s">
        <v>168</v>
      </c>
      <c r="I4" s="48">
        <f t="shared" si="1"/>
        <v>336.78905129290041</v>
      </c>
      <c r="J4" s="48">
        <f t="shared" si="2"/>
        <v>5.3601516948831875</v>
      </c>
      <c r="K4" s="132" t="str">
        <f t="shared" si="3"/>
        <v>DEJAR</v>
      </c>
      <c r="L4" s="132" t="str">
        <f t="shared" si="4"/>
        <v>DEJAR</v>
      </c>
      <c r="M4" s="132" t="str">
        <f t="shared" si="5"/>
        <v>DEJAR</v>
      </c>
      <c r="O4" s="54" t="s">
        <v>44</v>
      </c>
      <c r="P4" s="29">
        <f t="shared" ref="P4:P48" si="6">SUMIF(A$2:A$336,O4,J$2:J$336)</f>
        <v>47.928564016239662</v>
      </c>
      <c r="Q4" s="130">
        <f>AVERAGEIF(A$2:A$336,O4,F$2:F$336)</f>
        <v>395.0368670769231</v>
      </c>
      <c r="S4" s="44" t="s">
        <v>44</v>
      </c>
      <c r="T4" s="134">
        <v>47.928564016239662</v>
      </c>
      <c r="V4">
        <f>+COUNT(T4:T44)</f>
        <v>41</v>
      </c>
    </row>
    <row r="5" spans="1:22" x14ac:dyDescent="0.25">
      <c r="A5" t="s">
        <v>44</v>
      </c>
      <c r="B5" s="55">
        <v>4</v>
      </c>
      <c r="C5" s="41" t="s">
        <v>89</v>
      </c>
      <c r="D5" s="39">
        <v>28.8</v>
      </c>
      <c r="E5" s="39">
        <v>18</v>
      </c>
      <c r="F5" s="129">
        <f t="shared" si="0"/>
        <v>651.44217600000002</v>
      </c>
      <c r="G5">
        <v>3.1415999999999999E-2</v>
      </c>
      <c r="H5" s="42" t="s">
        <v>168</v>
      </c>
      <c r="I5" s="48">
        <f t="shared" si="1"/>
        <v>410.68967074231722</v>
      </c>
      <c r="J5" s="48">
        <f t="shared" si="2"/>
        <v>6.5363138327972568</v>
      </c>
      <c r="K5" s="132" t="str">
        <f t="shared" si="3"/>
        <v>DEJAR</v>
      </c>
      <c r="L5" s="132" t="str">
        <f t="shared" si="4"/>
        <v>DEJAR</v>
      </c>
      <c r="M5" s="132" t="str">
        <f t="shared" si="5"/>
        <v>DEJAR</v>
      </c>
      <c r="O5" s="54" t="s">
        <v>45</v>
      </c>
      <c r="P5" s="29">
        <f t="shared" si="6"/>
        <v>36.397396903829858</v>
      </c>
      <c r="Q5" s="130">
        <f t="shared" ref="Q5:Q48" si="7">AVERAGEIF(A$2:A$336,O5,F$2:F$336)</f>
        <v>386.73331619999988</v>
      </c>
      <c r="S5" s="44" t="s">
        <v>45</v>
      </c>
      <c r="T5" s="134">
        <v>36.397396903829858</v>
      </c>
    </row>
    <row r="6" spans="1:22" x14ac:dyDescent="0.25">
      <c r="A6" t="s">
        <v>44</v>
      </c>
      <c r="B6" s="55">
        <v>5</v>
      </c>
      <c r="C6" s="41" t="s">
        <v>89</v>
      </c>
      <c r="D6" s="39">
        <v>15.2</v>
      </c>
      <c r="E6" s="39">
        <v>7</v>
      </c>
      <c r="F6" s="129">
        <f t="shared" si="0"/>
        <v>181.45881599999998</v>
      </c>
      <c r="G6">
        <v>3.1415999999999999E-2</v>
      </c>
      <c r="H6" s="42" t="s">
        <v>168</v>
      </c>
      <c r="I6" s="48">
        <f t="shared" si="1"/>
        <v>89.530951875655134</v>
      </c>
      <c r="J6" s="48">
        <f t="shared" si="2"/>
        <v>1.4249260229764313</v>
      </c>
      <c r="K6" s="132" t="str">
        <f t="shared" si="3"/>
        <v>DEJAR</v>
      </c>
      <c r="L6" s="132" t="str">
        <f t="shared" si="4"/>
        <v>DEJAR</v>
      </c>
      <c r="M6" s="132" t="str">
        <f t="shared" si="5"/>
        <v>DEJAR</v>
      </c>
      <c r="O6" s="54" t="s">
        <v>46</v>
      </c>
      <c r="P6" s="29">
        <f t="shared" si="6"/>
        <v>19.48318598615106</v>
      </c>
      <c r="Q6" s="130">
        <f t="shared" si="7"/>
        <v>466.46673149999992</v>
      </c>
      <c r="S6" s="44" t="s">
        <v>46</v>
      </c>
      <c r="T6" s="134">
        <v>19.48318598615106</v>
      </c>
    </row>
    <row r="7" spans="1:22" x14ac:dyDescent="0.25">
      <c r="A7" t="s">
        <v>44</v>
      </c>
      <c r="B7" s="55">
        <v>6</v>
      </c>
      <c r="C7" s="41" t="s">
        <v>89</v>
      </c>
      <c r="D7" s="39">
        <v>28.7</v>
      </c>
      <c r="E7" s="39">
        <v>22</v>
      </c>
      <c r="F7" s="129">
        <f t="shared" si="0"/>
        <v>646.92612599999995</v>
      </c>
      <c r="G7">
        <v>3.1415999999999999E-2</v>
      </c>
      <c r="H7" s="42" t="s">
        <v>168</v>
      </c>
      <c r="I7" s="48">
        <f t="shared" si="1"/>
        <v>407.29893193718289</v>
      </c>
      <c r="J7" s="48">
        <f t="shared" si="2"/>
        <v>6.4823486748342063</v>
      </c>
      <c r="K7" s="132" t="str">
        <f t="shared" si="3"/>
        <v>DEJAR</v>
      </c>
      <c r="L7" s="132" t="str">
        <f t="shared" si="4"/>
        <v>DEJAR</v>
      </c>
      <c r="M7" s="132" t="str">
        <f t="shared" si="5"/>
        <v>DEJAR</v>
      </c>
      <c r="O7" s="54" t="s">
        <v>47</v>
      </c>
      <c r="P7" s="29">
        <f t="shared" si="6"/>
        <v>13.971229437474829</v>
      </c>
      <c r="Q7" s="130">
        <f t="shared" si="7"/>
        <v>682.924935</v>
      </c>
      <c r="S7" s="44" t="s">
        <v>47</v>
      </c>
      <c r="T7" s="134">
        <v>13.971229437474829</v>
      </c>
    </row>
    <row r="8" spans="1:22" x14ac:dyDescent="0.25">
      <c r="A8" t="s">
        <v>44</v>
      </c>
      <c r="B8" s="55">
        <v>7</v>
      </c>
      <c r="C8" s="41" t="s">
        <v>89</v>
      </c>
      <c r="D8" s="39">
        <v>16.5</v>
      </c>
      <c r="E8" s="39">
        <v>8</v>
      </c>
      <c r="F8" s="129">
        <f t="shared" si="0"/>
        <v>213.82515000000001</v>
      </c>
      <c r="G8">
        <v>3.1415999999999999E-2</v>
      </c>
      <c r="H8" s="42" t="s">
        <v>168</v>
      </c>
      <c r="I8" s="48">
        <f t="shared" si="1"/>
        <v>108.87354082236264</v>
      </c>
      <c r="J8" s="48">
        <f t="shared" si="2"/>
        <v>1.7327721674045493</v>
      </c>
      <c r="K8" s="132" t="str">
        <f t="shared" si="3"/>
        <v>DEJAR</v>
      </c>
      <c r="L8" s="132" t="str">
        <f t="shared" si="4"/>
        <v>DEJAR</v>
      </c>
      <c r="M8" s="132" t="str">
        <f t="shared" si="5"/>
        <v>DEJAR</v>
      </c>
      <c r="O8" s="54" t="s">
        <v>48</v>
      </c>
      <c r="P8" s="29">
        <f t="shared" si="6"/>
        <v>38.634664808457991</v>
      </c>
      <c r="Q8" s="130">
        <f t="shared" si="7"/>
        <v>404.40167460000004</v>
      </c>
      <c r="S8" s="44" t="s">
        <v>48</v>
      </c>
      <c r="T8" s="134">
        <v>38.634664808457991</v>
      </c>
    </row>
    <row r="9" spans="1:22" x14ac:dyDescent="0.25">
      <c r="A9" t="s">
        <v>44</v>
      </c>
      <c r="B9" s="55">
        <v>8</v>
      </c>
      <c r="C9" s="41" t="s">
        <v>89</v>
      </c>
      <c r="D9" s="39">
        <v>19</v>
      </c>
      <c r="E9" s="39">
        <v>12</v>
      </c>
      <c r="F9" s="129">
        <f t="shared" si="0"/>
        <v>283.52940000000001</v>
      </c>
      <c r="G9">
        <v>3.1415999999999999E-2</v>
      </c>
      <c r="H9" s="42" t="s">
        <v>168</v>
      </c>
      <c r="I9" s="48">
        <f t="shared" si="1"/>
        <v>152.39095368994771</v>
      </c>
      <c r="J9" s="48">
        <f t="shared" si="2"/>
        <v>2.4253716846503011</v>
      </c>
      <c r="K9" s="132" t="str">
        <f t="shared" si="3"/>
        <v>DEJAR</v>
      </c>
      <c r="L9" s="132" t="str">
        <f t="shared" si="4"/>
        <v>DEJAR</v>
      </c>
      <c r="M9" s="132" t="str">
        <f t="shared" si="5"/>
        <v>DEJAR</v>
      </c>
      <c r="O9" s="54" t="s">
        <v>49</v>
      </c>
      <c r="P9" s="29">
        <f t="shared" si="6"/>
        <v>17.504210566437244</v>
      </c>
      <c r="Q9" s="130">
        <f t="shared" si="7"/>
        <v>309.39000400000003</v>
      </c>
      <c r="S9" s="44" t="s">
        <v>49</v>
      </c>
      <c r="T9" s="134">
        <v>15.510555930033078</v>
      </c>
    </row>
    <row r="10" spans="1:22" x14ac:dyDescent="0.25">
      <c r="A10" t="s">
        <v>44</v>
      </c>
      <c r="B10" s="55">
        <v>9</v>
      </c>
      <c r="C10" s="41" t="s">
        <v>89</v>
      </c>
      <c r="D10" s="39">
        <v>15.7</v>
      </c>
      <c r="E10" s="39">
        <v>6</v>
      </c>
      <c r="F10" s="129">
        <f t="shared" si="0"/>
        <v>193.59324599999999</v>
      </c>
      <c r="G10">
        <v>3.1415999999999999E-2</v>
      </c>
      <c r="H10" s="42" t="s">
        <v>168</v>
      </c>
      <c r="I10" s="48">
        <f t="shared" si="1"/>
        <v>96.711021847370617</v>
      </c>
      <c r="J10" s="48">
        <f t="shared" si="2"/>
        <v>1.5392001185283075</v>
      </c>
      <c r="K10" s="132" t="str">
        <f t="shared" si="3"/>
        <v>DEJAR</v>
      </c>
      <c r="L10" s="132" t="str">
        <f t="shared" si="4"/>
        <v>DEJAR</v>
      </c>
      <c r="M10" s="132" t="str">
        <f t="shared" si="5"/>
        <v>DEJAR</v>
      </c>
      <c r="O10" s="54" t="s">
        <v>50</v>
      </c>
      <c r="P10" s="29">
        <f t="shared" si="6"/>
        <v>45.154608938531027</v>
      </c>
      <c r="Q10" s="130">
        <f t="shared" si="7"/>
        <v>1364.6848599999998</v>
      </c>
      <c r="S10" s="44" t="s">
        <v>50</v>
      </c>
      <c r="T10" s="134">
        <v>45.154608938531027</v>
      </c>
    </row>
    <row r="11" spans="1:22" x14ac:dyDescent="0.25">
      <c r="A11" t="s">
        <v>44</v>
      </c>
      <c r="B11" s="55">
        <v>10</v>
      </c>
      <c r="C11" s="41" t="s">
        <v>89</v>
      </c>
      <c r="D11" s="39">
        <v>18</v>
      </c>
      <c r="E11" s="39">
        <v>8</v>
      </c>
      <c r="F11" s="129">
        <f t="shared" si="0"/>
        <v>254.46959999999999</v>
      </c>
      <c r="G11">
        <v>3.1415999999999999E-2</v>
      </c>
      <c r="H11" s="42" t="s">
        <v>168</v>
      </c>
      <c r="I11" s="48">
        <f t="shared" si="1"/>
        <v>133.96512701589552</v>
      </c>
      <c r="J11" s="48">
        <f t="shared" si="2"/>
        <v>2.132116230836127</v>
      </c>
      <c r="K11" s="132" t="str">
        <f t="shared" si="3"/>
        <v>DEJAR</v>
      </c>
      <c r="L11" s="132" t="str">
        <f t="shared" si="4"/>
        <v>DEJAR</v>
      </c>
      <c r="M11" s="132" t="str">
        <f t="shared" si="5"/>
        <v>DEJAR</v>
      </c>
      <c r="O11" s="54" t="s">
        <v>51</v>
      </c>
      <c r="P11" s="29">
        <f t="shared" si="6"/>
        <v>88.350460181253922</v>
      </c>
      <c r="Q11" s="130">
        <f t="shared" si="7"/>
        <v>435.08214749999996</v>
      </c>
      <c r="S11" s="44" t="s">
        <v>51</v>
      </c>
      <c r="T11" s="134">
        <v>88.350460181253922</v>
      </c>
    </row>
    <row r="12" spans="1:22" x14ac:dyDescent="0.25">
      <c r="A12" t="s">
        <v>44</v>
      </c>
      <c r="B12" s="55">
        <v>11</v>
      </c>
      <c r="C12" s="41" t="s">
        <v>89</v>
      </c>
      <c r="D12" s="39">
        <v>24.8</v>
      </c>
      <c r="E12" s="39">
        <v>10</v>
      </c>
      <c r="F12" s="129">
        <f t="shared" si="0"/>
        <v>483.05241600000005</v>
      </c>
      <c r="G12">
        <v>3.1415999999999999E-2</v>
      </c>
      <c r="H12" s="42" t="s">
        <v>168</v>
      </c>
      <c r="I12" s="48">
        <f t="shared" si="1"/>
        <v>287.55883622451108</v>
      </c>
      <c r="J12" s="48">
        <f t="shared" si="2"/>
        <v>4.5766303193358651</v>
      </c>
      <c r="K12" s="132" t="str">
        <f t="shared" si="3"/>
        <v>DEJAR</v>
      </c>
      <c r="L12" s="132" t="str">
        <f t="shared" si="4"/>
        <v>DEJAR</v>
      </c>
      <c r="M12" s="132" t="str">
        <f t="shared" si="5"/>
        <v>DEJAR</v>
      </c>
      <c r="O12" s="54" t="s">
        <v>52</v>
      </c>
      <c r="P12" s="29">
        <f t="shared" si="6"/>
        <v>16.806103746011132</v>
      </c>
      <c r="Q12" s="130">
        <f t="shared" si="7"/>
        <v>145.24088040000001</v>
      </c>
      <c r="S12" s="44" t="s">
        <v>52</v>
      </c>
      <c r="T12" s="134">
        <v>14.676536869900504</v>
      </c>
    </row>
    <row r="13" spans="1:22" x14ac:dyDescent="0.25">
      <c r="A13" t="s">
        <v>44</v>
      </c>
      <c r="B13" s="55">
        <v>12</v>
      </c>
      <c r="C13" s="41" t="s">
        <v>89</v>
      </c>
      <c r="D13" s="39">
        <v>18</v>
      </c>
      <c r="E13" s="39">
        <v>8</v>
      </c>
      <c r="F13" s="129">
        <f t="shared" si="0"/>
        <v>254.46959999999999</v>
      </c>
      <c r="G13">
        <v>3.1415999999999999E-2</v>
      </c>
      <c r="H13" s="42" t="s">
        <v>168</v>
      </c>
      <c r="I13" s="48">
        <f t="shared" si="1"/>
        <v>133.96512701589552</v>
      </c>
      <c r="J13" s="48">
        <f t="shared" si="2"/>
        <v>2.132116230836127</v>
      </c>
      <c r="K13" s="132" t="str">
        <f t="shared" si="3"/>
        <v>DEJAR</v>
      </c>
      <c r="L13" s="132" t="str">
        <f t="shared" si="4"/>
        <v>DEJAR</v>
      </c>
      <c r="M13" s="132" t="str">
        <f t="shared" si="5"/>
        <v>DEJAR</v>
      </c>
      <c r="O13" s="54" t="s">
        <v>53</v>
      </c>
      <c r="P13" s="29">
        <f t="shared" si="6"/>
        <v>89.078337013275174</v>
      </c>
      <c r="Q13" s="130">
        <f t="shared" si="7"/>
        <v>509.92094999999995</v>
      </c>
      <c r="S13" s="44" t="s">
        <v>53</v>
      </c>
      <c r="T13" s="134">
        <v>89.078337013275174</v>
      </c>
    </row>
    <row r="14" spans="1:22" x14ac:dyDescent="0.25">
      <c r="A14" t="s">
        <v>44</v>
      </c>
      <c r="B14" s="55">
        <v>13</v>
      </c>
      <c r="C14" s="41" t="s">
        <v>89</v>
      </c>
      <c r="D14" s="39">
        <v>24.8</v>
      </c>
      <c r="E14" s="39">
        <v>10</v>
      </c>
      <c r="F14" s="129">
        <f t="shared" si="0"/>
        <v>483.05241600000005</v>
      </c>
      <c r="G14">
        <v>3.1415999999999999E-2</v>
      </c>
      <c r="H14" s="42" t="s">
        <v>168</v>
      </c>
      <c r="I14" s="48">
        <f t="shared" si="1"/>
        <v>287.55883622451108</v>
      </c>
      <c r="J14" s="48">
        <f t="shared" si="2"/>
        <v>4.5766303193358651</v>
      </c>
      <c r="K14" s="132" t="str">
        <f t="shared" si="3"/>
        <v>DEJAR</v>
      </c>
      <c r="L14" s="132" t="str">
        <f t="shared" si="4"/>
        <v>DEJAR</v>
      </c>
      <c r="M14" s="132" t="str">
        <f t="shared" si="5"/>
        <v>DEJAR</v>
      </c>
      <c r="O14" s="54" t="s">
        <v>54</v>
      </c>
      <c r="P14" s="29">
        <f t="shared" si="6"/>
        <v>112.30734988690762</v>
      </c>
      <c r="Q14" s="130">
        <f t="shared" si="7"/>
        <v>558.24371842105245</v>
      </c>
      <c r="S14" s="44" t="s">
        <v>54</v>
      </c>
      <c r="T14" s="134">
        <v>112.30734988690762</v>
      </c>
    </row>
    <row r="15" spans="1:22" x14ac:dyDescent="0.25">
      <c r="A15" t="s">
        <v>45</v>
      </c>
      <c r="B15" s="55">
        <v>1</v>
      </c>
      <c r="C15" s="41" t="s">
        <v>90</v>
      </c>
      <c r="D15" s="39">
        <v>23.5</v>
      </c>
      <c r="E15" s="39">
        <v>7</v>
      </c>
      <c r="F15" s="129">
        <f t="shared" si="0"/>
        <v>433.73714999999999</v>
      </c>
      <c r="G15">
        <v>3.1415999999999999E-2</v>
      </c>
      <c r="H15" s="42" t="s">
        <v>168</v>
      </c>
      <c r="I15" s="48">
        <f t="shared" si="1"/>
        <v>252.9246466618562</v>
      </c>
      <c r="J15" s="48">
        <f t="shared" si="2"/>
        <v>4.025411361437742</v>
      </c>
      <c r="K15" s="132" t="str">
        <f t="shared" si="3"/>
        <v>DEJAR</v>
      </c>
      <c r="L15" s="132" t="str">
        <f t="shared" si="4"/>
        <v>DEJAR</v>
      </c>
      <c r="M15" s="132" t="str">
        <f t="shared" si="5"/>
        <v>DEJAR</v>
      </c>
      <c r="O15" s="54" t="s">
        <v>55</v>
      </c>
      <c r="P15" s="29">
        <f t="shared" si="6"/>
        <v>108.79931896160008</v>
      </c>
      <c r="Q15" s="130">
        <f t="shared" si="7"/>
        <v>799.22827600000016</v>
      </c>
      <c r="S15" s="44" t="s">
        <v>55</v>
      </c>
      <c r="T15" s="134">
        <v>108.24868257956103</v>
      </c>
    </row>
    <row r="16" spans="1:22" x14ac:dyDescent="0.25">
      <c r="A16" t="s">
        <v>45</v>
      </c>
      <c r="B16" s="55">
        <v>2</v>
      </c>
      <c r="C16" s="41" t="s">
        <v>90</v>
      </c>
      <c r="D16" s="39">
        <v>15.9</v>
      </c>
      <c r="E16" s="39">
        <v>8</v>
      </c>
      <c r="F16" s="129">
        <f t="shared" si="0"/>
        <v>198.556974</v>
      </c>
      <c r="G16">
        <v>3.1415999999999999E-2</v>
      </c>
      <c r="H16" s="42" t="s">
        <v>168</v>
      </c>
      <c r="I16" s="48">
        <f t="shared" si="1"/>
        <v>99.673395049278255</v>
      </c>
      <c r="J16" s="48">
        <f t="shared" si="2"/>
        <v>1.586347642113545</v>
      </c>
      <c r="K16" s="132" t="str">
        <f t="shared" si="3"/>
        <v>DEJAR</v>
      </c>
      <c r="L16" s="132" t="str">
        <f t="shared" si="4"/>
        <v>DEJAR</v>
      </c>
      <c r="M16" s="132" t="str">
        <f t="shared" si="5"/>
        <v>DEJAR</v>
      </c>
      <c r="O16" s="54" t="s">
        <v>56</v>
      </c>
      <c r="P16" s="29">
        <f t="shared" si="6"/>
        <v>95.943249641594761</v>
      </c>
      <c r="Q16" s="130">
        <f t="shared" si="7"/>
        <v>485.45822021052635</v>
      </c>
      <c r="S16" s="44" t="s">
        <v>56</v>
      </c>
      <c r="T16" s="134">
        <v>95.379658755991045</v>
      </c>
    </row>
    <row r="17" spans="1:20" x14ac:dyDescent="0.25">
      <c r="A17" t="s">
        <v>45</v>
      </c>
      <c r="B17" s="55">
        <v>3</v>
      </c>
      <c r="C17" s="41" t="s">
        <v>90</v>
      </c>
      <c r="D17" s="39">
        <v>22.7</v>
      </c>
      <c r="E17" s="39">
        <v>9</v>
      </c>
      <c r="F17" s="129">
        <f t="shared" si="0"/>
        <v>404.70876599999997</v>
      </c>
      <c r="G17">
        <v>3.1415999999999999E-2</v>
      </c>
      <c r="H17" s="42" t="s">
        <v>168</v>
      </c>
      <c r="I17" s="48">
        <f t="shared" si="1"/>
        <v>232.88331926121816</v>
      </c>
      <c r="J17" s="48">
        <f t="shared" si="2"/>
        <v>3.7064444751276127</v>
      </c>
      <c r="K17" s="132" t="str">
        <f t="shared" si="3"/>
        <v>DEJAR</v>
      </c>
      <c r="L17" s="132" t="str">
        <f t="shared" si="4"/>
        <v>DEJAR</v>
      </c>
      <c r="M17" s="132" t="str">
        <f t="shared" si="5"/>
        <v>DEJAR</v>
      </c>
      <c r="O17" s="54" t="s">
        <v>57</v>
      </c>
      <c r="P17" s="29">
        <f t="shared" si="6"/>
        <v>30.92098488148201</v>
      </c>
      <c r="Q17" s="130">
        <f t="shared" si="7"/>
        <v>332.2736802</v>
      </c>
      <c r="S17" s="44" t="s">
        <v>57</v>
      </c>
      <c r="T17" s="134">
        <v>30.92098488148201</v>
      </c>
    </row>
    <row r="18" spans="1:20" x14ac:dyDescent="0.25">
      <c r="A18" t="s">
        <v>45</v>
      </c>
      <c r="B18" s="55">
        <v>4</v>
      </c>
      <c r="C18" s="41" t="s">
        <v>90</v>
      </c>
      <c r="D18" s="39">
        <v>15.7</v>
      </c>
      <c r="E18" s="39">
        <v>5</v>
      </c>
      <c r="F18" s="129">
        <f t="shared" si="0"/>
        <v>193.59324599999999</v>
      </c>
      <c r="G18">
        <v>3.1415999999999999E-2</v>
      </c>
      <c r="H18" s="42" t="s">
        <v>168</v>
      </c>
      <c r="I18" s="48">
        <f t="shared" si="1"/>
        <v>96.711021847370617</v>
      </c>
      <c r="J18" s="48">
        <f t="shared" si="2"/>
        <v>1.5392001185283075</v>
      </c>
      <c r="K18" s="132" t="str">
        <f t="shared" si="3"/>
        <v>DEJAR</v>
      </c>
      <c r="L18" s="132" t="str">
        <f t="shared" si="4"/>
        <v>DEJAR</v>
      </c>
      <c r="M18" s="132" t="str">
        <f t="shared" si="5"/>
        <v>DEJAR</v>
      </c>
      <c r="O18" s="54" t="s">
        <v>58</v>
      </c>
      <c r="P18" s="29">
        <f t="shared" si="6"/>
        <v>82.845884351684063</v>
      </c>
      <c r="Q18" s="130">
        <f t="shared" si="7"/>
        <v>674.664312</v>
      </c>
      <c r="S18" s="44" t="s">
        <v>58</v>
      </c>
      <c r="T18" s="134">
        <v>82.845884351684063</v>
      </c>
    </row>
    <row r="19" spans="1:20" x14ac:dyDescent="0.25">
      <c r="A19" t="s">
        <v>45</v>
      </c>
      <c r="B19" s="55">
        <v>5</v>
      </c>
      <c r="C19" s="41" t="s">
        <v>91</v>
      </c>
      <c r="D19" s="39">
        <v>33.4</v>
      </c>
      <c r="E19" s="39">
        <v>22</v>
      </c>
      <c r="F19" s="129">
        <f t="shared" si="0"/>
        <v>876.16082399999993</v>
      </c>
      <c r="G19">
        <v>3.1415999999999999E-2</v>
      </c>
      <c r="H19" s="42" t="s">
        <v>167</v>
      </c>
      <c r="I19" s="48">
        <f t="shared" ref="I19" si="8">0.15991*D19^2.32764</f>
        <v>563.13023971229939</v>
      </c>
      <c r="J19" s="48">
        <f t="shared" si="2"/>
        <v>8.9624751673080496</v>
      </c>
      <c r="K19" s="132" t="str">
        <f t="shared" si="3"/>
        <v>DEJAR</v>
      </c>
      <c r="L19" s="132" t="str">
        <f t="shared" si="4"/>
        <v>DEJAR</v>
      </c>
      <c r="M19" s="132" t="str">
        <f t="shared" si="5"/>
        <v>DEJAR</v>
      </c>
      <c r="O19" s="54" t="s">
        <v>59</v>
      </c>
      <c r="P19" s="29">
        <f t="shared" si="6"/>
        <v>23.475894807095234</v>
      </c>
      <c r="Q19" s="130">
        <f t="shared" si="7"/>
        <v>1104.6651000000002</v>
      </c>
      <c r="S19" s="44" t="s">
        <v>59</v>
      </c>
      <c r="T19" s="134">
        <v>23.475894807095234</v>
      </c>
    </row>
    <row r="20" spans="1:20" ht="26.25" x14ac:dyDescent="0.25">
      <c r="A20" t="s">
        <v>45</v>
      </c>
      <c r="B20" s="55">
        <v>6</v>
      </c>
      <c r="C20" s="41" t="s">
        <v>92</v>
      </c>
      <c r="D20" s="39">
        <v>28.7</v>
      </c>
      <c r="E20" s="39">
        <v>22</v>
      </c>
      <c r="F20" s="129">
        <f t="shared" si="0"/>
        <v>646.92612599999995</v>
      </c>
      <c r="G20">
        <v>3.1415999999999999E-2</v>
      </c>
      <c r="H20" s="42" t="s">
        <v>168</v>
      </c>
      <c r="I20" s="48">
        <f t="shared" ref="I20:I24" si="9">0.13647*D20^2.38351</f>
        <v>407.29893193718289</v>
      </c>
      <c r="J20" s="48">
        <f t="shared" ref="J20:J25" si="10">(I20/1000)*0.5/G20</f>
        <v>6.4823486748342063</v>
      </c>
      <c r="K20" s="132" t="str">
        <f t="shared" si="3"/>
        <v>DEJAR</v>
      </c>
      <c r="L20" s="132" t="str">
        <f t="shared" si="4"/>
        <v>DEJAR</v>
      </c>
      <c r="M20" s="132" t="str">
        <f t="shared" si="5"/>
        <v>DEJAR</v>
      </c>
      <c r="O20" s="54" t="s">
        <v>60</v>
      </c>
      <c r="P20" s="29">
        <f t="shared" si="6"/>
        <v>62.472868043424668</v>
      </c>
      <c r="Q20" s="130">
        <f t="shared" si="7"/>
        <v>548.52193199999999</v>
      </c>
      <c r="S20" s="44" t="s">
        <v>60</v>
      </c>
      <c r="T20" s="134">
        <v>62.472868043424668</v>
      </c>
    </row>
    <row r="21" spans="1:20" ht="26.25" x14ac:dyDescent="0.25">
      <c r="A21" t="s">
        <v>45</v>
      </c>
      <c r="B21" s="55">
        <v>7</v>
      </c>
      <c r="C21" s="41" t="s">
        <v>92</v>
      </c>
      <c r="D21" s="39">
        <v>11</v>
      </c>
      <c r="E21" s="39">
        <v>5</v>
      </c>
      <c r="F21" s="129">
        <f t="shared" si="0"/>
        <v>95.0334</v>
      </c>
      <c r="G21">
        <v>3.1415999999999999E-2</v>
      </c>
      <c r="H21" s="42" t="s">
        <v>168</v>
      </c>
      <c r="I21" s="48">
        <f t="shared" si="9"/>
        <v>41.419711592222448</v>
      </c>
      <c r="J21" s="48">
        <f t="shared" si="10"/>
        <v>0.65921364260603599</v>
      </c>
      <c r="K21" s="132" t="str">
        <f t="shared" si="3"/>
        <v>DEJAR</v>
      </c>
      <c r="L21" s="132" t="str">
        <f t="shared" si="4"/>
        <v>DEJAR</v>
      </c>
      <c r="M21" s="132" t="str">
        <f t="shared" si="5"/>
        <v>DEJAR</v>
      </c>
      <c r="O21" s="54" t="s">
        <v>61</v>
      </c>
      <c r="P21" s="29">
        <f t="shared" si="6"/>
        <v>112.14546947389515</v>
      </c>
      <c r="Q21" s="130">
        <f t="shared" si="7"/>
        <v>942.96537719999992</v>
      </c>
      <c r="S21" s="44" t="s">
        <v>61</v>
      </c>
      <c r="T21" s="134">
        <v>112.14546947389515</v>
      </c>
    </row>
    <row r="22" spans="1:20" x14ac:dyDescent="0.25">
      <c r="A22" t="s">
        <v>45</v>
      </c>
      <c r="B22" s="55">
        <v>8</v>
      </c>
      <c r="C22" s="41" t="s">
        <v>90</v>
      </c>
      <c r="D22" s="39">
        <v>28.2</v>
      </c>
      <c r="E22" s="39">
        <v>18</v>
      </c>
      <c r="F22" s="129">
        <f t="shared" si="0"/>
        <v>624.58149600000002</v>
      </c>
      <c r="G22">
        <v>3.1415999999999999E-2</v>
      </c>
      <c r="H22" s="42" t="s">
        <v>168</v>
      </c>
      <c r="I22" s="48">
        <f t="shared" si="9"/>
        <v>390.58939163350556</v>
      </c>
      <c r="J22" s="48">
        <f t="shared" si="10"/>
        <v>6.216408703105194</v>
      </c>
      <c r="K22" s="132" t="str">
        <f t="shared" si="3"/>
        <v>DEJAR</v>
      </c>
      <c r="L22" s="132" t="str">
        <f t="shared" si="4"/>
        <v>DEJAR</v>
      </c>
      <c r="M22" s="132" t="str">
        <f t="shared" si="5"/>
        <v>DEJAR</v>
      </c>
      <c r="O22" s="54" t="s">
        <v>62</v>
      </c>
      <c r="P22" s="29">
        <f t="shared" si="6"/>
        <v>78.90952230274614</v>
      </c>
      <c r="Q22" s="130">
        <f t="shared" si="7"/>
        <v>627.75778449999996</v>
      </c>
      <c r="S22" s="44" t="s">
        <v>62</v>
      </c>
      <c r="T22" s="134">
        <v>78.90952230274614</v>
      </c>
    </row>
    <row r="23" spans="1:20" ht="26.25" x14ac:dyDescent="0.25">
      <c r="A23" t="s">
        <v>45</v>
      </c>
      <c r="B23" s="55">
        <v>9</v>
      </c>
      <c r="C23" s="41" t="s">
        <v>92</v>
      </c>
      <c r="D23" s="39">
        <v>19.100000000000001</v>
      </c>
      <c r="E23" s="39">
        <v>12</v>
      </c>
      <c r="F23" s="129">
        <f t="shared" si="0"/>
        <v>286.52177400000005</v>
      </c>
      <c r="G23">
        <v>3.1415999999999999E-2</v>
      </c>
      <c r="H23" s="42" t="s">
        <v>168</v>
      </c>
      <c r="I23" s="48">
        <f t="shared" si="9"/>
        <v>154.30963099368506</v>
      </c>
      <c r="J23" s="48">
        <f t="shared" si="10"/>
        <v>2.4559083109511883</v>
      </c>
      <c r="K23" s="132" t="str">
        <f t="shared" si="3"/>
        <v>DEJAR</v>
      </c>
      <c r="L23" s="132" t="str">
        <f t="shared" si="4"/>
        <v>DEJAR</v>
      </c>
      <c r="M23" s="132" t="str">
        <f t="shared" si="5"/>
        <v>DEJAR</v>
      </c>
      <c r="O23" s="54" t="s">
        <v>63</v>
      </c>
      <c r="P23" s="29">
        <f t="shared" si="6"/>
        <v>12.892708019730827</v>
      </c>
      <c r="Q23" s="130">
        <f t="shared" si="7"/>
        <v>641.64431100000002</v>
      </c>
      <c r="S23" s="44" t="s">
        <v>63</v>
      </c>
      <c r="T23" s="134">
        <v>12.892708019730827</v>
      </c>
    </row>
    <row r="24" spans="1:20" x14ac:dyDescent="0.25">
      <c r="A24" t="s">
        <v>45</v>
      </c>
      <c r="B24" s="55">
        <v>10</v>
      </c>
      <c r="C24" s="41" t="s">
        <v>90</v>
      </c>
      <c r="D24" s="39">
        <v>11.7</v>
      </c>
      <c r="E24" s="39">
        <v>10</v>
      </c>
      <c r="F24" s="129">
        <f t="shared" si="0"/>
        <v>107.51340599999999</v>
      </c>
      <c r="G24">
        <v>3.1415999999999999E-2</v>
      </c>
      <c r="H24" s="42" t="s">
        <v>168</v>
      </c>
      <c r="I24" s="48">
        <f t="shared" si="9"/>
        <v>47.980953572819153</v>
      </c>
      <c r="J24" s="48">
        <f t="shared" si="10"/>
        <v>0.76363880781797733</v>
      </c>
      <c r="K24" s="132" t="str">
        <f t="shared" si="3"/>
        <v>DEJAR</v>
      </c>
      <c r="L24" s="132" t="str">
        <f t="shared" si="4"/>
        <v>DEJAR</v>
      </c>
      <c r="M24" s="132" t="str">
        <f t="shared" si="5"/>
        <v>DEJAR</v>
      </c>
      <c r="O24" s="54" t="s">
        <v>64</v>
      </c>
      <c r="P24" s="29">
        <f t="shared" si="6"/>
        <v>44.352856061523909</v>
      </c>
      <c r="Q24" s="130">
        <f t="shared" si="7"/>
        <v>578.640084</v>
      </c>
      <c r="S24" s="44" t="s">
        <v>64</v>
      </c>
      <c r="T24" s="134">
        <v>44.352856061523909</v>
      </c>
    </row>
    <row r="25" spans="1:20" x14ac:dyDescent="0.25">
      <c r="A25" t="s">
        <v>46</v>
      </c>
      <c r="B25" s="55">
        <v>1</v>
      </c>
      <c r="C25" s="41" t="s">
        <v>93</v>
      </c>
      <c r="D25" s="39">
        <v>43.8</v>
      </c>
      <c r="E25" s="39">
        <v>18</v>
      </c>
      <c r="F25" s="129">
        <f t="shared" si="0"/>
        <v>1506.7427759999998</v>
      </c>
      <c r="G25">
        <v>3.1415999999999999E-2</v>
      </c>
      <c r="H25" s="42" t="s">
        <v>167</v>
      </c>
      <c r="I25" s="48">
        <f t="shared" ref="I25" si="11">0.15991*D25^2.32764</f>
        <v>1058.3673212195567</v>
      </c>
      <c r="J25" s="48">
        <f t="shared" si="10"/>
        <v>16.844399688368295</v>
      </c>
      <c r="K25" s="132" t="str">
        <f t="shared" si="3"/>
        <v>DEJAR</v>
      </c>
      <c r="L25" s="132" t="str">
        <f t="shared" si="4"/>
        <v>DEJAR</v>
      </c>
      <c r="M25" s="132" t="str">
        <f t="shared" si="5"/>
        <v>DEJAR</v>
      </c>
      <c r="O25" s="54" t="s">
        <v>65</v>
      </c>
      <c r="P25" s="29">
        <f t="shared" si="6"/>
        <v>0.98163814770087476</v>
      </c>
      <c r="Q25" s="130">
        <f t="shared" si="7"/>
        <v>132.73259999999999</v>
      </c>
      <c r="S25" s="44" t="s">
        <v>65</v>
      </c>
      <c r="T25" s="134">
        <v>0.98163814770087476</v>
      </c>
    </row>
    <row r="26" spans="1:20" x14ac:dyDescent="0.25">
      <c r="A26" t="s">
        <v>46</v>
      </c>
      <c r="B26" s="55">
        <v>2</v>
      </c>
      <c r="C26" s="41" t="s">
        <v>90</v>
      </c>
      <c r="D26" s="39">
        <v>15</v>
      </c>
      <c r="E26" s="39">
        <v>6</v>
      </c>
      <c r="F26" s="129">
        <f t="shared" si="0"/>
        <v>176.715</v>
      </c>
      <c r="G26">
        <v>3.1415999999999999E-2</v>
      </c>
      <c r="H26" s="42" t="s">
        <v>168</v>
      </c>
      <c r="I26" s="48">
        <f t="shared" ref="I26:I45" si="12">0.13647*D26^2.38351</f>
        <v>86.748598761993364</v>
      </c>
      <c r="J26" s="48">
        <f t="shared" ref="J26:J49" si="13">(I26/1000)*0.5/G26</f>
        <v>1.3806436013813561</v>
      </c>
      <c r="K26" s="132" t="str">
        <f t="shared" si="3"/>
        <v>DEJAR</v>
      </c>
      <c r="L26" s="132" t="str">
        <f t="shared" si="4"/>
        <v>DEJAR</v>
      </c>
      <c r="M26" s="132" t="str">
        <f t="shared" si="5"/>
        <v>DEJAR</v>
      </c>
      <c r="O26" s="54" t="s">
        <v>66</v>
      </c>
      <c r="P26" s="29">
        <f t="shared" si="6"/>
        <v>70.903596800685406</v>
      </c>
      <c r="Q26" s="130">
        <f t="shared" si="7"/>
        <v>635.79914999999994</v>
      </c>
      <c r="S26" s="44" t="s">
        <v>66</v>
      </c>
      <c r="T26" s="134">
        <v>70.903596800685406</v>
      </c>
    </row>
    <row r="27" spans="1:20" x14ac:dyDescent="0.25">
      <c r="A27" t="s">
        <v>46</v>
      </c>
      <c r="B27" s="55">
        <v>3</v>
      </c>
      <c r="C27" s="41" t="s">
        <v>90</v>
      </c>
      <c r="D27" s="39">
        <v>10</v>
      </c>
      <c r="E27" s="39">
        <v>5</v>
      </c>
      <c r="F27" s="129">
        <f t="shared" si="0"/>
        <v>78.539999999999992</v>
      </c>
      <c r="G27">
        <v>3.1415999999999999E-2</v>
      </c>
      <c r="H27" s="42" t="s">
        <v>168</v>
      </c>
      <c r="I27" s="48">
        <f t="shared" si="12"/>
        <v>33.002526735248487</v>
      </c>
      <c r="J27" s="48">
        <f t="shared" si="13"/>
        <v>0.52525029818004332</v>
      </c>
      <c r="K27" s="132" t="str">
        <f t="shared" si="3"/>
        <v>DEJAR</v>
      </c>
      <c r="L27" s="132" t="str">
        <f t="shared" si="4"/>
        <v>DEJAR</v>
      </c>
      <c r="M27" s="132" t="str">
        <f t="shared" si="5"/>
        <v>DEJAR</v>
      </c>
      <c r="O27" s="54" t="s">
        <v>67</v>
      </c>
      <c r="P27" s="29">
        <f t="shared" si="6"/>
        <v>30.49650969097868</v>
      </c>
      <c r="Q27" s="130">
        <f t="shared" si="7"/>
        <v>252.83652899999998</v>
      </c>
      <c r="S27" s="44" t="s">
        <v>67</v>
      </c>
      <c r="T27" s="134">
        <v>29.906483603719334</v>
      </c>
    </row>
    <row r="28" spans="1:20" x14ac:dyDescent="0.25">
      <c r="A28" t="s">
        <v>46</v>
      </c>
      <c r="B28" s="55">
        <v>4</v>
      </c>
      <c r="C28" s="41" t="s">
        <v>90</v>
      </c>
      <c r="D28" s="39">
        <v>11.5</v>
      </c>
      <c r="E28" s="39">
        <v>5</v>
      </c>
      <c r="F28" s="129">
        <f t="shared" si="0"/>
        <v>103.86915</v>
      </c>
      <c r="G28">
        <v>3.1415999999999999E-2</v>
      </c>
      <c r="H28" s="42" t="s">
        <v>168</v>
      </c>
      <c r="I28" s="48">
        <f t="shared" si="12"/>
        <v>46.049095165044989</v>
      </c>
      <c r="J28" s="48">
        <f t="shared" si="13"/>
        <v>0.73289239822136798</v>
      </c>
      <c r="K28" s="132" t="str">
        <f t="shared" si="3"/>
        <v>DEJAR</v>
      </c>
      <c r="L28" s="132" t="str">
        <f t="shared" si="4"/>
        <v>DEJAR</v>
      </c>
      <c r="M28" s="132" t="str">
        <f t="shared" si="5"/>
        <v>DEJAR</v>
      </c>
      <c r="O28" s="54" t="s">
        <v>68</v>
      </c>
      <c r="P28" s="29">
        <f t="shared" si="6"/>
        <v>88.771967867299779</v>
      </c>
      <c r="Q28" s="130">
        <f t="shared" si="7"/>
        <v>1535.2480836</v>
      </c>
      <c r="S28" s="44" t="s">
        <v>68</v>
      </c>
      <c r="T28" s="134">
        <v>88.771967867299779</v>
      </c>
    </row>
    <row r="29" spans="1:20" x14ac:dyDescent="0.25">
      <c r="A29" t="s">
        <v>47</v>
      </c>
      <c r="B29" s="55">
        <v>1</v>
      </c>
      <c r="C29" s="41" t="s">
        <v>89</v>
      </c>
      <c r="D29" s="39">
        <v>24.7</v>
      </c>
      <c r="E29" s="39">
        <v>12</v>
      </c>
      <c r="F29" s="129">
        <f t="shared" si="0"/>
        <v>479.1646859999999</v>
      </c>
      <c r="G29">
        <v>3.1415999999999999E-2</v>
      </c>
      <c r="H29" s="42" t="s">
        <v>168</v>
      </c>
      <c r="I29" s="48">
        <f t="shared" si="12"/>
        <v>284.80283404864116</v>
      </c>
      <c r="J29" s="48">
        <f t="shared" si="13"/>
        <v>4.5327672849605483</v>
      </c>
      <c r="K29" s="132" t="str">
        <f t="shared" si="3"/>
        <v>DEJAR</v>
      </c>
      <c r="L29" s="132" t="str">
        <f t="shared" si="4"/>
        <v>DEJAR</v>
      </c>
      <c r="M29" s="132" t="str">
        <f t="shared" si="5"/>
        <v>DEJAR</v>
      </c>
      <c r="O29" s="54" t="s">
        <v>69</v>
      </c>
      <c r="P29" s="29">
        <f t="shared" si="6"/>
        <v>14.856900376296581</v>
      </c>
      <c r="Q29" s="130">
        <f t="shared" si="7"/>
        <v>1352.65515</v>
      </c>
      <c r="S29" s="44" t="s">
        <v>69</v>
      </c>
      <c r="T29" s="134">
        <v>14.856900376296581</v>
      </c>
    </row>
    <row r="30" spans="1:20" x14ac:dyDescent="0.25">
      <c r="A30" t="s">
        <v>47</v>
      </c>
      <c r="B30" s="55">
        <v>2</v>
      </c>
      <c r="C30" s="41" t="s">
        <v>89</v>
      </c>
      <c r="D30" s="39">
        <v>33.6</v>
      </c>
      <c r="E30" s="39">
        <v>30</v>
      </c>
      <c r="F30" s="129">
        <f t="shared" si="0"/>
        <v>886.68518400000005</v>
      </c>
      <c r="G30">
        <v>3.1415999999999999E-2</v>
      </c>
      <c r="H30" s="42" t="s">
        <v>168</v>
      </c>
      <c r="I30" s="48">
        <f t="shared" si="12"/>
        <v>593.03745396677721</v>
      </c>
      <c r="J30" s="48">
        <f t="shared" si="13"/>
        <v>9.4384621525142798</v>
      </c>
      <c r="K30" s="132" t="str">
        <f t="shared" si="3"/>
        <v>DEJAR</v>
      </c>
      <c r="L30" s="132" t="str">
        <f t="shared" si="4"/>
        <v>DEJAR</v>
      </c>
      <c r="M30" s="132" t="str">
        <f t="shared" si="5"/>
        <v>DEJAR</v>
      </c>
      <c r="O30" s="54" t="s">
        <v>70</v>
      </c>
      <c r="P30" s="29">
        <f t="shared" si="6"/>
        <v>64.509169535191631</v>
      </c>
      <c r="Q30" s="130">
        <f t="shared" si="7"/>
        <v>1105.5290399999999</v>
      </c>
      <c r="S30" s="44" t="s">
        <v>70</v>
      </c>
      <c r="T30" s="134">
        <v>64.509169535191631</v>
      </c>
    </row>
    <row r="31" spans="1:20" x14ac:dyDescent="0.25">
      <c r="A31" t="s">
        <v>48</v>
      </c>
      <c r="B31" s="55">
        <v>1</v>
      </c>
      <c r="C31" s="41" t="s">
        <v>89</v>
      </c>
      <c r="D31" s="39">
        <v>15.4</v>
      </c>
      <c r="E31" s="39">
        <v>10</v>
      </c>
      <c r="F31" s="129">
        <f t="shared" si="0"/>
        <v>186.26546400000001</v>
      </c>
      <c r="G31">
        <v>3.1415999999999999E-2</v>
      </c>
      <c r="H31" s="42" t="s">
        <v>168</v>
      </c>
      <c r="I31" s="48">
        <f t="shared" si="12"/>
        <v>92.364419453989825</v>
      </c>
      <c r="J31" s="48">
        <f t="shared" si="13"/>
        <v>1.4700219546407853</v>
      </c>
      <c r="K31" s="132" t="str">
        <f t="shared" si="3"/>
        <v>DEJAR</v>
      </c>
      <c r="L31" s="132" t="str">
        <f t="shared" si="4"/>
        <v>DEJAR</v>
      </c>
      <c r="M31" s="132" t="str">
        <f t="shared" si="5"/>
        <v>DEJAR</v>
      </c>
      <c r="O31" s="54" t="s">
        <v>71</v>
      </c>
      <c r="P31" s="29">
        <f t="shared" si="6"/>
        <v>0</v>
      </c>
      <c r="Q31" s="130">
        <f t="shared" si="7"/>
        <v>0</v>
      </c>
      <c r="S31" s="44" t="s">
        <v>72</v>
      </c>
      <c r="T31" s="134">
        <v>2.9069311986051778</v>
      </c>
    </row>
    <row r="32" spans="1:20" x14ac:dyDescent="0.25">
      <c r="A32" t="s">
        <v>48</v>
      </c>
      <c r="B32" s="55">
        <v>2</v>
      </c>
      <c r="C32" s="41" t="s">
        <v>89</v>
      </c>
      <c r="D32" s="39">
        <v>36</v>
      </c>
      <c r="E32" s="39">
        <v>8</v>
      </c>
      <c r="F32" s="129">
        <f t="shared" si="0"/>
        <v>1017.8783999999999</v>
      </c>
      <c r="G32">
        <v>3.1415999999999999E-2</v>
      </c>
      <c r="H32" s="42" t="s">
        <v>168</v>
      </c>
      <c r="I32" s="48">
        <f t="shared" si="12"/>
        <v>699.03635875505904</v>
      </c>
      <c r="J32" s="48">
        <f t="shared" si="13"/>
        <v>11.125483173463508</v>
      </c>
      <c r="K32" s="132" t="str">
        <f t="shared" si="3"/>
        <v>DEJAR</v>
      </c>
      <c r="L32" s="132" t="str">
        <f t="shared" si="4"/>
        <v>DEJAR</v>
      </c>
      <c r="M32" s="132" t="str">
        <f t="shared" si="5"/>
        <v>DEJAR</v>
      </c>
      <c r="O32" s="54" t="s">
        <v>72</v>
      </c>
      <c r="P32" s="29">
        <f t="shared" si="6"/>
        <v>2.9069311986051778</v>
      </c>
      <c r="Q32" s="130">
        <f t="shared" si="7"/>
        <v>330.06434999999999</v>
      </c>
      <c r="S32" s="44" t="s">
        <v>73</v>
      </c>
      <c r="T32" s="134">
        <v>3.5526664258542073</v>
      </c>
    </row>
    <row r="33" spans="1:20" x14ac:dyDescent="0.25">
      <c r="A33" t="s">
        <v>48</v>
      </c>
      <c r="B33" s="55">
        <v>3</v>
      </c>
      <c r="C33" s="41" t="s">
        <v>89</v>
      </c>
      <c r="D33" s="39">
        <v>27.6</v>
      </c>
      <c r="E33" s="39">
        <v>22</v>
      </c>
      <c r="F33" s="129">
        <f t="shared" si="0"/>
        <v>598.28630400000009</v>
      </c>
      <c r="G33">
        <v>3.1415999999999999E-2</v>
      </c>
      <c r="H33" s="42" t="s">
        <v>168</v>
      </c>
      <c r="I33" s="48">
        <f t="shared" si="12"/>
        <v>371.07218177040426</v>
      </c>
      <c r="J33" s="48">
        <f t="shared" si="13"/>
        <v>5.9057833869748579</v>
      </c>
      <c r="K33" s="132" t="str">
        <f t="shared" si="3"/>
        <v>DEJAR</v>
      </c>
      <c r="L33" s="132" t="str">
        <f t="shared" si="4"/>
        <v>DEJAR</v>
      </c>
      <c r="M33" s="132" t="str">
        <f t="shared" si="5"/>
        <v>DEJAR</v>
      </c>
      <c r="O33" s="54" t="s">
        <v>73</v>
      </c>
      <c r="P33" s="29">
        <f t="shared" si="6"/>
        <v>3.5526664258542073</v>
      </c>
      <c r="Q33" s="130">
        <f t="shared" si="7"/>
        <v>390.57156600000002</v>
      </c>
      <c r="S33" s="44" t="s">
        <v>74</v>
      </c>
      <c r="T33" s="134">
        <v>38.021253875677566</v>
      </c>
    </row>
    <row r="34" spans="1:20" x14ac:dyDescent="0.25">
      <c r="A34" t="s">
        <v>48</v>
      </c>
      <c r="B34" s="55">
        <v>4</v>
      </c>
      <c r="C34" s="41" t="s">
        <v>89</v>
      </c>
      <c r="D34" s="39">
        <v>28.1</v>
      </c>
      <c r="E34" s="39">
        <v>25</v>
      </c>
      <c r="F34" s="129">
        <f t="shared" si="0"/>
        <v>620.15969400000006</v>
      </c>
      <c r="G34">
        <v>3.1415999999999999E-2</v>
      </c>
      <c r="H34" s="42" t="s">
        <v>168</v>
      </c>
      <c r="I34" s="48">
        <f t="shared" si="12"/>
        <v>387.29616096533618</v>
      </c>
      <c r="J34" s="48">
        <f t="shared" si="13"/>
        <v>6.1639954317121246</v>
      </c>
      <c r="K34" s="132" t="str">
        <f t="shared" si="3"/>
        <v>DEJAR</v>
      </c>
      <c r="L34" s="132" t="str">
        <f t="shared" si="4"/>
        <v>DEJAR</v>
      </c>
      <c r="M34" s="132" t="str">
        <f t="shared" si="5"/>
        <v>DEJAR</v>
      </c>
      <c r="O34" s="54" t="s">
        <v>74</v>
      </c>
      <c r="P34" s="29">
        <f t="shared" si="6"/>
        <v>38.021253875677566</v>
      </c>
      <c r="Q34" s="130">
        <f t="shared" si="7"/>
        <v>899.91721050000001</v>
      </c>
      <c r="S34" s="44" t="s">
        <v>76</v>
      </c>
      <c r="T34" s="134">
        <v>20.565281647051382</v>
      </c>
    </row>
    <row r="35" spans="1:20" x14ac:dyDescent="0.25">
      <c r="A35" t="s">
        <v>48</v>
      </c>
      <c r="B35" s="55">
        <v>5</v>
      </c>
      <c r="C35" s="41" t="s">
        <v>94</v>
      </c>
      <c r="D35" s="39">
        <v>22.8</v>
      </c>
      <c r="E35" s="39">
        <v>8</v>
      </c>
      <c r="F35" s="129">
        <f t="shared" si="0"/>
        <v>408.28233600000004</v>
      </c>
      <c r="G35">
        <v>3.1415999999999999E-2</v>
      </c>
      <c r="H35" s="42" t="s">
        <v>168</v>
      </c>
      <c r="I35" s="48">
        <f t="shared" si="12"/>
        <v>235.33606027641849</v>
      </c>
      <c r="J35" s="48">
        <f t="shared" si="13"/>
        <v>3.7454809695126445</v>
      </c>
      <c r="K35" s="132" t="str">
        <f t="shared" si="3"/>
        <v>DEJAR</v>
      </c>
      <c r="L35" s="132" t="str">
        <f t="shared" si="4"/>
        <v>DEJAR</v>
      </c>
      <c r="M35" s="132" t="str">
        <f t="shared" si="5"/>
        <v>DEJAR</v>
      </c>
      <c r="O35" s="54" t="s">
        <v>75</v>
      </c>
      <c r="P35" s="29">
        <f t="shared" si="6"/>
        <v>0</v>
      </c>
      <c r="Q35" s="130">
        <f t="shared" si="7"/>
        <v>0</v>
      </c>
      <c r="S35" s="44" t="s">
        <v>78</v>
      </c>
      <c r="T35" s="134">
        <v>78.155406078955096</v>
      </c>
    </row>
    <row r="36" spans="1:20" x14ac:dyDescent="0.25">
      <c r="A36" t="s">
        <v>48</v>
      </c>
      <c r="B36" s="55">
        <v>6</v>
      </c>
      <c r="C36" s="41" t="s">
        <v>90</v>
      </c>
      <c r="D36" s="39">
        <v>17.3</v>
      </c>
      <c r="E36" s="39">
        <v>10</v>
      </c>
      <c r="F36" s="129">
        <f t="shared" si="0"/>
        <v>235.06236600000003</v>
      </c>
      <c r="G36">
        <v>3.1415999999999999E-2</v>
      </c>
      <c r="H36" s="42" t="s">
        <v>168</v>
      </c>
      <c r="I36" s="48">
        <f t="shared" si="12"/>
        <v>121.88000372337804</v>
      </c>
      <c r="J36" s="48">
        <f t="shared" si="13"/>
        <v>1.9397759696234091</v>
      </c>
      <c r="K36" s="132" t="str">
        <f t="shared" si="3"/>
        <v>DEJAR</v>
      </c>
      <c r="L36" s="132" t="str">
        <f t="shared" si="4"/>
        <v>DEJAR</v>
      </c>
      <c r="M36" s="132" t="str">
        <f t="shared" si="5"/>
        <v>DEJAR</v>
      </c>
      <c r="O36" s="54" t="s">
        <v>76</v>
      </c>
      <c r="P36" s="29">
        <f t="shared" si="6"/>
        <v>20.565281647051382</v>
      </c>
      <c r="Q36" s="130">
        <f t="shared" si="7"/>
        <v>513.16072499999996</v>
      </c>
      <c r="S36" s="44" t="s">
        <v>79</v>
      </c>
      <c r="T36" s="134">
        <v>28.417704791772216</v>
      </c>
    </row>
    <row r="37" spans="1:20" x14ac:dyDescent="0.25">
      <c r="A37" t="s">
        <v>48</v>
      </c>
      <c r="B37" s="55">
        <v>7</v>
      </c>
      <c r="C37" s="41" t="s">
        <v>90</v>
      </c>
      <c r="D37" s="39">
        <v>22</v>
      </c>
      <c r="E37" s="39">
        <v>6</v>
      </c>
      <c r="F37" s="129">
        <f t="shared" si="0"/>
        <v>380.1336</v>
      </c>
      <c r="G37">
        <v>3.1415999999999999E-2</v>
      </c>
      <c r="H37" s="42" t="s">
        <v>168</v>
      </c>
      <c r="I37" s="48">
        <f t="shared" si="12"/>
        <v>216.13001097424697</v>
      </c>
      <c r="J37" s="48">
        <f t="shared" si="13"/>
        <v>3.4398079159384864</v>
      </c>
      <c r="K37" s="132" t="str">
        <f t="shared" si="3"/>
        <v>DEJAR</v>
      </c>
      <c r="L37" s="132" t="str">
        <f t="shared" si="4"/>
        <v>DEJAR</v>
      </c>
      <c r="M37" s="132" t="str">
        <f t="shared" si="5"/>
        <v>DEJAR</v>
      </c>
      <c r="O37" s="54" t="s">
        <v>77</v>
      </c>
      <c r="P37" s="29">
        <f t="shared" si="6"/>
        <v>0</v>
      </c>
      <c r="Q37" s="130">
        <v>0</v>
      </c>
      <c r="S37" s="44" t="s">
        <v>80</v>
      </c>
      <c r="T37" s="134">
        <v>64.584322901733302</v>
      </c>
    </row>
    <row r="38" spans="1:20" x14ac:dyDescent="0.25">
      <c r="A38" t="s">
        <v>48</v>
      </c>
      <c r="B38" s="55">
        <v>8</v>
      </c>
      <c r="C38" s="41" t="s">
        <v>94</v>
      </c>
      <c r="D38" s="39">
        <v>12.8</v>
      </c>
      <c r="E38" s="39">
        <v>8</v>
      </c>
      <c r="F38" s="129">
        <f t="shared" si="0"/>
        <v>128.67993600000003</v>
      </c>
      <c r="G38">
        <v>3.1415999999999999E-2</v>
      </c>
      <c r="H38" s="42" t="s">
        <v>168</v>
      </c>
      <c r="I38" s="48">
        <f t="shared" si="12"/>
        <v>59.440605709239286</v>
      </c>
      <c r="J38" s="48">
        <f t="shared" si="13"/>
        <v>0.94602440968358936</v>
      </c>
      <c r="K38" s="132" t="str">
        <f t="shared" si="3"/>
        <v>DEJAR</v>
      </c>
      <c r="L38" s="132" t="str">
        <f t="shared" si="4"/>
        <v>DEJAR</v>
      </c>
      <c r="M38" s="132" t="str">
        <f t="shared" si="5"/>
        <v>DEJAR</v>
      </c>
      <c r="O38" s="54" t="s">
        <v>78</v>
      </c>
      <c r="P38" s="29">
        <f t="shared" si="6"/>
        <v>80.211947935463243</v>
      </c>
      <c r="Q38" s="130">
        <f t="shared" si="7"/>
        <v>404.20139759999995</v>
      </c>
      <c r="S38" s="44" t="s">
        <v>81</v>
      </c>
      <c r="T38" s="134">
        <v>1.3157362742876257</v>
      </c>
    </row>
    <row r="39" spans="1:20" x14ac:dyDescent="0.25">
      <c r="A39" t="s">
        <v>48</v>
      </c>
      <c r="B39" s="55">
        <v>9</v>
      </c>
      <c r="C39" s="41" t="s">
        <v>89</v>
      </c>
      <c r="D39" s="39">
        <v>19.3</v>
      </c>
      <c r="E39" s="39">
        <v>20</v>
      </c>
      <c r="F39" s="129">
        <f t="shared" si="0"/>
        <v>292.55364600000001</v>
      </c>
      <c r="G39">
        <v>3.1415999999999999E-2</v>
      </c>
      <c r="H39" s="42" t="s">
        <v>168</v>
      </c>
      <c r="I39" s="48">
        <f t="shared" si="12"/>
        <v>158.18885885496738</v>
      </c>
      <c r="J39" s="48">
        <f t="shared" si="13"/>
        <v>2.5176479955272377</v>
      </c>
      <c r="K39" s="132" t="str">
        <f t="shared" si="3"/>
        <v>DEJAR</v>
      </c>
      <c r="L39" s="132" t="str">
        <f t="shared" si="4"/>
        <v>DEJAR</v>
      </c>
      <c r="M39" s="132" t="str">
        <f t="shared" si="5"/>
        <v>DEJAR</v>
      </c>
      <c r="O39" s="54" t="s">
        <v>79</v>
      </c>
      <c r="P39" s="29">
        <f t="shared" si="6"/>
        <v>28.417704791772216</v>
      </c>
      <c r="Q39" s="130">
        <f t="shared" si="7"/>
        <v>1211.4794999999999</v>
      </c>
      <c r="S39" s="44" t="s">
        <v>82</v>
      </c>
      <c r="T39" s="134">
        <v>7.5952415152058625</v>
      </c>
    </row>
    <row r="40" spans="1:20" x14ac:dyDescent="0.25">
      <c r="A40" t="s">
        <v>48</v>
      </c>
      <c r="B40" s="55">
        <v>10</v>
      </c>
      <c r="C40" s="41" t="s">
        <v>90</v>
      </c>
      <c r="D40" s="39">
        <v>15</v>
      </c>
      <c r="E40" s="39">
        <v>8</v>
      </c>
      <c r="F40" s="129">
        <f t="shared" si="0"/>
        <v>176.715</v>
      </c>
      <c r="G40">
        <v>3.1415999999999999E-2</v>
      </c>
      <c r="H40" s="42" t="s">
        <v>168</v>
      </c>
      <c r="I40" s="48">
        <f t="shared" si="12"/>
        <v>86.748598761993364</v>
      </c>
      <c r="J40" s="48">
        <f t="shared" si="13"/>
        <v>1.3806436013813561</v>
      </c>
      <c r="K40" s="132" t="str">
        <f t="shared" si="3"/>
        <v>DEJAR</v>
      </c>
      <c r="L40" s="132" t="str">
        <f t="shared" si="4"/>
        <v>DEJAR</v>
      </c>
      <c r="M40" s="132" t="str">
        <f t="shared" si="5"/>
        <v>DEJAR</v>
      </c>
      <c r="O40" s="54" t="s">
        <v>80</v>
      </c>
      <c r="P40" s="29">
        <f t="shared" si="6"/>
        <v>69.33882445993514</v>
      </c>
      <c r="Q40" s="130">
        <f t="shared" si="7"/>
        <v>539.22618750000004</v>
      </c>
      <c r="S40" s="44" t="s">
        <v>83</v>
      </c>
      <c r="T40" s="134">
        <v>11.876837266174824</v>
      </c>
    </row>
    <row r="41" spans="1:20" x14ac:dyDescent="0.25">
      <c r="A41" t="s">
        <v>49</v>
      </c>
      <c r="B41" s="55">
        <v>1</v>
      </c>
      <c r="C41" s="41" t="s">
        <v>90</v>
      </c>
      <c r="D41" s="39">
        <v>15.7</v>
      </c>
      <c r="E41" s="39">
        <v>8</v>
      </c>
      <c r="F41" s="129">
        <f t="shared" si="0"/>
        <v>193.59324599999999</v>
      </c>
      <c r="G41">
        <v>3.1415999999999999E-2</v>
      </c>
      <c r="H41" s="42" t="s">
        <v>168</v>
      </c>
      <c r="I41" s="48">
        <f t="shared" si="12"/>
        <v>96.711021847370617</v>
      </c>
      <c r="J41" s="48">
        <f t="shared" si="13"/>
        <v>1.5392001185283075</v>
      </c>
      <c r="K41" s="132" t="str">
        <f t="shared" si="3"/>
        <v>DEJAR</v>
      </c>
      <c r="L41" s="132" t="str">
        <f t="shared" si="4"/>
        <v>DEJAR</v>
      </c>
      <c r="M41" s="132" t="str">
        <f t="shared" si="5"/>
        <v>DEJAR</v>
      </c>
      <c r="O41" s="54" t="s">
        <v>81</v>
      </c>
      <c r="P41" s="29">
        <f t="shared" si="6"/>
        <v>1.3157362742876257</v>
      </c>
      <c r="Q41" s="130">
        <f t="shared" si="7"/>
        <v>169.71708599999997</v>
      </c>
      <c r="S41" s="44" t="s">
        <v>84</v>
      </c>
      <c r="T41" s="134">
        <v>32.523216247734069</v>
      </c>
    </row>
    <row r="42" spans="1:20" x14ac:dyDescent="0.25">
      <c r="A42" t="s">
        <v>49</v>
      </c>
      <c r="B42" s="55">
        <v>2</v>
      </c>
      <c r="C42" s="41" t="s">
        <v>90</v>
      </c>
      <c r="D42" s="39">
        <v>17.5</v>
      </c>
      <c r="E42" s="39">
        <v>3</v>
      </c>
      <c r="F42" s="129">
        <f t="shared" si="0"/>
        <v>240.52875</v>
      </c>
      <c r="G42">
        <v>3.1415999999999999E-2</v>
      </c>
      <c r="H42" s="42" t="s">
        <v>168</v>
      </c>
      <c r="I42" s="48">
        <f t="shared" si="12"/>
        <v>125.26530811454663</v>
      </c>
      <c r="J42" s="48">
        <f t="shared" si="13"/>
        <v>1.993654636404167</v>
      </c>
      <c r="K42" s="132" t="str">
        <f t="shared" si="3"/>
        <v>DEJAR</v>
      </c>
      <c r="L42" s="132" t="str">
        <f t="shared" si="4"/>
        <v>DEPURAR</v>
      </c>
      <c r="M42" s="132" t="str">
        <f t="shared" si="5"/>
        <v>DEPURAR</v>
      </c>
      <c r="O42" s="54" t="s">
        <v>82</v>
      </c>
      <c r="P42" s="29">
        <f t="shared" si="6"/>
        <v>8.4063811061044209</v>
      </c>
      <c r="Q42" s="130">
        <f t="shared" si="7"/>
        <v>172.19240500000001</v>
      </c>
      <c r="S42" s="44" t="s">
        <v>85</v>
      </c>
      <c r="T42" s="134">
        <v>43.673637818968963</v>
      </c>
    </row>
    <row r="43" spans="1:20" x14ac:dyDescent="0.25">
      <c r="A43" t="s">
        <v>49</v>
      </c>
      <c r="B43" s="55">
        <v>3</v>
      </c>
      <c r="C43" s="41" t="s">
        <v>90</v>
      </c>
      <c r="D43" s="39">
        <v>12.3</v>
      </c>
      <c r="E43" s="39">
        <v>6</v>
      </c>
      <c r="F43" s="129">
        <f t="shared" si="0"/>
        <v>118.82316600000001</v>
      </c>
      <c r="G43">
        <v>3.1415999999999999E-2</v>
      </c>
      <c r="H43" s="42" t="s">
        <v>168</v>
      </c>
      <c r="I43" s="48">
        <f t="shared" si="12"/>
        <v>54.055130942699968</v>
      </c>
      <c r="J43" s="48">
        <f t="shared" si="13"/>
        <v>0.86031211711707356</v>
      </c>
      <c r="K43" s="132" t="str">
        <f t="shared" si="3"/>
        <v>DEJAR</v>
      </c>
      <c r="L43" s="132" t="str">
        <f t="shared" si="4"/>
        <v>DEJAR</v>
      </c>
      <c r="M43" s="132" t="str">
        <f t="shared" si="5"/>
        <v>DEJAR</v>
      </c>
      <c r="O43" s="54" t="s">
        <v>83</v>
      </c>
      <c r="P43" s="29">
        <f t="shared" si="6"/>
        <v>11.876837266174824</v>
      </c>
      <c r="Q43" s="130">
        <f t="shared" si="7"/>
        <v>405.65910000000002</v>
      </c>
      <c r="S43" s="44" t="s">
        <v>86</v>
      </c>
      <c r="T43" s="134">
        <v>39.361490909484985</v>
      </c>
    </row>
    <row r="44" spans="1:20" x14ac:dyDescent="0.25">
      <c r="A44" t="s">
        <v>49</v>
      </c>
      <c r="B44" s="55">
        <v>4</v>
      </c>
      <c r="C44" s="41" t="s">
        <v>90</v>
      </c>
      <c r="D44" s="39">
        <v>12.6</v>
      </c>
      <c r="E44" s="39">
        <v>8</v>
      </c>
      <c r="F44" s="129">
        <f t="shared" si="0"/>
        <v>124.69010399999999</v>
      </c>
      <c r="G44">
        <v>3.1415999999999999E-2</v>
      </c>
      <c r="H44" s="42" t="s">
        <v>168</v>
      </c>
      <c r="I44" s="48">
        <f t="shared" si="12"/>
        <v>57.25077756729295</v>
      </c>
      <c r="J44" s="48">
        <f t="shared" si="13"/>
        <v>0.91117229385174681</v>
      </c>
      <c r="K44" s="132" t="str">
        <f t="shared" si="3"/>
        <v>DEJAR</v>
      </c>
      <c r="L44" s="132" t="str">
        <f t="shared" si="4"/>
        <v>DEJAR</v>
      </c>
      <c r="M44" s="132" t="str">
        <f t="shared" si="5"/>
        <v>DEJAR</v>
      </c>
      <c r="O44" s="54" t="s">
        <v>84</v>
      </c>
      <c r="P44" s="29">
        <f t="shared" si="6"/>
        <v>32.523216247734069</v>
      </c>
      <c r="Q44" s="130">
        <f t="shared" si="7"/>
        <v>548.96187499999996</v>
      </c>
      <c r="S44" s="44" t="s">
        <v>88</v>
      </c>
      <c r="T44" s="134">
        <v>13.464018791855242</v>
      </c>
    </row>
    <row r="45" spans="1:20" x14ac:dyDescent="0.25">
      <c r="A45" t="s">
        <v>49</v>
      </c>
      <c r="B45" s="55">
        <v>5</v>
      </c>
      <c r="C45" s="41" t="s">
        <v>90</v>
      </c>
      <c r="D45" s="39">
        <v>10.1</v>
      </c>
      <c r="E45" s="39">
        <v>5</v>
      </c>
      <c r="F45" s="129">
        <f t="shared" si="0"/>
        <v>80.118653999999992</v>
      </c>
      <c r="G45">
        <v>3.1415999999999999E-2</v>
      </c>
      <c r="H45" s="42" t="s">
        <v>168</v>
      </c>
      <c r="I45" s="48">
        <f t="shared" si="12"/>
        <v>33.794593678724425</v>
      </c>
      <c r="J45" s="48">
        <f t="shared" si="13"/>
        <v>0.53785640563286896</v>
      </c>
      <c r="K45" s="132" t="str">
        <f t="shared" si="3"/>
        <v>DEJAR</v>
      </c>
      <c r="L45" s="132" t="str">
        <f t="shared" si="4"/>
        <v>DEJAR</v>
      </c>
      <c r="M45" s="132" t="str">
        <f t="shared" si="5"/>
        <v>DEJAR</v>
      </c>
      <c r="O45" s="54" t="s">
        <v>85</v>
      </c>
      <c r="P45" s="29">
        <f t="shared" si="6"/>
        <v>43.673637818968956</v>
      </c>
      <c r="Q45" s="130">
        <f t="shared" si="7"/>
        <v>819.42981120000002</v>
      </c>
      <c r="S45" s="44" t="s">
        <v>178</v>
      </c>
      <c r="T45" s="134">
        <v>1829.0809213234425</v>
      </c>
    </row>
    <row r="46" spans="1:20" x14ac:dyDescent="0.25">
      <c r="A46" t="s">
        <v>49</v>
      </c>
      <c r="B46" s="55">
        <v>6</v>
      </c>
      <c r="C46" s="41" t="s">
        <v>93</v>
      </c>
      <c r="D46" s="39">
        <v>37.4</v>
      </c>
      <c r="E46" s="39">
        <v>15</v>
      </c>
      <c r="F46" s="129">
        <f t="shared" si="0"/>
        <v>1098.586104</v>
      </c>
      <c r="G46">
        <v>3.1415999999999999E-2</v>
      </c>
      <c r="H46" s="42" t="s">
        <v>167</v>
      </c>
      <c r="I46" s="48">
        <f t="shared" ref="I46:I49" si="14">0.15991*D46^2.32764</f>
        <v>732.74772615975041</v>
      </c>
      <c r="J46" s="48">
        <f t="shared" si="13"/>
        <v>11.662014994903082</v>
      </c>
      <c r="K46" s="132" t="str">
        <f t="shared" si="3"/>
        <v>DEJAR</v>
      </c>
      <c r="L46" s="132" t="str">
        <f t="shared" si="4"/>
        <v>DEJAR</v>
      </c>
      <c r="M46" s="132" t="str">
        <f t="shared" si="5"/>
        <v>DEJAR</v>
      </c>
      <c r="O46" s="54" t="s">
        <v>86</v>
      </c>
      <c r="P46" s="29">
        <f t="shared" si="6"/>
        <v>39.361490909484985</v>
      </c>
      <c r="Q46" s="130">
        <f t="shared" si="7"/>
        <v>332.93528907692314</v>
      </c>
    </row>
    <row r="47" spans="1:20" x14ac:dyDescent="0.25">
      <c r="A47" t="s">
        <v>50</v>
      </c>
      <c r="B47" s="10">
        <v>1</v>
      </c>
      <c r="C47" t="s">
        <v>95</v>
      </c>
      <c r="D47" s="40">
        <v>42.2</v>
      </c>
      <c r="E47" s="40">
        <v>21</v>
      </c>
      <c r="F47" s="129">
        <f t="shared" si="0"/>
        <v>1398.671736</v>
      </c>
      <c r="G47">
        <v>3.1415999999999999E-2</v>
      </c>
      <c r="H47" s="42" t="s">
        <v>167</v>
      </c>
      <c r="I47" s="48">
        <f t="shared" si="14"/>
        <v>970.54996135098702</v>
      </c>
      <c r="J47" s="48">
        <f t="shared" si="13"/>
        <v>15.446746265453703</v>
      </c>
      <c r="K47" s="132" t="str">
        <f t="shared" si="3"/>
        <v>DEJAR</v>
      </c>
      <c r="L47" s="132" t="str">
        <f t="shared" si="4"/>
        <v>DEJAR</v>
      </c>
      <c r="M47" s="132" t="str">
        <f t="shared" si="5"/>
        <v>DEJAR</v>
      </c>
      <c r="O47" s="54" t="s">
        <v>87</v>
      </c>
      <c r="P47" s="29">
        <f t="shared" si="6"/>
        <v>0.52525029818004332</v>
      </c>
      <c r="Q47" s="130">
        <f t="shared" si="7"/>
        <v>78.539999999999992</v>
      </c>
    </row>
    <row r="48" spans="1:20" x14ac:dyDescent="0.25">
      <c r="A48" t="s">
        <v>50</v>
      </c>
      <c r="B48" s="23">
        <v>2</v>
      </c>
      <c r="C48" t="s">
        <v>95</v>
      </c>
      <c r="D48" s="40">
        <v>45.5</v>
      </c>
      <c r="E48" s="40">
        <v>23</v>
      </c>
      <c r="F48" s="129">
        <f t="shared" si="0"/>
        <v>1625.97435</v>
      </c>
      <c r="G48">
        <v>3.1415999999999999E-2</v>
      </c>
      <c r="H48" s="42" t="s">
        <v>167</v>
      </c>
      <c r="I48" s="48">
        <f t="shared" si="14"/>
        <v>1156.4564177810689</v>
      </c>
      <c r="J48" s="48">
        <f t="shared" si="13"/>
        <v>18.405532495878994</v>
      </c>
      <c r="K48" s="132" t="str">
        <f t="shared" si="3"/>
        <v>DEJAR</v>
      </c>
      <c r="L48" s="132" t="str">
        <f t="shared" si="4"/>
        <v>DEJAR</v>
      </c>
      <c r="M48" s="132" t="str">
        <f t="shared" si="5"/>
        <v>DEJAR</v>
      </c>
      <c r="O48" s="54" t="s">
        <v>88</v>
      </c>
      <c r="P48" s="29">
        <f t="shared" si="6"/>
        <v>13.464018791855242</v>
      </c>
      <c r="Q48" s="130">
        <f t="shared" si="7"/>
        <v>1194.5934</v>
      </c>
    </row>
    <row r="49" spans="1:17" x14ac:dyDescent="0.25">
      <c r="A49" t="s">
        <v>50</v>
      </c>
      <c r="B49" s="10">
        <v>3</v>
      </c>
      <c r="C49" t="s">
        <v>95</v>
      </c>
      <c r="D49" s="40">
        <v>36.9</v>
      </c>
      <c r="E49" s="40">
        <v>19</v>
      </c>
      <c r="F49" s="129">
        <f t="shared" si="0"/>
        <v>1069.4084939999998</v>
      </c>
      <c r="G49">
        <v>3.1415999999999999E-2</v>
      </c>
      <c r="H49" s="42" t="s">
        <v>167</v>
      </c>
      <c r="I49" s="48">
        <f t="shared" si="14"/>
        <v>710.1480096937255</v>
      </c>
      <c r="J49" s="48">
        <f t="shared" si="13"/>
        <v>11.30233017719833</v>
      </c>
      <c r="K49" s="132" t="str">
        <f t="shared" si="3"/>
        <v>DEJAR</v>
      </c>
      <c r="L49" s="132" t="str">
        <f t="shared" si="4"/>
        <v>DEJAR</v>
      </c>
      <c r="M49" s="132" t="str">
        <f t="shared" si="5"/>
        <v>DEJAR</v>
      </c>
      <c r="O49" s="49"/>
      <c r="P49" s="50"/>
    </row>
    <row r="50" spans="1:17" x14ac:dyDescent="0.25">
      <c r="A50" t="s">
        <v>51</v>
      </c>
      <c r="B50" s="23">
        <v>1</v>
      </c>
      <c r="C50" t="s">
        <v>96</v>
      </c>
      <c r="D50" s="40">
        <v>15.5</v>
      </c>
      <c r="E50" s="40">
        <v>12</v>
      </c>
      <c r="F50" s="129">
        <f t="shared" si="0"/>
        <v>188.69235</v>
      </c>
      <c r="G50">
        <v>3.1415999999999999E-2</v>
      </c>
      <c r="H50" s="42" t="s">
        <v>168</v>
      </c>
      <c r="I50" s="48">
        <f>0.13647*D50^2.38351</f>
        <v>93.800401528799213</v>
      </c>
      <c r="J50" s="48">
        <f>(I50/1000)*0.5/G50</f>
        <v>1.4928762657371915</v>
      </c>
      <c r="K50" s="132" t="str">
        <f t="shared" si="3"/>
        <v>DEJAR</v>
      </c>
      <c r="L50" s="132" t="str">
        <f t="shared" si="4"/>
        <v>DEJAR</v>
      </c>
      <c r="M50" s="132" t="str">
        <f t="shared" si="5"/>
        <v>DEJAR</v>
      </c>
      <c r="O50" s="49"/>
      <c r="P50" s="50"/>
      <c r="Q50" s="1"/>
    </row>
    <row r="51" spans="1:17" x14ac:dyDescent="0.25">
      <c r="A51" t="s">
        <v>51</v>
      </c>
      <c r="B51" s="10">
        <v>2</v>
      </c>
      <c r="C51" t="s">
        <v>97</v>
      </c>
      <c r="D51" s="40">
        <v>34.799999999999997</v>
      </c>
      <c r="E51" s="40">
        <v>23</v>
      </c>
      <c r="F51" s="129">
        <f t="shared" si="0"/>
        <v>951.15081599999974</v>
      </c>
      <c r="G51">
        <v>3.1415999999999999E-2</v>
      </c>
      <c r="H51" s="42" t="s">
        <v>167</v>
      </c>
      <c r="I51" s="48">
        <f t="shared" ref="I51:I54" si="15">0.15991*D51^2.32764</f>
        <v>619.60816861990156</v>
      </c>
      <c r="J51" s="48">
        <f t="shared" ref="J51:J54" si="16">(I51/1000)*0.5/G51</f>
        <v>9.8613472214779332</v>
      </c>
      <c r="K51" s="132" t="str">
        <f t="shared" si="3"/>
        <v>DEJAR</v>
      </c>
      <c r="L51" s="132" t="str">
        <f t="shared" si="4"/>
        <v>DEJAR</v>
      </c>
      <c r="M51" s="132" t="str">
        <f t="shared" si="5"/>
        <v>DEJAR</v>
      </c>
      <c r="O51" s="51"/>
      <c r="P51" s="50"/>
      <c r="Q51" s="1"/>
    </row>
    <row r="52" spans="1:17" x14ac:dyDescent="0.25">
      <c r="A52" t="s">
        <v>51</v>
      </c>
      <c r="B52" s="23">
        <v>3</v>
      </c>
      <c r="C52" t="s">
        <v>98</v>
      </c>
      <c r="D52" s="40">
        <v>26.3</v>
      </c>
      <c r="E52" s="40">
        <v>22</v>
      </c>
      <c r="F52" s="129">
        <f t="shared" si="0"/>
        <v>543.25332600000002</v>
      </c>
      <c r="G52">
        <v>3.1415999999999999E-2</v>
      </c>
      <c r="H52" s="42" t="s">
        <v>167</v>
      </c>
      <c r="I52" s="48">
        <f t="shared" si="15"/>
        <v>322.86533719803299</v>
      </c>
      <c r="J52" s="48">
        <f t="shared" si="16"/>
        <v>5.138549420646056</v>
      </c>
      <c r="K52" s="132" t="str">
        <f t="shared" si="3"/>
        <v>DEJAR</v>
      </c>
      <c r="L52" s="132" t="str">
        <f t="shared" si="4"/>
        <v>DEJAR</v>
      </c>
      <c r="M52" s="132" t="str">
        <f t="shared" si="5"/>
        <v>DEJAR</v>
      </c>
      <c r="O52" s="49"/>
      <c r="P52" s="50"/>
      <c r="Q52" s="1"/>
    </row>
    <row r="53" spans="1:17" x14ac:dyDescent="0.25">
      <c r="A53" t="s">
        <v>51</v>
      </c>
      <c r="B53" s="10">
        <v>4</v>
      </c>
      <c r="C53" t="s">
        <v>98</v>
      </c>
      <c r="D53" s="40">
        <v>13.1</v>
      </c>
      <c r="E53" s="40">
        <v>20</v>
      </c>
      <c r="F53" s="129">
        <f t="shared" si="0"/>
        <v>134.78249399999999</v>
      </c>
      <c r="G53">
        <v>3.1415999999999999E-2</v>
      </c>
      <c r="H53" s="42" t="s">
        <v>167</v>
      </c>
      <c r="I53" s="48">
        <f t="shared" si="15"/>
        <v>63.750116373815281</v>
      </c>
      <c r="J53" s="48">
        <f t="shared" si="16"/>
        <v>1.0146122417528534</v>
      </c>
      <c r="K53" s="132" t="str">
        <f t="shared" si="3"/>
        <v>DEJAR</v>
      </c>
      <c r="L53" s="132" t="str">
        <f t="shared" si="4"/>
        <v>DEJAR</v>
      </c>
      <c r="M53" s="132" t="str">
        <f t="shared" si="5"/>
        <v>DEJAR</v>
      </c>
      <c r="O53" s="49"/>
      <c r="P53" s="50"/>
      <c r="Q53" s="1"/>
    </row>
    <row r="54" spans="1:17" x14ac:dyDescent="0.25">
      <c r="A54" t="s">
        <v>51</v>
      </c>
      <c r="B54" s="23">
        <v>5</v>
      </c>
      <c r="C54" t="s">
        <v>97</v>
      </c>
      <c r="D54" s="40">
        <v>15.1</v>
      </c>
      <c r="E54" s="40">
        <v>19</v>
      </c>
      <c r="F54" s="129">
        <f t="shared" si="0"/>
        <v>179.07905399999999</v>
      </c>
      <c r="G54">
        <v>3.1415999999999999E-2</v>
      </c>
      <c r="H54" s="42" t="s">
        <v>167</v>
      </c>
      <c r="I54" s="48">
        <f t="shared" si="15"/>
        <v>88.737977243177667</v>
      </c>
      <c r="J54" s="48">
        <f t="shared" si="16"/>
        <v>1.4123054692382491</v>
      </c>
      <c r="K54" s="132" t="str">
        <f t="shared" si="3"/>
        <v>DEJAR</v>
      </c>
      <c r="L54" s="132" t="str">
        <f t="shared" si="4"/>
        <v>DEJAR</v>
      </c>
      <c r="M54" s="132" t="str">
        <f t="shared" si="5"/>
        <v>DEJAR</v>
      </c>
      <c r="O54" s="1"/>
      <c r="P54" s="50"/>
      <c r="Q54" s="1"/>
    </row>
    <row r="55" spans="1:17" x14ac:dyDescent="0.25">
      <c r="A55" t="s">
        <v>51</v>
      </c>
      <c r="B55" s="10">
        <v>6</v>
      </c>
      <c r="C55" t="s">
        <v>96</v>
      </c>
      <c r="D55" s="40">
        <v>17.8</v>
      </c>
      <c r="E55" s="40">
        <v>22</v>
      </c>
      <c r="F55" s="129">
        <f t="shared" si="0"/>
        <v>248.84613600000003</v>
      </c>
      <c r="G55">
        <v>3.1415999999999999E-2</v>
      </c>
      <c r="H55" s="42" t="s">
        <v>168</v>
      </c>
      <c r="I55" s="48">
        <f>0.13647*D55^2.38351</f>
        <v>130.44449964469851</v>
      </c>
      <c r="J55" s="48">
        <f>(I55/1000)*0.5/G55</f>
        <v>2.0760838369731744</v>
      </c>
      <c r="K55" s="132" t="str">
        <f t="shared" si="3"/>
        <v>DEJAR</v>
      </c>
      <c r="L55" s="132" t="str">
        <f t="shared" si="4"/>
        <v>DEJAR</v>
      </c>
      <c r="M55" s="132" t="str">
        <f t="shared" si="5"/>
        <v>DEJAR</v>
      </c>
      <c r="O55" s="1"/>
      <c r="P55" s="50"/>
      <c r="Q55" s="1"/>
    </row>
    <row r="56" spans="1:17" x14ac:dyDescent="0.25">
      <c r="A56" t="s">
        <v>51</v>
      </c>
      <c r="B56" s="23">
        <v>7</v>
      </c>
      <c r="C56" t="s">
        <v>97</v>
      </c>
      <c r="D56" s="40">
        <v>10.3</v>
      </c>
      <c r="E56" s="40">
        <v>10</v>
      </c>
      <c r="F56" s="129">
        <f t="shared" si="0"/>
        <v>83.323086000000018</v>
      </c>
      <c r="G56">
        <v>3.1415999999999999E-2</v>
      </c>
      <c r="H56" s="42" t="s">
        <v>167</v>
      </c>
      <c r="I56" s="48">
        <f t="shared" ref="I56" si="17">0.15991*D56^2.32764</f>
        <v>36.424706496331588</v>
      </c>
      <c r="J56" s="48">
        <f t="shared" ref="J56" si="18">(I56/1000)*0.5/G56</f>
        <v>0.57971585332842479</v>
      </c>
      <c r="K56" s="132" t="str">
        <f t="shared" si="3"/>
        <v>DEJAR</v>
      </c>
      <c r="L56" s="132" t="str">
        <f t="shared" si="4"/>
        <v>DEJAR</v>
      </c>
      <c r="M56" s="132" t="str">
        <f t="shared" si="5"/>
        <v>DEJAR</v>
      </c>
      <c r="O56" s="1"/>
      <c r="P56" s="50"/>
      <c r="Q56" s="1"/>
    </row>
    <row r="57" spans="1:17" x14ac:dyDescent="0.25">
      <c r="A57" t="s">
        <v>51</v>
      </c>
      <c r="B57" s="10">
        <v>8</v>
      </c>
      <c r="C57" t="s">
        <v>96</v>
      </c>
      <c r="D57" s="40">
        <v>11.4</v>
      </c>
      <c r="E57" s="40">
        <v>12</v>
      </c>
      <c r="F57" s="129">
        <f t="shared" si="0"/>
        <v>102.07058400000001</v>
      </c>
      <c r="G57">
        <v>3.1415999999999999E-2</v>
      </c>
      <c r="H57" s="42" t="s">
        <v>168</v>
      </c>
      <c r="I57" s="48">
        <f t="shared" ref="I57:I59" si="19">0.13647*D57^2.38351</f>
        <v>45.100408314237328</v>
      </c>
      <c r="J57" s="48">
        <f t="shared" ref="J57:J60" si="20">(I57/1000)*0.5/G57</f>
        <v>0.71779361335366254</v>
      </c>
      <c r="K57" s="132" t="str">
        <f t="shared" si="3"/>
        <v>DEJAR</v>
      </c>
      <c r="L57" s="132" t="str">
        <f t="shared" si="4"/>
        <v>DEJAR</v>
      </c>
      <c r="M57" s="132" t="str">
        <f t="shared" si="5"/>
        <v>DEJAR</v>
      </c>
      <c r="O57" s="1"/>
      <c r="P57" s="50"/>
      <c r="Q57" s="1"/>
    </row>
    <row r="58" spans="1:17" x14ac:dyDescent="0.25">
      <c r="A58" t="s">
        <v>51</v>
      </c>
      <c r="B58" s="23">
        <v>9</v>
      </c>
      <c r="C58" t="s">
        <v>96</v>
      </c>
      <c r="D58" s="40">
        <v>17.899999999999999</v>
      </c>
      <c r="E58" s="40">
        <v>15</v>
      </c>
      <c r="F58" s="129">
        <f t="shared" si="0"/>
        <v>251.65001399999997</v>
      </c>
      <c r="G58">
        <v>3.1415999999999999E-2</v>
      </c>
      <c r="H58" s="42" t="s">
        <v>168</v>
      </c>
      <c r="I58" s="48">
        <f t="shared" si="19"/>
        <v>132.19801052759314</v>
      </c>
      <c r="J58" s="48">
        <f t="shared" si="20"/>
        <v>2.1039917641901122</v>
      </c>
      <c r="K58" s="132" t="str">
        <f t="shared" si="3"/>
        <v>DEJAR</v>
      </c>
      <c r="L58" s="132" t="str">
        <f t="shared" si="4"/>
        <v>DEJAR</v>
      </c>
      <c r="M58" s="132" t="str">
        <f t="shared" si="5"/>
        <v>DEJAR</v>
      </c>
      <c r="O58" s="1"/>
      <c r="P58" s="50"/>
      <c r="Q58" s="1"/>
    </row>
    <row r="59" spans="1:17" x14ac:dyDescent="0.25">
      <c r="A59" t="s">
        <v>51</v>
      </c>
      <c r="B59" s="10">
        <v>10</v>
      </c>
      <c r="C59" t="s">
        <v>96</v>
      </c>
      <c r="D59" s="40">
        <v>13.5</v>
      </c>
      <c r="E59" s="40">
        <v>10</v>
      </c>
      <c r="F59" s="129">
        <f t="shared" si="0"/>
        <v>143.13915</v>
      </c>
      <c r="G59">
        <v>3.1415999999999999E-2</v>
      </c>
      <c r="H59" s="42" t="s">
        <v>168</v>
      </c>
      <c r="I59" s="48">
        <f t="shared" si="19"/>
        <v>67.483722687063675</v>
      </c>
      <c r="J59" s="48">
        <f t="shared" si="20"/>
        <v>1.0740342928295086</v>
      </c>
      <c r="K59" s="132" t="str">
        <f t="shared" si="3"/>
        <v>DEJAR</v>
      </c>
      <c r="L59" s="132" t="str">
        <f t="shared" si="4"/>
        <v>DEJAR</v>
      </c>
      <c r="M59" s="132" t="str">
        <f t="shared" si="5"/>
        <v>DEJAR</v>
      </c>
      <c r="O59" s="1"/>
      <c r="P59" s="50"/>
      <c r="Q59" s="1"/>
    </row>
    <row r="60" spans="1:17" x14ac:dyDescent="0.25">
      <c r="A60" t="s">
        <v>51</v>
      </c>
      <c r="B60" s="23">
        <v>11</v>
      </c>
      <c r="C60" t="s">
        <v>95</v>
      </c>
      <c r="D60" s="40">
        <v>31.25</v>
      </c>
      <c r="E60" s="40">
        <v>19</v>
      </c>
      <c r="F60" s="129">
        <f t="shared" si="0"/>
        <v>766.9921875</v>
      </c>
      <c r="G60">
        <v>3.1415999999999999E-2</v>
      </c>
      <c r="H60" s="42" t="s">
        <v>167</v>
      </c>
      <c r="I60" s="48">
        <f t="shared" ref="I60" si="21">0.15991*D60^2.32764</f>
        <v>482.33450096875924</v>
      </c>
      <c r="J60" s="48">
        <f t="shared" si="20"/>
        <v>7.6765740541246377</v>
      </c>
      <c r="K60" s="132" t="str">
        <f t="shared" si="3"/>
        <v>DEJAR</v>
      </c>
      <c r="L60" s="132" t="str">
        <f t="shared" si="4"/>
        <v>DEJAR</v>
      </c>
      <c r="M60" s="132" t="str">
        <f t="shared" si="5"/>
        <v>DEJAR</v>
      </c>
      <c r="O60" s="1"/>
      <c r="P60" s="50"/>
      <c r="Q60" s="1"/>
    </row>
    <row r="61" spans="1:17" x14ac:dyDescent="0.25">
      <c r="A61" t="s">
        <v>51</v>
      </c>
      <c r="B61" s="10">
        <v>12</v>
      </c>
      <c r="C61" t="s">
        <v>96</v>
      </c>
      <c r="D61" s="40">
        <v>15</v>
      </c>
      <c r="E61" s="40">
        <v>18</v>
      </c>
      <c r="F61" s="129">
        <f t="shared" si="0"/>
        <v>176.715</v>
      </c>
      <c r="G61">
        <v>3.1415999999999999E-2</v>
      </c>
      <c r="H61" s="42" t="s">
        <v>168</v>
      </c>
      <c r="I61" s="48">
        <f>0.13647*D61^2.38351</f>
        <v>86.748598761993364</v>
      </c>
      <c r="J61" s="48">
        <f>(I61/1000)*0.5/G61</f>
        <v>1.3806436013813561</v>
      </c>
      <c r="K61" s="132" t="str">
        <f t="shared" si="3"/>
        <v>DEJAR</v>
      </c>
      <c r="L61" s="132" t="str">
        <f t="shared" si="4"/>
        <v>DEJAR</v>
      </c>
      <c r="M61" s="132" t="str">
        <f t="shared" si="5"/>
        <v>DEJAR</v>
      </c>
      <c r="O61" s="1"/>
      <c r="P61" s="50"/>
      <c r="Q61" s="1"/>
    </row>
    <row r="62" spans="1:17" x14ac:dyDescent="0.25">
      <c r="A62" t="s">
        <v>51</v>
      </c>
      <c r="B62" s="23">
        <v>13</v>
      </c>
      <c r="C62" t="s">
        <v>97</v>
      </c>
      <c r="D62" s="40">
        <v>18.7</v>
      </c>
      <c r="E62" s="40">
        <v>18</v>
      </c>
      <c r="F62" s="129">
        <f t="shared" si="0"/>
        <v>274.64652599999999</v>
      </c>
      <c r="G62">
        <v>3.1415999999999999E-2</v>
      </c>
      <c r="H62" s="42" t="s">
        <v>167</v>
      </c>
      <c r="I62" s="48">
        <f t="shared" ref="I62" si="22">0.15991*D62^2.32764</f>
        <v>145.97047468433362</v>
      </c>
      <c r="J62" s="48">
        <f t="shared" ref="J62" si="23">(I62/1000)*0.5/G62</f>
        <v>2.3231868265268276</v>
      </c>
      <c r="K62" s="132" t="str">
        <f t="shared" si="3"/>
        <v>DEJAR</v>
      </c>
      <c r="L62" s="132" t="str">
        <f t="shared" si="4"/>
        <v>DEJAR</v>
      </c>
      <c r="M62" s="132" t="str">
        <f t="shared" si="5"/>
        <v>DEJAR</v>
      </c>
      <c r="O62" s="1"/>
      <c r="P62" s="50"/>
      <c r="Q62" s="1"/>
    </row>
    <row r="63" spans="1:17" x14ac:dyDescent="0.25">
      <c r="A63" t="s">
        <v>51</v>
      </c>
      <c r="B63" s="10">
        <v>14</v>
      </c>
      <c r="C63" t="s">
        <v>96</v>
      </c>
      <c r="D63" s="40">
        <v>25.8</v>
      </c>
      <c r="E63" s="40">
        <v>28</v>
      </c>
      <c r="F63" s="129">
        <f t="shared" si="0"/>
        <v>522.79365599999994</v>
      </c>
      <c r="G63">
        <v>3.1415999999999999E-2</v>
      </c>
      <c r="H63" s="42" t="s">
        <v>168</v>
      </c>
      <c r="I63" s="48">
        <f>0.13647*D63^2.38351</f>
        <v>315.97074700164126</v>
      </c>
      <c r="J63" s="48">
        <f>(I63/1000)*0.5/G63</f>
        <v>5.0288188662089581</v>
      </c>
      <c r="K63" s="132" t="str">
        <f t="shared" si="3"/>
        <v>DEJAR</v>
      </c>
      <c r="L63" s="132" t="str">
        <f t="shared" si="4"/>
        <v>DEJAR</v>
      </c>
      <c r="M63" s="132" t="str">
        <f t="shared" si="5"/>
        <v>DEJAR</v>
      </c>
      <c r="O63" s="1"/>
      <c r="P63" s="50"/>
      <c r="Q63" s="1"/>
    </row>
    <row r="64" spans="1:17" x14ac:dyDescent="0.25">
      <c r="A64" t="s">
        <v>51</v>
      </c>
      <c r="B64" s="23">
        <v>15</v>
      </c>
      <c r="C64" t="s">
        <v>98</v>
      </c>
      <c r="D64" s="40">
        <v>18.100000000000001</v>
      </c>
      <c r="E64" s="40">
        <v>20</v>
      </c>
      <c r="F64" s="129">
        <f t="shared" si="0"/>
        <v>257.30489400000005</v>
      </c>
      <c r="G64">
        <v>3.1415999999999999E-2</v>
      </c>
      <c r="H64" s="42" t="s">
        <v>167</v>
      </c>
      <c r="I64" s="48">
        <f t="shared" ref="I64" si="24">0.15991*D64^2.32764</f>
        <v>135.30024446180306</v>
      </c>
      <c r="J64" s="48">
        <f t="shared" ref="J64" si="25">(I64/1000)*0.5/G64</f>
        <v>2.1533652352591521</v>
      </c>
      <c r="K64" s="132" t="str">
        <f t="shared" si="3"/>
        <v>DEJAR</v>
      </c>
      <c r="L64" s="132" t="str">
        <f t="shared" si="4"/>
        <v>DEJAR</v>
      </c>
      <c r="M64" s="132" t="str">
        <f t="shared" si="5"/>
        <v>DEJAR</v>
      </c>
      <c r="O64" s="1"/>
      <c r="P64" s="50"/>
      <c r="Q64" s="1"/>
    </row>
    <row r="65" spans="1:17" x14ac:dyDescent="0.25">
      <c r="A65" t="s">
        <v>51</v>
      </c>
      <c r="B65" s="10">
        <v>16</v>
      </c>
      <c r="C65" t="s">
        <v>96</v>
      </c>
      <c r="D65" s="40">
        <v>18.399999999999999</v>
      </c>
      <c r="E65" s="40">
        <v>15</v>
      </c>
      <c r="F65" s="129">
        <f t="shared" si="0"/>
        <v>265.90502399999997</v>
      </c>
      <c r="G65">
        <v>3.1415999999999999E-2</v>
      </c>
      <c r="H65" s="42" t="s">
        <v>168</v>
      </c>
      <c r="I65" s="48">
        <f>0.13647*D65^2.38351</f>
        <v>141.17022954093119</v>
      </c>
      <c r="J65" s="48">
        <f>(I65/1000)*0.5/G65</f>
        <v>2.246788730916272</v>
      </c>
      <c r="K65" s="132" t="str">
        <f t="shared" si="3"/>
        <v>DEJAR</v>
      </c>
      <c r="L65" s="132" t="str">
        <f t="shared" si="4"/>
        <v>DEJAR</v>
      </c>
      <c r="M65" s="132" t="str">
        <f t="shared" si="5"/>
        <v>DEJAR</v>
      </c>
      <c r="O65" s="1"/>
      <c r="P65" s="50"/>
      <c r="Q65" s="1"/>
    </row>
    <row r="66" spans="1:17" x14ac:dyDescent="0.25">
      <c r="A66" t="s">
        <v>51</v>
      </c>
      <c r="B66" s="23">
        <v>17</v>
      </c>
      <c r="C66" t="s">
        <v>97</v>
      </c>
      <c r="D66" s="40">
        <v>34.299999999999997</v>
      </c>
      <c r="E66" s="40">
        <v>32</v>
      </c>
      <c r="F66" s="129">
        <f t="shared" si="0"/>
        <v>924.01524599999982</v>
      </c>
      <c r="G66">
        <v>3.1415999999999999E-2</v>
      </c>
      <c r="H66" s="42" t="s">
        <v>167</v>
      </c>
      <c r="I66" s="48">
        <f t="shared" ref="I66:I70" si="26">0.15991*D66^2.32764</f>
        <v>599.08387309448563</v>
      </c>
      <c r="J66" s="48">
        <f t="shared" ref="J66:J70" si="27">(I66/1000)*0.5/G66</f>
        <v>9.5346936767011332</v>
      </c>
      <c r="K66" s="132" t="str">
        <f t="shared" si="3"/>
        <v>DEJAR</v>
      </c>
      <c r="L66" s="132" t="str">
        <f t="shared" si="4"/>
        <v>DEJAR</v>
      </c>
      <c r="M66" s="132" t="str">
        <f t="shared" si="5"/>
        <v>DEJAR</v>
      </c>
      <c r="O66" s="1"/>
      <c r="P66" s="50"/>
      <c r="Q66" s="1"/>
    </row>
    <row r="67" spans="1:17" x14ac:dyDescent="0.25">
      <c r="A67" t="s">
        <v>51</v>
      </c>
      <c r="B67" s="10">
        <v>18</v>
      </c>
      <c r="C67" t="s">
        <v>97</v>
      </c>
      <c r="D67" s="40">
        <v>42.3</v>
      </c>
      <c r="E67" s="40">
        <v>32</v>
      </c>
      <c r="F67" s="129">
        <f t="shared" ref="F67:F130" si="28">(3.1416/4)*D67^2</f>
        <v>1405.3083659999998</v>
      </c>
      <c r="G67">
        <v>3.1415999999999999E-2</v>
      </c>
      <c r="H67" s="42" t="s">
        <v>167</v>
      </c>
      <c r="I67" s="48">
        <f t="shared" si="26"/>
        <v>975.91168044174481</v>
      </c>
      <c r="J67" s="48">
        <f t="shared" si="27"/>
        <v>15.532080475581628</v>
      </c>
      <c r="K67" s="132" t="str">
        <f t="shared" ref="K67:K130" si="29">+IF(D67&gt;=10,"DEJAR","DEPURAR")</f>
        <v>DEJAR</v>
      </c>
      <c r="L67" s="132" t="str">
        <f t="shared" ref="L67:L130" si="30">+IF(E67&gt;=5,"DEJAR","DEPURAR")</f>
        <v>DEJAR</v>
      </c>
      <c r="M67" s="132" t="str">
        <f t="shared" ref="M67:M130" si="31">+IF(AND(K67="DEJAR",L67="DEJAR"),"DEJAR","DEPURAR")</f>
        <v>DEJAR</v>
      </c>
      <c r="O67" s="1"/>
      <c r="P67" s="50"/>
      <c r="Q67" s="1"/>
    </row>
    <row r="68" spans="1:17" x14ac:dyDescent="0.25">
      <c r="A68" t="s">
        <v>51</v>
      </c>
      <c r="B68" s="23">
        <v>19</v>
      </c>
      <c r="C68" t="s">
        <v>97</v>
      </c>
      <c r="D68" s="40">
        <v>28.1</v>
      </c>
      <c r="E68" s="40">
        <v>30</v>
      </c>
      <c r="F68" s="129">
        <f t="shared" si="28"/>
        <v>620.15969400000006</v>
      </c>
      <c r="G68">
        <v>3.1415999999999999E-2</v>
      </c>
      <c r="H68" s="42" t="s">
        <v>167</v>
      </c>
      <c r="I68" s="48">
        <f t="shared" si="26"/>
        <v>376.65384199605501</v>
      </c>
      <c r="J68" s="48">
        <f t="shared" si="27"/>
        <v>5.9946180607979214</v>
      </c>
      <c r="K68" s="132" t="str">
        <f t="shared" si="29"/>
        <v>DEJAR</v>
      </c>
      <c r="L68" s="132" t="str">
        <f t="shared" si="30"/>
        <v>DEJAR</v>
      </c>
      <c r="M68" s="132" t="str">
        <f t="shared" si="31"/>
        <v>DEJAR</v>
      </c>
      <c r="O68" s="1"/>
      <c r="P68" s="50"/>
      <c r="Q68" s="1"/>
    </row>
    <row r="69" spans="1:17" x14ac:dyDescent="0.25">
      <c r="A69" t="s">
        <v>51</v>
      </c>
      <c r="B69" s="10">
        <v>20</v>
      </c>
      <c r="C69" t="s">
        <v>97</v>
      </c>
      <c r="D69" s="40">
        <v>13.1</v>
      </c>
      <c r="E69" s="40">
        <v>12</v>
      </c>
      <c r="F69" s="129">
        <f t="shared" si="28"/>
        <v>134.78249399999999</v>
      </c>
      <c r="G69">
        <v>3.1415999999999999E-2</v>
      </c>
      <c r="H69" s="42" t="s">
        <v>167</v>
      </c>
      <c r="I69" s="48">
        <f t="shared" si="26"/>
        <v>63.750116373815281</v>
      </c>
      <c r="J69" s="48">
        <f t="shared" si="27"/>
        <v>1.0146122417528534</v>
      </c>
      <c r="K69" s="132" t="str">
        <f t="shared" si="29"/>
        <v>DEJAR</v>
      </c>
      <c r="L69" s="132" t="str">
        <f t="shared" si="30"/>
        <v>DEJAR</v>
      </c>
      <c r="M69" s="132" t="str">
        <f t="shared" si="31"/>
        <v>DEJAR</v>
      </c>
      <c r="O69" s="1"/>
      <c r="P69" s="50"/>
      <c r="Q69" s="1"/>
    </row>
    <row r="70" spans="1:17" x14ac:dyDescent="0.25">
      <c r="A70" t="s">
        <v>51</v>
      </c>
      <c r="B70" s="23">
        <v>21</v>
      </c>
      <c r="C70" t="s">
        <v>97</v>
      </c>
      <c r="D70" s="40">
        <v>35</v>
      </c>
      <c r="E70" s="40">
        <v>32</v>
      </c>
      <c r="F70" s="129">
        <f t="shared" si="28"/>
        <v>962.11500000000001</v>
      </c>
      <c r="G70">
        <v>3.1415999999999999E-2</v>
      </c>
      <c r="H70" s="42" t="s">
        <v>167</v>
      </c>
      <c r="I70" s="48">
        <f t="shared" si="26"/>
        <v>627.92845814933332</v>
      </c>
      <c r="J70" s="48">
        <f t="shared" si="27"/>
        <v>9.9937684324760205</v>
      </c>
      <c r="K70" s="132" t="str">
        <f t="shared" si="29"/>
        <v>DEJAR</v>
      </c>
      <c r="L70" s="132" t="str">
        <f t="shared" si="30"/>
        <v>DEJAR</v>
      </c>
      <c r="M70" s="132" t="str">
        <f t="shared" si="31"/>
        <v>DEJAR</v>
      </c>
      <c r="O70" s="1"/>
      <c r="P70" s="50"/>
      <c r="Q70" s="1"/>
    </row>
    <row r="71" spans="1:17" x14ac:dyDescent="0.25">
      <c r="A71" t="s">
        <v>52</v>
      </c>
      <c r="B71" s="10">
        <v>1</v>
      </c>
      <c r="C71" t="s">
        <v>99</v>
      </c>
      <c r="D71" s="40">
        <v>16.5</v>
      </c>
      <c r="E71" s="40">
        <v>7</v>
      </c>
      <c r="F71" s="129">
        <f t="shared" si="28"/>
        <v>213.82515000000001</v>
      </c>
      <c r="G71">
        <v>3.1415999999999999E-2</v>
      </c>
      <c r="H71" s="42" t="s">
        <v>168</v>
      </c>
      <c r="I71" s="48">
        <f t="shared" ref="I71:I85" si="32">0.13647*D71^2.38351</f>
        <v>108.87354082236264</v>
      </c>
      <c r="J71" s="48">
        <f t="shared" ref="J71:J86" si="33">(I71/1000)*0.5/G71</f>
        <v>1.7327721674045493</v>
      </c>
      <c r="K71" s="132" t="str">
        <f t="shared" si="29"/>
        <v>DEJAR</v>
      </c>
      <c r="L71" s="132" t="str">
        <f t="shared" si="30"/>
        <v>DEJAR</v>
      </c>
      <c r="M71" s="132" t="str">
        <f t="shared" si="31"/>
        <v>DEJAR</v>
      </c>
      <c r="O71" s="1"/>
      <c r="P71" s="50"/>
      <c r="Q71" s="1"/>
    </row>
    <row r="72" spans="1:17" x14ac:dyDescent="0.25">
      <c r="A72" t="s">
        <v>52</v>
      </c>
      <c r="B72" s="23">
        <v>2</v>
      </c>
      <c r="C72" t="s">
        <v>100</v>
      </c>
      <c r="D72" s="40">
        <v>11</v>
      </c>
      <c r="E72" s="40">
        <v>5</v>
      </c>
      <c r="F72" s="129">
        <f t="shared" si="28"/>
        <v>95.0334</v>
      </c>
      <c r="G72">
        <v>3.1415999999999999E-2</v>
      </c>
      <c r="H72" s="42" t="s">
        <v>168</v>
      </c>
      <c r="I72" s="48">
        <f t="shared" si="32"/>
        <v>41.419711592222448</v>
      </c>
      <c r="J72" s="48">
        <f t="shared" si="33"/>
        <v>0.65921364260603599</v>
      </c>
      <c r="K72" s="132" t="str">
        <f t="shared" si="29"/>
        <v>DEJAR</v>
      </c>
      <c r="L72" s="132" t="str">
        <f t="shared" si="30"/>
        <v>DEJAR</v>
      </c>
      <c r="M72" s="132" t="str">
        <f t="shared" si="31"/>
        <v>DEJAR</v>
      </c>
      <c r="O72" s="1"/>
      <c r="P72" s="50"/>
      <c r="Q72" s="1"/>
    </row>
    <row r="73" spans="1:17" x14ac:dyDescent="0.25">
      <c r="A73" t="s">
        <v>52</v>
      </c>
      <c r="B73" s="10">
        <v>3</v>
      </c>
      <c r="C73" t="s">
        <v>101</v>
      </c>
      <c r="D73" s="40">
        <v>14.5</v>
      </c>
      <c r="E73" s="40">
        <v>6</v>
      </c>
      <c r="F73" s="129">
        <f t="shared" si="28"/>
        <v>165.13034999999999</v>
      </c>
      <c r="G73">
        <v>3.1415999999999999E-2</v>
      </c>
      <c r="H73" s="42" t="s">
        <v>168</v>
      </c>
      <c r="I73" s="48">
        <f t="shared" si="32"/>
        <v>80.014636857912052</v>
      </c>
      <c r="J73" s="48">
        <f t="shared" si="33"/>
        <v>1.2734695196382744</v>
      </c>
      <c r="K73" s="132" t="str">
        <f t="shared" si="29"/>
        <v>DEJAR</v>
      </c>
      <c r="L73" s="132" t="str">
        <f t="shared" si="30"/>
        <v>DEJAR</v>
      </c>
      <c r="M73" s="132" t="str">
        <f t="shared" si="31"/>
        <v>DEJAR</v>
      </c>
      <c r="O73" s="1"/>
      <c r="P73" s="50"/>
      <c r="Q73" s="1"/>
    </row>
    <row r="74" spans="1:17" x14ac:dyDescent="0.25">
      <c r="A74" t="s">
        <v>52</v>
      </c>
      <c r="B74" s="23">
        <v>4</v>
      </c>
      <c r="C74" t="s">
        <v>100</v>
      </c>
      <c r="D74" s="40">
        <v>10.5</v>
      </c>
      <c r="E74" s="40">
        <v>5</v>
      </c>
      <c r="F74" s="129">
        <f t="shared" si="28"/>
        <v>86.590350000000001</v>
      </c>
      <c r="G74">
        <v>3.1415999999999999E-2</v>
      </c>
      <c r="H74" s="42" t="s">
        <v>168</v>
      </c>
      <c r="I74" s="48">
        <f t="shared" si="32"/>
        <v>37.072519114679302</v>
      </c>
      <c r="J74" s="48">
        <f t="shared" si="33"/>
        <v>0.59002608725934713</v>
      </c>
      <c r="K74" s="132" t="str">
        <f t="shared" si="29"/>
        <v>DEJAR</v>
      </c>
      <c r="L74" s="132" t="str">
        <f t="shared" si="30"/>
        <v>DEJAR</v>
      </c>
      <c r="M74" s="132" t="str">
        <f t="shared" si="31"/>
        <v>DEJAR</v>
      </c>
      <c r="O74" s="1"/>
      <c r="P74" s="50"/>
      <c r="Q74" s="1"/>
    </row>
    <row r="75" spans="1:17" x14ac:dyDescent="0.25">
      <c r="A75" t="s">
        <v>52</v>
      </c>
      <c r="B75" s="10">
        <v>5</v>
      </c>
      <c r="C75" t="s">
        <v>100</v>
      </c>
      <c r="D75" s="40">
        <v>11</v>
      </c>
      <c r="E75" s="40">
        <v>4</v>
      </c>
      <c r="F75" s="129">
        <f t="shared" si="28"/>
        <v>95.0334</v>
      </c>
      <c r="G75">
        <v>3.1415999999999999E-2</v>
      </c>
      <c r="H75" s="42" t="s">
        <v>168</v>
      </c>
      <c r="I75" s="48">
        <f t="shared" si="32"/>
        <v>41.419711592222448</v>
      </c>
      <c r="J75" s="48">
        <f t="shared" si="33"/>
        <v>0.65921364260603599</v>
      </c>
      <c r="K75" s="132" t="str">
        <f t="shared" si="29"/>
        <v>DEJAR</v>
      </c>
      <c r="L75" s="132" t="str">
        <f t="shared" si="30"/>
        <v>DEPURAR</v>
      </c>
      <c r="M75" s="132" t="str">
        <f t="shared" si="31"/>
        <v>DEPURAR</v>
      </c>
      <c r="O75" s="1"/>
      <c r="P75" s="50"/>
      <c r="Q75" s="1"/>
    </row>
    <row r="76" spans="1:17" x14ac:dyDescent="0.25">
      <c r="A76" t="s">
        <v>52</v>
      </c>
      <c r="B76" s="23">
        <v>6</v>
      </c>
      <c r="C76" t="s">
        <v>100</v>
      </c>
      <c r="D76" s="40">
        <v>11</v>
      </c>
      <c r="E76" s="40">
        <v>4</v>
      </c>
      <c r="F76" s="129">
        <f t="shared" si="28"/>
        <v>95.0334</v>
      </c>
      <c r="G76">
        <v>3.1415999999999999E-2</v>
      </c>
      <c r="H76" s="42" t="s">
        <v>168</v>
      </c>
      <c r="I76" s="48">
        <f t="shared" si="32"/>
        <v>41.419711592222448</v>
      </c>
      <c r="J76" s="48">
        <f t="shared" si="33"/>
        <v>0.65921364260603599</v>
      </c>
      <c r="K76" s="132" t="str">
        <f t="shared" si="29"/>
        <v>DEJAR</v>
      </c>
      <c r="L76" s="132" t="str">
        <f t="shared" si="30"/>
        <v>DEPURAR</v>
      </c>
      <c r="M76" s="132" t="str">
        <f t="shared" si="31"/>
        <v>DEPURAR</v>
      </c>
      <c r="O76" s="1"/>
      <c r="P76" s="50"/>
      <c r="Q76" s="1"/>
    </row>
    <row r="77" spans="1:17" x14ac:dyDescent="0.25">
      <c r="A77" t="s">
        <v>52</v>
      </c>
      <c r="B77" s="10">
        <v>7</v>
      </c>
      <c r="C77" t="s">
        <v>100</v>
      </c>
      <c r="D77" s="40">
        <v>12</v>
      </c>
      <c r="E77" s="40">
        <v>6</v>
      </c>
      <c r="F77" s="129">
        <f t="shared" si="28"/>
        <v>113.0976</v>
      </c>
      <c r="G77">
        <v>3.1415999999999999E-2</v>
      </c>
      <c r="H77" s="42" t="s">
        <v>168</v>
      </c>
      <c r="I77" s="48">
        <f t="shared" si="32"/>
        <v>50.965522775338236</v>
      </c>
      <c r="J77" s="48">
        <f t="shared" si="33"/>
        <v>0.81113959089855869</v>
      </c>
      <c r="K77" s="132" t="str">
        <f t="shared" si="29"/>
        <v>DEJAR</v>
      </c>
      <c r="L77" s="132" t="str">
        <f t="shared" si="30"/>
        <v>DEJAR</v>
      </c>
      <c r="M77" s="132" t="str">
        <f t="shared" si="31"/>
        <v>DEJAR</v>
      </c>
      <c r="O77" s="1"/>
      <c r="P77" s="50"/>
      <c r="Q77" s="1"/>
    </row>
    <row r="78" spans="1:17" x14ac:dyDescent="0.25">
      <c r="A78" t="s">
        <v>52</v>
      </c>
      <c r="B78" s="23">
        <v>8</v>
      </c>
      <c r="C78" t="s">
        <v>100</v>
      </c>
      <c r="D78" s="40">
        <v>10</v>
      </c>
      <c r="E78" s="40">
        <v>6</v>
      </c>
      <c r="F78" s="129">
        <f t="shared" si="28"/>
        <v>78.539999999999992</v>
      </c>
      <c r="G78">
        <v>3.1415999999999999E-2</v>
      </c>
      <c r="H78" s="42" t="s">
        <v>168</v>
      </c>
      <c r="I78" s="48">
        <f t="shared" si="32"/>
        <v>33.002526735248487</v>
      </c>
      <c r="J78" s="48">
        <f t="shared" si="33"/>
        <v>0.52525029818004332</v>
      </c>
      <c r="K78" s="132" t="str">
        <f t="shared" si="29"/>
        <v>DEJAR</v>
      </c>
      <c r="L78" s="132" t="str">
        <f t="shared" si="30"/>
        <v>DEJAR</v>
      </c>
      <c r="M78" s="132" t="str">
        <f t="shared" si="31"/>
        <v>DEJAR</v>
      </c>
      <c r="O78" s="1"/>
      <c r="P78" s="50"/>
      <c r="Q78" s="1"/>
    </row>
    <row r="79" spans="1:17" x14ac:dyDescent="0.25">
      <c r="A79" t="s">
        <v>52</v>
      </c>
      <c r="B79" s="10">
        <v>9</v>
      </c>
      <c r="C79" t="s">
        <v>100</v>
      </c>
      <c r="D79" s="40">
        <v>10.5</v>
      </c>
      <c r="E79" s="40">
        <v>5</v>
      </c>
      <c r="F79" s="129">
        <f t="shared" si="28"/>
        <v>86.590350000000001</v>
      </c>
      <c r="G79">
        <v>3.1415999999999999E-2</v>
      </c>
      <c r="H79" s="42" t="s">
        <v>168</v>
      </c>
      <c r="I79" s="48">
        <f t="shared" si="32"/>
        <v>37.072519114679302</v>
      </c>
      <c r="J79" s="48">
        <f t="shared" si="33"/>
        <v>0.59002608725934713</v>
      </c>
      <c r="K79" s="132" t="str">
        <f t="shared" si="29"/>
        <v>DEJAR</v>
      </c>
      <c r="L79" s="132" t="str">
        <f t="shared" si="30"/>
        <v>DEJAR</v>
      </c>
      <c r="M79" s="132" t="str">
        <f t="shared" si="31"/>
        <v>DEJAR</v>
      </c>
      <c r="O79" s="1"/>
      <c r="P79" s="50"/>
      <c r="Q79" s="1"/>
    </row>
    <row r="80" spans="1:17" x14ac:dyDescent="0.25">
      <c r="A80" t="s">
        <v>52</v>
      </c>
      <c r="B80" s="23">
        <v>10</v>
      </c>
      <c r="C80" t="s">
        <v>100</v>
      </c>
      <c r="D80" s="40">
        <v>16.5</v>
      </c>
      <c r="E80" s="40">
        <v>6</v>
      </c>
      <c r="F80" s="129">
        <f t="shared" si="28"/>
        <v>213.82515000000001</v>
      </c>
      <c r="G80">
        <v>3.1415999999999999E-2</v>
      </c>
      <c r="H80" s="42" t="s">
        <v>168</v>
      </c>
      <c r="I80" s="48">
        <f t="shared" si="32"/>
        <v>108.87354082236264</v>
      </c>
      <c r="J80" s="48">
        <f t="shared" si="33"/>
        <v>1.7327721674045493</v>
      </c>
      <c r="K80" s="132" t="str">
        <f t="shared" si="29"/>
        <v>DEJAR</v>
      </c>
      <c r="L80" s="132" t="str">
        <f t="shared" si="30"/>
        <v>DEJAR</v>
      </c>
      <c r="M80" s="132" t="str">
        <f t="shared" si="31"/>
        <v>DEJAR</v>
      </c>
      <c r="O80" s="1"/>
      <c r="P80" s="50"/>
      <c r="Q80" s="1"/>
    </row>
    <row r="81" spans="1:17" x14ac:dyDescent="0.25">
      <c r="A81" t="s">
        <v>52</v>
      </c>
      <c r="B81" s="10">
        <v>11</v>
      </c>
      <c r="C81" t="s">
        <v>100</v>
      </c>
      <c r="D81" s="40">
        <v>16.3</v>
      </c>
      <c r="E81" s="40">
        <v>6</v>
      </c>
      <c r="F81" s="129">
        <f t="shared" si="28"/>
        <v>208.67292599999999</v>
      </c>
      <c r="G81">
        <v>3.1415999999999999E-2</v>
      </c>
      <c r="H81" s="42" t="s">
        <v>168</v>
      </c>
      <c r="I81" s="48">
        <f t="shared" si="32"/>
        <v>105.75440558010409</v>
      </c>
      <c r="J81" s="48">
        <f t="shared" si="33"/>
        <v>1.6831297042924638</v>
      </c>
      <c r="K81" s="132" t="str">
        <f t="shared" si="29"/>
        <v>DEJAR</v>
      </c>
      <c r="L81" s="132" t="str">
        <f t="shared" si="30"/>
        <v>DEJAR</v>
      </c>
      <c r="M81" s="132" t="str">
        <f t="shared" si="31"/>
        <v>DEJAR</v>
      </c>
      <c r="O81" s="1"/>
      <c r="P81" s="50"/>
      <c r="Q81" s="1"/>
    </row>
    <row r="82" spans="1:17" x14ac:dyDescent="0.25">
      <c r="A82" t="s">
        <v>52</v>
      </c>
      <c r="B82" s="23">
        <v>12</v>
      </c>
      <c r="C82" t="s">
        <v>100</v>
      </c>
      <c r="D82" s="40">
        <v>21.1</v>
      </c>
      <c r="E82" s="40">
        <v>8</v>
      </c>
      <c r="F82" s="129">
        <f t="shared" si="28"/>
        <v>349.667934</v>
      </c>
      <c r="G82">
        <v>3.1415999999999999E-2</v>
      </c>
      <c r="H82" s="42" t="s">
        <v>168</v>
      </c>
      <c r="I82" s="48">
        <f t="shared" si="32"/>
        <v>195.64901536074174</v>
      </c>
      <c r="J82" s="48">
        <f t="shared" si="33"/>
        <v>3.1138435090517849</v>
      </c>
      <c r="K82" s="132" t="str">
        <f t="shared" si="29"/>
        <v>DEJAR</v>
      </c>
      <c r="L82" s="132" t="str">
        <f t="shared" si="30"/>
        <v>DEJAR</v>
      </c>
      <c r="M82" s="132" t="str">
        <f t="shared" si="31"/>
        <v>DEJAR</v>
      </c>
      <c r="O82" s="1"/>
      <c r="P82" s="50"/>
      <c r="Q82" s="1"/>
    </row>
    <row r="83" spans="1:17" x14ac:dyDescent="0.25">
      <c r="A83" t="s">
        <v>52</v>
      </c>
      <c r="B83" s="10">
        <v>13</v>
      </c>
      <c r="C83" t="s">
        <v>100</v>
      </c>
      <c r="D83" s="40">
        <v>12</v>
      </c>
      <c r="E83" s="40">
        <v>3.5</v>
      </c>
      <c r="F83" s="129">
        <f t="shared" si="28"/>
        <v>113.0976</v>
      </c>
      <c r="G83">
        <v>3.1415999999999999E-2</v>
      </c>
      <c r="H83" s="42" t="s">
        <v>168</v>
      </c>
      <c r="I83" s="48">
        <f t="shared" si="32"/>
        <v>50.965522775338236</v>
      </c>
      <c r="J83" s="48">
        <f t="shared" si="33"/>
        <v>0.81113959089855869</v>
      </c>
      <c r="K83" s="132" t="str">
        <f t="shared" si="29"/>
        <v>DEJAR</v>
      </c>
      <c r="L83" s="132" t="str">
        <f t="shared" si="30"/>
        <v>DEPURAR</v>
      </c>
      <c r="M83" s="132" t="str">
        <f t="shared" si="31"/>
        <v>DEPURAR</v>
      </c>
      <c r="O83" s="1"/>
      <c r="P83" s="50"/>
      <c r="Q83" s="1"/>
    </row>
    <row r="84" spans="1:17" x14ac:dyDescent="0.25">
      <c r="A84" t="s">
        <v>52</v>
      </c>
      <c r="B84" s="23">
        <v>14</v>
      </c>
      <c r="C84" t="s">
        <v>100</v>
      </c>
      <c r="D84" s="40">
        <v>14.3</v>
      </c>
      <c r="E84" s="40">
        <v>5</v>
      </c>
      <c r="F84" s="129">
        <f t="shared" si="28"/>
        <v>160.60644600000001</v>
      </c>
      <c r="G84">
        <v>3.1415999999999999E-2</v>
      </c>
      <c r="H84" s="42" t="s">
        <v>168</v>
      </c>
      <c r="I84" s="48">
        <f t="shared" si="32"/>
        <v>77.409130668892431</v>
      </c>
      <c r="J84" s="48">
        <f t="shared" si="33"/>
        <v>1.2320016976841806</v>
      </c>
      <c r="K84" s="132" t="str">
        <f t="shared" si="29"/>
        <v>DEJAR</v>
      </c>
      <c r="L84" s="132" t="str">
        <f t="shared" si="30"/>
        <v>DEJAR</v>
      </c>
      <c r="M84" s="132" t="str">
        <f t="shared" si="31"/>
        <v>DEJAR</v>
      </c>
      <c r="O84" s="1"/>
      <c r="P84" s="50"/>
      <c r="Q84" s="1"/>
    </row>
    <row r="85" spans="1:17" x14ac:dyDescent="0.25">
      <c r="A85" t="s">
        <v>52</v>
      </c>
      <c r="B85" s="10">
        <v>15</v>
      </c>
      <c r="C85" t="s">
        <v>100</v>
      </c>
      <c r="D85" s="40">
        <v>11.5</v>
      </c>
      <c r="E85" s="40">
        <v>5</v>
      </c>
      <c r="F85" s="129">
        <f t="shared" si="28"/>
        <v>103.86915</v>
      </c>
      <c r="G85">
        <v>3.1415999999999999E-2</v>
      </c>
      <c r="H85" s="42" t="s">
        <v>168</v>
      </c>
      <c r="I85" s="48">
        <f t="shared" si="32"/>
        <v>46.049095165044989</v>
      </c>
      <c r="J85" s="48">
        <f t="shared" si="33"/>
        <v>0.73289239822136798</v>
      </c>
      <c r="K85" s="132" t="str">
        <f t="shared" si="29"/>
        <v>DEJAR</v>
      </c>
      <c r="L85" s="132" t="str">
        <f t="shared" si="30"/>
        <v>DEJAR</v>
      </c>
      <c r="M85" s="132" t="str">
        <f t="shared" si="31"/>
        <v>DEJAR</v>
      </c>
      <c r="O85" s="1"/>
      <c r="P85" s="50"/>
      <c r="Q85" s="1"/>
    </row>
    <row r="86" spans="1:17" x14ac:dyDescent="0.25">
      <c r="A86" t="s">
        <v>53</v>
      </c>
      <c r="B86" s="10">
        <v>1</v>
      </c>
      <c r="C86" t="s">
        <v>102</v>
      </c>
      <c r="D86" s="40">
        <v>49</v>
      </c>
      <c r="E86" s="40">
        <v>18</v>
      </c>
      <c r="F86" s="129">
        <f t="shared" si="28"/>
        <v>1885.7454</v>
      </c>
      <c r="G86">
        <v>3.1415999999999999E-2</v>
      </c>
      <c r="H86" s="23" t="s">
        <v>167</v>
      </c>
      <c r="I86" s="48">
        <f t="shared" ref="I86" si="34">0.15991*D86^2.32764</f>
        <v>1374.1800111509867</v>
      </c>
      <c r="J86" s="48">
        <f t="shared" si="33"/>
        <v>21.870703004058232</v>
      </c>
      <c r="K86" s="132" t="str">
        <f t="shared" si="29"/>
        <v>DEJAR</v>
      </c>
      <c r="L86" s="132" t="str">
        <f t="shared" si="30"/>
        <v>DEJAR</v>
      </c>
      <c r="M86" s="132" t="str">
        <f t="shared" si="31"/>
        <v>DEJAR</v>
      </c>
      <c r="O86" s="1"/>
      <c r="P86" s="50"/>
      <c r="Q86" s="1"/>
    </row>
    <row r="87" spans="1:17" x14ac:dyDescent="0.25">
      <c r="A87" t="s">
        <v>53</v>
      </c>
      <c r="B87" s="23">
        <v>2</v>
      </c>
      <c r="C87" t="s">
        <v>99</v>
      </c>
      <c r="D87" s="40">
        <v>22</v>
      </c>
      <c r="E87" s="40">
        <v>12</v>
      </c>
      <c r="F87" s="129">
        <f t="shared" si="28"/>
        <v>380.1336</v>
      </c>
      <c r="G87">
        <v>3.1415999999999999E-2</v>
      </c>
      <c r="H87" s="42" t="s">
        <v>168</v>
      </c>
      <c r="I87" s="48">
        <f>0.13647*D87^2.38351</f>
        <v>216.13001097424697</v>
      </c>
      <c r="J87" s="48">
        <f>(I87/1000)*0.5/G87</f>
        <v>3.4398079159384864</v>
      </c>
      <c r="K87" s="132" t="str">
        <f t="shared" si="29"/>
        <v>DEJAR</v>
      </c>
      <c r="L87" s="132" t="str">
        <f t="shared" si="30"/>
        <v>DEJAR</v>
      </c>
      <c r="M87" s="132" t="str">
        <f t="shared" si="31"/>
        <v>DEJAR</v>
      </c>
      <c r="O87" s="1"/>
      <c r="P87" s="50"/>
      <c r="Q87" s="1"/>
    </row>
    <row r="88" spans="1:17" x14ac:dyDescent="0.25">
      <c r="A88" t="s">
        <v>53</v>
      </c>
      <c r="B88" s="10">
        <v>3</v>
      </c>
      <c r="C88" t="s">
        <v>102</v>
      </c>
      <c r="D88" s="40">
        <v>10</v>
      </c>
      <c r="E88" s="40">
        <v>9</v>
      </c>
      <c r="F88" s="129">
        <f t="shared" si="28"/>
        <v>78.539999999999992</v>
      </c>
      <c r="G88">
        <v>3.1415999999999999E-2</v>
      </c>
      <c r="H88" s="23" t="s">
        <v>167</v>
      </c>
      <c r="I88" s="48">
        <f t="shared" ref="I88" si="35">0.15991*D88^2.32764</f>
        <v>34.002873775253192</v>
      </c>
      <c r="J88" s="48">
        <f t="shared" ref="J88" si="36">(I88/1000)*0.5/G88</f>
        <v>0.54117127857227509</v>
      </c>
      <c r="K88" s="132" t="str">
        <f t="shared" si="29"/>
        <v>DEJAR</v>
      </c>
      <c r="L88" s="132" t="str">
        <f t="shared" si="30"/>
        <v>DEJAR</v>
      </c>
      <c r="M88" s="132" t="str">
        <f t="shared" si="31"/>
        <v>DEJAR</v>
      </c>
      <c r="O88" s="1"/>
      <c r="P88" s="50"/>
      <c r="Q88" s="1"/>
    </row>
    <row r="89" spans="1:17" x14ac:dyDescent="0.25">
      <c r="A89" t="s">
        <v>53</v>
      </c>
      <c r="B89" s="23">
        <v>4</v>
      </c>
      <c r="C89" t="s">
        <v>99</v>
      </c>
      <c r="D89" s="40">
        <v>12</v>
      </c>
      <c r="E89" s="40">
        <v>7</v>
      </c>
      <c r="F89" s="129">
        <f t="shared" si="28"/>
        <v>113.0976</v>
      </c>
      <c r="G89">
        <v>3.1415999999999999E-2</v>
      </c>
      <c r="H89" s="42" t="s">
        <v>168</v>
      </c>
      <c r="I89" s="48">
        <f t="shared" ref="I89:I91" si="37">0.13647*D89^2.38351</f>
        <v>50.965522775338236</v>
      </c>
      <c r="J89" s="48">
        <f t="shared" ref="J89:J92" si="38">(I89/1000)*0.5/G89</f>
        <v>0.81113959089855869</v>
      </c>
      <c r="K89" s="132" t="str">
        <f t="shared" si="29"/>
        <v>DEJAR</v>
      </c>
      <c r="L89" s="132" t="str">
        <f t="shared" si="30"/>
        <v>DEJAR</v>
      </c>
      <c r="M89" s="132" t="str">
        <f t="shared" si="31"/>
        <v>DEJAR</v>
      </c>
      <c r="O89" s="1"/>
      <c r="P89" s="50"/>
      <c r="Q89" s="1"/>
    </row>
    <row r="90" spans="1:17" x14ac:dyDescent="0.25">
      <c r="A90" t="s">
        <v>53</v>
      </c>
      <c r="B90" s="10">
        <v>5</v>
      </c>
      <c r="C90" t="s">
        <v>99</v>
      </c>
      <c r="D90" s="40">
        <v>14</v>
      </c>
      <c r="E90" s="40">
        <v>7</v>
      </c>
      <c r="F90" s="129">
        <f t="shared" si="28"/>
        <v>153.9384</v>
      </c>
      <c r="G90">
        <v>3.1415999999999999E-2</v>
      </c>
      <c r="H90" s="42" t="s">
        <v>168</v>
      </c>
      <c r="I90" s="48">
        <f t="shared" si="37"/>
        <v>73.59440964790268</v>
      </c>
      <c r="J90" s="48">
        <f t="shared" si="38"/>
        <v>1.1712886689569435</v>
      </c>
      <c r="K90" s="132" t="str">
        <f t="shared" si="29"/>
        <v>DEJAR</v>
      </c>
      <c r="L90" s="132" t="str">
        <f t="shared" si="30"/>
        <v>DEJAR</v>
      </c>
      <c r="M90" s="132" t="str">
        <f t="shared" si="31"/>
        <v>DEJAR</v>
      </c>
      <c r="O90" s="1"/>
      <c r="P90" s="50"/>
      <c r="Q90" s="1"/>
    </row>
    <row r="91" spans="1:17" x14ac:dyDescent="0.25">
      <c r="A91" t="s">
        <v>53</v>
      </c>
      <c r="B91" s="23">
        <v>6</v>
      </c>
      <c r="C91" t="s">
        <v>99</v>
      </c>
      <c r="D91" s="40">
        <v>10.5</v>
      </c>
      <c r="E91" s="40">
        <v>6</v>
      </c>
      <c r="F91" s="129">
        <f t="shared" si="28"/>
        <v>86.590350000000001</v>
      </c>
      <c r="G91">
        <v>3.1415999999999999E-2</v>
      </c>
      <c r="H91" s="42" t="s">
        <v>168</v>
      </c>
      <c r="I91" s="48">
        <f t="shared" si="37"/>
        <v>37.072519114679302</v>
      </c>
      <c r="J91" s="48">
        <f t="shared" si="38"/>
        <v>0.59002608725934713</v>
      </c>
      <c r="K91" s="132" t="str">
        <f t="shared" si="29"/>
        <v>DEJAR</v>
      </c>
      <c r="L91" s="132" t="str">
        <f t="shared" si="30"/>
        <v>DEJAR</v>
      </c>
      <c r="M91" s="132" t="str">
        <f t="shared" si="31"/>
        <v>DEJAR</v>
      </c>
      <c r="O91" s="1"/>
      <c r="P91" s="50"/>
      <c r="Q91" s="1"/>
    </row>
    <row r="92" spans="1:17" x14ac:dyDescent="0.25">
      <c r="A92" t="s">
        <v>53</v>
      </c>
      <c r="B92" s="10">
        <v>7</v>
      </c>
      <c r="C92" t="s">
        <v>102</v>
      </c>
      <c r="D92" s="40">
        <v>39</v>
      </c>
      <c r="E92" s="40">
        <v>19</v>
      </c>
      <c r="F92" s="129">
        <f t="shared" si="28"/>
        <v>1194.5934</v>
      </c>
      <c r="G92">
        <v>3.1415999999999999E-2</v>
      </c>
      <c r="H92" s="23" t="s">
        <v>167</v>
      </c>
      <c r="I92" s="48">
        <f t="shared" ref="I92" si="39">0.15991*D92^2.32764</f>
        <v>807.79515713809144</v>
      </c>
      <c r="J92" s="48">
        <f t="shared" si="38"/>
        <v>12.856429162498273</v>
      </c>
      <c r="K92" s="132" t="str">
        <f t="shared" si="29"/>
        <v>DEJAR</v>
      </c>
      <c r="L92" s="132" t="str">
        <f t="shared" si="30"/>
        <v>DEJAR</v>
      </c>
      <c r="M92" s="132" t="str">
        <f t="shared" si="31"/>
        <v>DEJAR</v>
      </c>
      <c r="O92" s="1"/>
      <c r="P92" s="50"/>
      <c r="Q92" s="1"/>
    </row>
    <row r="93" spans="1:17" x14ac:dyDescent="0.25">
      <c r="A93" t="s">
        <v>53</v>
      </c>
      <c r="B93" s="23">
        <v>8</v>
      </c>
      <c r="C93" t="s">
        <v>103</v>
      </c>
      <c r="D93" s="40">
        <v>11</v>
      </c>
      <c r="E93" s="40">
        <v>5</v>
      </c>
      <c r="F93" s="129">
        <f t="shared" si="28"/>
        <v>95.0334</v>
      </c>
      <c r="G93">
        <v>3.1415999999999999E-2</v>
      </c>
      <c r="H93" s="42" t="s">
        <v>168</v>
      </c>
      <c r="I93" s="48">
        <f>0.13647*D93^2.38351</f>
        <v>41.419711592222448</v>
      </c>
      <c r="J93" s="48">
        <f>(I93/1000)*0.5/G93</f>
        <v>0.65921364260603599</v>
      </c>
      <c r="K93" s="132" t="str">
        <f t="shared" si="29"/>
        <v>DEJAR</v>
      </c>
      <c r="L93" s="132" t="str">
        <f t="shared" si="30"/>
        <v>DEJAR</v>
      </c>
      <c r="M93" s="132" t="str">
        <f t="shared" si="31"/>
        <v>DEJAR</v>
      </c>
      <c r="O93" s="1"/>
      <c r="P93" s="50"/>
      <c r="Q93" s="1"/>
    </row>
    <row r="94" spans="1:17" x14ac:dyDescent="0.25">
      <c r="A94" t="s">
        <v>53</v>
      </c>
      <c r="B94" s="10">
        <v>9</v>
      </c>
      <c r="C94" t="s">
        <v>102</v>
      </c>
      <c r="D94" s="40">
        <v>13</v>
      </c>
      <c r="E94" s="40">
        <v>11</v>
      </c>
      <c r="F94" s="129">
        <f t="shared" si="28"/>
        <v>132.73259999999999</v>
      </c>
      <c r="G94">
        <v>3.1415999999999999E-2</v>
      </c>
      <c r="H94" s="23" t="s">
        <v>167</v>
      </c>
      <c r="I94" s="48">
        <f t="shared" ref="I94:I95" si="40">0.15991*D94^2.32764</f>
        <v>62.623123844849545</v>
      </c>
      <c r="J94" s="48">
        <f t="shared" ref="J94:J95" si="41">(I94/1000)*0.5/G94</f>
        <v>0.9966756405151761</v>
      </c>
      <c r="K94" s="132" t="str">
        <f t="shared" si="29"/>
        <v>DEJAR</v>
      </c>
      <c r="L94" s="132" t="str">
        <f t="shared" si="30"/>
        <v>DEJAR</v>
      </c>
      <c r="M94" s="132" t="str">
        <f t="shared" si="31"/>
        <v>DEJAR</v>
      </c>
      <c r="O94" s="1"/>
      <c r="P94" s="50"/>
      <c r="Q94" s="1"/>
    </row>
    <row r="95" spans="1:17" x14ac:dyDescent="0.25">
      <c r="A95" t="s">
        <v>53</v>
      </c>
      <c r="B95" s="23">
        <v>10</v>
      </c>
      <c r="C95" t="s">
        <v>102</v>
      </c>
      <c r="D95" s="40">
        <v>38</v>
      </c>
      <c r="E95" s="40">
        <v>24</v>
      </c>
      <c r="F95" s="129">
        <f t="shared" si="28"/>
        <v>1134.1176</v>
      </c>
      <c r="G95">
        <v>3.1415999999999999E-2</v>
      </c>
      <c r="H95" s="23" t="s">
        <v>167</v>
      </c>
      <c r="I95" s="48">
        <f t="shared" si="40"/>
        <v>760.40176124087304</v>
      </c>
      <c r="J95" s="48">
        <f t="shared" si="41"/>
        <v>12.102141603655351</v>
      </c>
      <c r="K95" s="132" t="str">
        <f t="shared" si="29"/>
        <v>DEJAR</v>
      </c>
      <c r="L95" s="132" t="str">
        <f t="shared" si="30"/>
        <v>DEJAR</v>
      </c>
      <c r="M95" s="132" t="str">
        <f t="shared" si="31"/>
        <v>DEJAR</v>
      </c>
      <c r="O95" s="1"/>
      <c r="P95" s="50"/>
      <c r="Q95" s="1"/>
    </row>
    <row r="96" spans="1:17" x14ac:dyDescent="0.25">
      <c r="A96" t="s">
        <v>53</v>
      </c>
      <c r="B96" s="10">
        <v>11</v>
      </c>
      <c r="C96" t="s">
        <v>99</v>
      </c>
      <c r="D96" s="40">
        <v>14</v>
      </c>
      <c r="E96" s="40">
        <v>8</v>
      </c>
      <c r="F96" s="129">
        <f t="shared" si="28"/>
        <v>153.9384</v>
      </c>
      <c r="G96">
        <v>3.1415999999999999E-2</v>
      </c>
      <c r="H96" s="42" t="s">
        <v>168</v>
      </c>
      <c r="I96" s="48">
        <f>0.13647*D96^2.38351</f>
        <v>73.59440964790268</v>
      </c>
      <c r="J96" s="48">
        <f>(I96/1000)*0.5/G96</f>
        <v>1.1712886689569435</v>
      </c>
      <c r="K96" s="132" t="str">
        <f t="shared" si="29"/>
        <v>DEJAR</v>
      </c>
      <c r="L96" s="132" t="str">
        <f t="shared" si="30"/>
        <v>DEJAR</v>
      </c>
      <c r="M96" s="132" t="str">
        <f t="shared" si="31"/>
        <v>DEJAR</v>
      </c>
      <c r="O96" s="1"/>
      <c r="P96" s="50"/>
      <c r="Q96" s="1"/>
    </row>
    <row r="97" spans="1:17" x14ac:dyDescent="0.25">
      <c r="A97" t="s">
        <v>53</v>
      </c>
      <c r="B97" s="23">
        <v>12</v>
      </c>
      <c r="C97" t="s">
        <v>102</v>
      </c>
      <c r="D97" s="40">
        <v>44</v>
      </c>
      <c r="E97" s="40">
        <v>22</v>
      </c>
      <c r="F97" s="129">
        <f t="shared" si="28"/>
        <v>1520.5344</v>
      </c>
      <c r="G97">
        <v>3.1415999999999999E-2</v>
      </c>
      <c r="H97" s="23" t="s">
        <v>167</v>
      </c>
      <c r="I97" s="48">
        <f t="shared" ref="I97" si="42">0.15991*D97^2.32764</f>
        <v>1069.6502848909329</v>
      </c>
      <c r="J97" s="48">
        <f t="shared" ref="J97" si="43">(I97/1000)*0.5/G97</f>
        <v>17.023973212549862</v>
      </c>
      <c r="K97" s="132" t="str">
        <f t="shared" si="29"/>
        <v>DEJAR</v>
      </c>
      <c r="L97" s="132" t="str">
        <f t="shared" si="30"/>
        <v>DEJAR</v>
      </c>
      <c r="M97" s="132" t="str">
        <f t="shared" si="31"/>
        <v>DEJAR</v>
      </c>
      <c r="O97" s="1"/>
      <c r="P97" s="50"/>
      <c r="Q97" s="1"/>
    </row>
    <row r="98" spans="1:17" x14ac:dyDescent="0.25">
      <c r="A98" t="s">
        <v>53</v>
      </c>
      <c r="B98" s="10">
        <v>13</v>
      </c>
      <c r="C98" t="s">
        <v>99</v>
      </c>
      <c r="D98" s="40">
        <v>10.5</v>
      </c>
      <c r="E98" s="40">
        <v>10</v>
      </c>
      <c r="F98" s="129">
        <f t="shared" si="28"/>
        <v>86.590350000000001</v>
      </c>
      <c r="G98">
        <v>3.1415999999999999E-2</v>
      </c>
      <c r="H98" s="42" t="s">
        <v>168</v>
      </c>
      <c r="I98" s="48">
        <f t="shared" ref="I98:I99" si="44">0.13647*D98^2.38351</f>
        <v>37.072519114679302</v>
      </c>
      <c r="J98" s="48">
        <f t="shared" ref="J98:J101" si="45">(I98/1000)*0.5/G98</f>
        <v>0.59002608725934713</v>
      </c>
      <c r="K98" s="132" t="str">
        <f t="shared" si="29"/>
        <v>DEJAR</v>
      </c>
      <c r="L98" s="132" t="str">
        <f t="shared" si="30"/>
        <v>DEJAR</v>
      </c>
      <c r="M98" s="132" t="str">
        <f t="shared" si="31"/>
        <v>DEJAR</v>
      </c>
      <c r="O98" s="1"/>
      <c r="P98" s="50"/>
      <c r="Q98" s="1"/>
    </row>
    <row r="99" spans="1:17" x14ac:dyDescent="0.25">
      <c r="A99" t="s">
        <v>53</v>
      </c>
      <c r="B99" s="23">
        <v>14</v>
      </c>
      <c r="C99" t="s">
        <v>99</v>
      </c>
      <c r="D99" s="40">
        <v>23.5</v>
      </c>
      <c r="E99" s="40">
        <v>13</v>
      </c>
      <c r="F99" s="129">
        <f t="shared" si="28"/>
        <v>433.73714999999999</v>
      </c>
      <c r="G99">
        <v>3.1415999999999999E-2</v>
      </c>
      <c r="H99" s="42" t="s">
        <v>168</v>
      </c>
      <c r="I99" s="48">
        <f t="shared" si="44"/>
        <v>252.9246466618562</v>
      </c>
      <c r="J99" s="48">
        <f t="shared" si="45"/>
        <v>4.025411361437742</v>
      </c>
      <c r="K99" s="132" t="str">
        <f t="shared" si="29"/>
        <v>DEJAR</v>
      </c>
      <c r="L99" s="132" t="str">
        <f t="shared" si="30"/>
        <v>DEJAR</v>
      </c>
      <c r="M99" s="132" t="str">
        <f t="shared" si="31"/>
        <v>DEJAR</v>
      </c>
      <c r="O99" s="1"/>
      <c r="P99" s="50"/>
      <c r="Q99" s="1"/>
    </row>
    <row r="100" spans="1:17" x14ac:dyDescent="0.25">
      <c r="A100" t="s">
        <v>53</v>
      </c>
      <c r="B100" s="10">
        <v>15</v>
      </c>
      <c r="C100" t="s">
        <v>102</v>
      </c>
      <c r="D100" s="40">
        <v>27.5</v>
      </c>
      <c r="E100" s="40">
        <v>16</v>
      </c>
      <c r="F100" s="129">
        <f t="shared" si="28"/>
        <v>593.95875000000001</v>
      </c>
      <c r="G100">
        <v>3.1415999999999999E-2</v>
      </c>
      <c r="H100" s="23" t="s">
        <v>167</v>
      </c>
      <c r="I100" s="48">
        <f t="shared" ref="I100:I101" si="46">0.15991*D100^2.32764</f>
        <v>358.19867476223197</v>
      </c>
      <c r="J100" s="48">
        <f t="shared" si="45"/>
        <v>5.7008956385636615</v>
      </c>
      <c r="K100" s="132" t="str">
        <f t="shared" si="29"/>
        <v>DEJAR</v>
      </c>
      <c r="L100" s="132" t="str">
        <f t="shared" si="30"/>
        <v>DEJAR</v>
      </c>
      <c r="M100" s="132" t="str">
        <f t="shared" si="31"/>
        <v>DEJAR</v>
      </c>
      <c r="O100" s="1"/>
      <c r="P100" s="50"/>
      <c r="Q100" s="1"/>
    </row>
    <row r="101" spans="1:17" x14ac:dyDescent="0.25">
      <c r="A101" t="s">
        <v>53</v>
      </c>
      <c r="B101" s="23">
        <v>16</v>
      </c>
      <c r="C101" t="s">
        <v>102</v>
      </c>
      <c r="D101" s="40">
        <v>24.5</v>
      </c>
      <c r="E101" s="40">
        <v>15</v>
      </c>
      <c r="F101" s="129">
        <f t="shared" si="28"/>
        <v>471.43635</v>
      </c>
      <c r="G101">
        <v>3.1415999999999999E-2</v>
      </c>
      <c r="H101" s="23" t="s">
        <v>167</v>
      </c>
      <c r="I101" s="48">
        <f t="shared" si="46"/>
        <v>273.75002523815579</v>
      </c>
      <c r="J101" s="48">
        <f t="shared" si="45"/>
        <v>4.356856780591988</v>
      </c>
      <c r="K101" s="132" t="str">
        <f t="shared" si="29"/>
        <v>DEJAR</v>
      </c>
      <c r="L101" s="132" t="str">
        <f t="shared" si="30"/>
        <v>DEJAR</v>
      </c>
      <c r="M101" s="132" t="str">
        <f t="shared" si="31"/>
        <v>DEJAR</v>
      </c>
      <c r="O101" s="1"/>
      <c r="P101" s="50"/>
      <c r="Q101" s="1"/>
    </row>
    <row r="102" spans="1:17" x14ac:dyDescent="0.25">
      <c r="A102" t="s">
        <v>53</v>
      </c>
      <c r="B102" s="10">
        <v>17</v>
      </c>
      <c r="C102" t="s">
        <v>99</v>
      </c>
      <c r="D102" s="40">
        <v>14</v>
      </c>
      <c r="E102" s="40">
        <v>8</v>
      </c>
      <c r="F102" s="129">
        <f t="shared" si="28"/>
        <v>153.9384</v>
      </c>
      <c r="G102">
        <v>3.1415999999999999E-2</v>
      </c>
      <c r="H102" s="42" t="s">
        <v>168</v>
      </c>
      <c r="I102" s="48">
        <f>0.13647*D102^2.38351</f>
        <v>73.59440964790268</v>
      </c>
      <c r="J102" s="48">
        <f>(I102/1000)*0.5/G102</f>
        <v>1.1712886689569435</v>
      </c>
      <c r="K102" s="132" t="str">
        <f t="shared" si="29"/>
        <v>DEJAR</v>
      </c>
      <c r="L102" s="132" t="str">
        <f t="shared" si="30"/>
        <v>DEJAR</v>
      </c>
      <c r="M102" s="132" t="str">
        <f t="shared" si="31"/>
        <v>DEJAR</v>
      </c>
      <c r="O102" s="1"/>
      <c r="P102" s="50"/>
      <c r="Q102" s="1"/>
    </row>
    <row r="103" spans="1:17" x14ac:dyDescent="0.25">
      <c r="A103" t="s">
        <v>54</v>
      </c>
      <c r="B103" s="10">
        <v>1</v>
      </c>
      <c r="C103" t="s">
        <v>97</v>
      </c>
      <c r="D103" s="40">
        <v>38</v>
      </c>
      <c r="E103" s="40">
        <v>22</v>
      </c>
      <c r="F103" s="129">
        <f t="shared" si="28"/>
        <v>1134.1176</v>
      </c>
      <c r="G103">
        <v>3.1415999999999999E-2</v>
      </c>
      <c r="H103" s="23" t="s">
        <v>167</v>
      </c>
      <c r="I103" s="48">
        <f t="shared" ref="I103:I105" si="47">0.15991*D103^2.32764</f>
        <v>760.40176124087304</v>
      </c>
      <c r="J103" s="48">
        <f t="shared" ref="J103:J105" si="48">(I103/1000)*0.5/G103</f>
        <v>12.102141603655351</v>
      </c>
      <c r="K103" s="132" t="str">
        <f t="shared" si="29"/>
        <v>DEJAR</v>
      </c>
      <c r="L103" s="132" t="str">
        <f t="shared" si="30"/>
        <v>DEJAR</v>
      </c>
      <c r="M103" s="132" t="str">
        <f t="shared" si="31"/>
        <v>DEJAR</v>
      </c>
      <c r="O103" s="1"/>
      <c r="P103" s="50"/>
      <c r="Q103" s="1"/>
    </row>
    <row r="104" spans="1:17" x14ac:dyDescent="0.25">
      <c r="A104" t="s">
        <v>54</v>
      </c>
      <c r="B104" s="23">
        <v>2</v>
      </c>
      <c r="C104" t="s">
        <v>97</v>
      </c>
      <c r="D104" s="40">
        <v>32.299999999999997</v>
      </c>
      <c r="E104" s="40">
        <v>20</v>
      </c>
      <c r="F104" s="129">
        <f t="shared" si="28"/>
        <v>819.39996599999984</v>
      </c>
      <c r="G104">
        <v>3.1415999999999999E-2</v>
      </c>
      <c r="H104" s="23" t="s">
        <v>167</v>
      </c>
      <c r="I104" s="48">
        <f t="shared" si="47"/>
        <v>520.90170907955439</v>
      </c>
      <c r="J104" s="48">
        <f t="shared" si="48"/>
        <v>8.2903887999674435</v>
      </c>
      <c r="K104" s="132" t="str">
        <f t="shared" si="29"/>
        <v>DEJAR</v>
      </c>
      <c r="L104" s="132" t="str">
        <f t="shared" si="30"/>
        <v>DEJAR</v>
      </c>
      <c r="M104" s="132" t="str">
        <f t="shared" si="31"/>
        <v>DEJAR</v>
      </c>
      <c r="O104" s="1"/>
      <c r="P104" s="50"/>
      <c r="Q104" s="1"/>
    </row>
    <row r="105" spans="1:17" x14ac:dyDescent="0.25">
      <c r="A105" t="s">
        <v>54</v>
      </c>
      <c r="B105" s="10">
        <v>3</v>
      </c>
      <c r="C105" t="s">
        <v>97</v>
      </c>
      <c r="D105" s="40">
        <v>61</v>
      </c>
      <c r="E105" s="40">
        <v>40</v>
      </c>
      <c r="F105" s="129">
        <f t="shared" si="28"/>
        <v>2922.4733999999999</v>
      </c>
      <c r="G105">
        <v>3.1415999999999999E-2</v>
      </c>
      <c r="H105" s="23" t="s">
        <v>167</v>
      </c>
      <c r="I105" s="48">
        <f t="shared" si="47"/>
        <v>2288.1303435082086</v>
      </c>
      <c r="J105" s="48">
        <f t="shared" si="48"/>
        <v>36.416640302842637</v>
      </c>
      <c r="K105" s="132" t="str">
        <f t="shared" si="29"/>
        <v>DEJAR</v>
      </c>
      <c r="L105" s="132" t="str">
        <f t="shared" si="30"/>
        <v>DEJAR</v>
      </c>
      <c r="M105" s="132" t="str">
        <f t="shared" si="31"/>
        <v>DEJAR</v>
      </c>
      <c r="O105" s="1"/>
      <c r="P105" s="50"/>
      <c r="Q105" s="1"/>
    </row>
    <row r="106" spans="1:17" x14ac:dyDescent="0.25">
      <c r="A106" t="s">
        <v>54</v>
      </c>
      <c r="B106" s="23">
        <v>4</v>
      </c>
      <c r="C106" t="s">
        <v>104</v>
      </c>
      <c r="D106" s="40">
        <v>14</v>
      </c>
      <c r="E106" s="40">
        <v>13</v>
      </c>
      <c r="F106" s="129">
        <f t="shared" si="28"/>
        <v>153.9384</v>
      </c>
      <c r="G106">
        <v>3.1415999999999999E-2</v>
      </c>
      <c r="H106" s="42" t="s">
        <v>168</v>
      </c>
      <c r="I106" s="48">
        <f>0.13647*D106^2.38351</f>
        <v>73.59440964790268</v>
      </c>
      <c r="J106" s="48">
        <f>(I106/1000)*0.5/G106</f>
        <v>1.1712886689569435</v>
      </c>
      <c r="K106" s="132" t="str">
        <f t="shared" si="29"/>
        <v>DEJAR</v>
      </c>
      <c r="L106" s="132" t="str">
        <f t="shared" si="30"/>
        <v>DEJAR</v>
      </c>
      <c r="M106" s="132" t="str">
        <f t="shared" si="31"/>
        <v>DEJAR</v>
      </c>
      <c r="O106" s="1"/>
      <c r="P106" s="50"/>
      <c r="Q106" s="1"/>
    </row>
    <row r="107" spans="1:17" x14ac:dyDescent="0.25">
      <c r="A107" t="s">
        <v>54</v>
      </c>
      <c r="B107" s="10">
        <v>5</v>
      </c>
      <c r="C107" t="s">
        <v>97</v>
      </c>
      <c r="D107" s="40">
        <v>21</v>
      </c>
      <c r="E107" s="40">
        <v>25</v>
      </c>
      <c r="F107" s="129">
        <f t="shared" si="28"/>
        <v>346.3614</v>
      </c>
      <c r="G107">
        <v>3.1415999999999999E-2</v>
      </c>
      <c r="H107" s="23" t="s">
        <v>167</v>
      </c>
      <c r="I107" s="48">
        <f t="shared" ref="I107:I112" si="49">0.15991*D107^2.32764</f>
        <v>191.21684246269251</v>
      </c>
      <c r="J107" s="48">
        <f t="shared" ref="J107:J112" si="50">(I107/1000)*0.5/G107</f>
        <v>3.0433034514688777</v>
      </c>
      <c r="K107" s="132" t="str">
        <f t="shared" si="29"/>
        <v>DEJAR</v>
      </c>
      <c r="L107" s="132" t="str">
        <f t="shared" si="30"/>
        <v>DEJAR</v>
      </c>
      <c r="M107" s="132" t="str">
        <f t="shared" si="31"/>
        <v>DEJAR</v>
      </c>
      <c r="O107" s="1"/>
      <c r="P107" s="50"/>
      <c r="Q107" s="1"/>
    </row>
    <row r="108" spans="1:17" x14ac:dyDescent="0.25">
      <c r="A108" t="s">
        <v>54</v>
      </c>
      <c r="B108" s="23">
        <v>6</v>
      </c>
      <c r="C108" t="s">
        <v>97</v>
      </c>
      <c r="D108" s="40">
        <v>33</v>
      </c>
      <c r="E108" s="40">
        <v>26</v>
      </c>
      <c r="F108" s="129">
        <f t="shared" si="28"/>
        <v>855.30060000000003</v>
      </c>
      <c r="G108">
        <v>3.1415999999999999E-2</v>
      </c>
      <c r="H108" s="23" t="s">
        <v>167</v>
      </c>
      <c r="I108" s="48">
        <f t="shared" si="49"/>
        <v>547.55709445380046</v>
      </c>
      <c r="J108" s="48">
        <f t="shared" si="50"/>
        <v>8.7146214421600519</v>
      </c>
      <c r="K108" s="132" t="str">
        <f t="shared" si="29"/>
        <v>DEJAR</v>
      </c>
      <c r="L108" s="132" t="str">
        <f t="shared" si="30"/>
        <v>DEJAR</v>
      </c>
      <c r="M108" s="132" t="str">
        <f t="shared" si="31"/>
        <v>DEJAR</v>
      </c>
      <c r="O108" s="1"/>
      <c r="P108" s="50"/>
      <c r="Q108" s="1"/>
    </row>
    <row r="109" spans="1:17" x14ac:dyDescent="0.25">
      <c r="A109" t="s">
        <v>54</v>
      </c>
      <c r="B109" s="10">
        <v>7</v>
      </c>
      <c r="C109" t="s">
        <v>97</v>
      </c>
      <c r="D109" s="40">
        <v>16</v>
      </c>
      <c r="E109" s="40">
        <v>10</v>
      </c>
      <c r="F109" s="129">
        <f t="shared" si="28"/>
        <v>201.0624</v>
      </c>
      <c r="G109">
        <v>3.1415999999999999E-2</v>
      </c>
      <c r="H109" s="23" t="s">
        <v>167</v>
      </c>
      <c r="I109" s="48">
        <f t="shared" si="49"/>
        <v>101.53913507623321</v>
      </c>
      <c r="J109" s="48">
        <f t="shared" si="50"/>
        <v>1.6160417474572384</v>
      </c>
      <c r="K109" s="132" t="str">
        <f t="shared" si="29"/>
        <v>DEJAR</v>
      </c>
      <c r="L109" s="132" t="str">
        <f t="shared" si="30"/>
        <v>DEJAR</v>
      </c>
      <c r="M109" s="132" t="str">
        <f t="shared" si="31"/>
        <v>DEJAR</v>
      </c>
      <c r="O109" s="1"/>
      <c r="P109" s="50"/>
      <c r="Q109" s="1"/>
    </row>
    <row r="110" spans="1:17" x14ac:dyDescent="0.25">
      <c r="A110" t="s">
        <v>54</v>
      </c>
      <c r="B110" s="23">
        <v>8</v>
      </c>
      <c r="C110" t="s">
        <v>97</v>
      </c>
      <c r="D110" s="40">
        <v>11.3</v>
      </c>
      <c r="E110" s="40">
        <v>10</v>
      </c>
      <c r="F110" s="129">
        <f t="shared" si="28"/>
        <v>100.28772600000001</v>
      </c>
      <c r="G110">
        <v>3.1415999999999999E-2</v>
      </c>
      <c r="H110" s="23" t="s">
        <v>167</v>
      </c>
      <c r="I110" s="48">
        <f t="shared" si="49"/>
        <v>45.192163344844303</v>
      </c>
      <c r="J110" s="48">
        <f t="shared" si="50"/>
        <v>0.71925393660625647</v>
      </c>
      <c r="K110" s="132" t="str">
        <f t="shared" si="29"/>
        <v>DEJAR</v>
      </c>
      <c r="L110" s="132" t="str">
        <f t="shared" si="30"/>
        <v>DEJAR</v>
      </c>
      <c r="M110" s="132" t="str">
        <f t="shared" si="31"/>
        <v>DEJAR</v>
      </c>
      <c r="O110" s="1"/>
      <c r="P110" s="50"/>
      <c r="Q110" s="1"/>
    </row>
    <row r="111" spans="1:17" x14ac:dyDescent="0.25">
      <c r="A111" t="s">
        <v>54</v>
      </c>
      <c r="B111" s="10">
        <v>9</v>
      </c>
      <c r="C111" t="s">
        <v>97</v>
      </c>
      <c r="D111" s="40">
        <v>23.6</v>
      </c>
      <c r="E111" s="40">
        <v>20</v>
      </c>
      <c r="F111" s="129">
        <f t="shared" si="28"/>
        <v>437.43638400000003</v>
      </c>
      <c r="G111">
        <v>3.1415999999999999E-2</v>
      </c>
      <c r="H111" s="23" t="s">
        <v>167</v>
      </c>
      <c r="I111" s="48">
        <f t="shared" si="49"/>
        <v>250.91147176401682</v>
      </c>
      <c r="J111" s="48">
        <f t="shared" si="50"/>
        <v>3.993370762732634</v>
      </c>
      <c r="K111" s="132" t="str">
        <f t="shared" si="29"/>
        <v>DEJAR</v>
      </c>
      <c r="L111" s="132" t="str">
        <f t="shared" si="30"/>
        <v>DEJAR</v>
      </c>
      <c r="M111" s="132" t="str">
        <f t="shared" si="31"/>
        <v>DEJAR</v>
      </c>
      <c r="O111" s="1"/>
      <c r="P111" s="50"/>
      <c r="Q111" s="1"/>
    </row>
    <row r="112" spans="1:17" x14ac:dyDescent="0.25">
      <c r="A112" t="s">
        <v>54</v>
      </c>
      <c r="B112" s="23">
        <v>10</v>
      </c>
      <c r="C112" t="s">
        <v>97</v>
      </c>
      <c r="D112" s="40">
        <v>23.2</v>
      </c>
      <c r="E112" s="40">
        <v>20</v>
      </c>
      <c r="F112" s="129">
        <f t="shared" si="28"/>
        <v>422.73369600000001</v>
      </c>
      <c r="G112">
        <v>3.1415999999999999E-2</v>
      </c>
      <c r="H112" s="23" t="s">
        <v>167</v>
      </c>
      <c r="I112" s="48">
        <f t="shared" si="49"/>
        <v>241.12379840285988</v>
      </c>
      <c r="J112" s="48">
        <f t="shared" si="50"/>
        <v>3.8375954673233368</v>
      </c>
      <c r="K112" s="132" t="str">
        <f t="shared" si="29"/>
        <v>DEJAR</v>
      </c>
      <c r="L112" s="132" t="str">
        <f t="shared" si="30"/>
        <v>DEJAR</v>
      </c>
      <c r="M112" s="132" t="str">
        <f t="shared" si="31"/>
        <v>DEJAR</v>
      </c>
      <c r="O112" s="1"/>
      <c r="P112" s="50"/>
      <c r="Q112" s="1"/>
    </row>
    <row r="113" spans="1:17" x14ac:dyDescent="0.25">
      <c r="A113" t="s">
        <v>54</v>
      </c>
      <c r="B113" s="10">
        <v>11</v>
      </c>
      <c r="C113" t="s">
        <v>104</v>
      </c>
      <c r="D113" s="40">
        <v>13.2</v>
      </c>
      <c r="E113" s="40">
        <v>8</v>
      </c>
      <c r="F113" s="129">
        <f t="shared" si="28"/>
        <v>136.84809599999997</v>
      </c>
      <c r="G113">
        <v>3.1415999999999999E-2</v>
      </c>
      <c r="H113" s="42" t="s">
        <v>168</v>
      </c>
      <c r="I113" s="48">
        <f t="shared" ref="I113:I114" si="51">0.13647*D113^2.38351</f>
        <v>63.96411012514131</v>
      </c>
      <c r="J113" s="48">
        <f t="shared" ref="J113:J115" si="52">(I113/1000)*0.5/G113</f>
        <v>1.0180180501200233</v>
      </c>
      <c r="K113" s="132" t="str">
        <f t="shared" si="29"/>
        <v>DEJAR</v>
      </c>
      <c r="L113" s="132" t="str">
        <f t="shared" si="30"/>
        <v>DEJAR</v>
      </c>
      <c r="M113" s="132" t="str">
        <f t="shared" si="31"/>
        <v>DEJAR</v>
      </c>
      <c r="O113" s="1"/>
      <c r="P113" s="50"/>
      <c r="Q113" s="1"/>
    </row>
    <row r="114" spans="1:17" x14ac:dyDescent="0.25">
      <c r="A114" t="s">
        <v>54</v>
      </c>
      <c r="B114" s="23">
        <v>12</v>
      </c>
      <c r="C114" t="s">
        <v>104</v>
      </c>
      <c r="D114" s="40">
        <v>10.199999999999999</v>
      </c>
      <c r="E114" s="40">
        <v>10</v>
      </c>
      <c r="F114" s="129">
        <f t="shared" si="28"/>
        <v>81.713015999999996</v>
      </c>
      <c r="G114">
        <v>3.1415999999999999E-2</v>
      </c>
      <c r="H114" s="42" t="s">
        <v>168</v>
      </c>
      <c r="I114" s="48">
        <f t="shared" si="51"/>
        <v>34.597585156277091</v>
      </c>
      <c r="J114" s="48">
        <f t="shared" si="52"/>
        <v>0.55063638203904208</v>
      </c>
      <c r="K114" s="132" t="str">
        <f t="shared" si="29"/>
        <v>DEJAR</v>
      </c>
      <c r="L114" s="132" t="str">
        <f t="shared" si="30"/>
        <v>DEJAR</v>
      </c>
      <c r="M114" s="132" t="str">
        <f t="shared" si="31"/>
        <v>DEJAR</v>
      </c>
      <c r="O114" s="1"/>
      <c r="P114" s="50"/>
      <c r="Q114" s="1"/>
    </row>
    <row r="115" spans="1:17" x14ac:dyDescent="0.25">
      <c r="A115" t="s">
        <v>54</v>
      </c>
      <c r="B115" s="10">
        <v>13</v>
      </c>
      <c r="C115" t="s">
        <v>97</v>
      </c>
      <c r="D115" s="40">
        <v>46.4</v>
      </c>
      <c r="E115" s="40">
        <v>30</v>
      </c>
      <c r="F115" s="129">
        <f t="shared" si="28"/>
        <v>1690.934784</v>
      </c>
      <c r="G115">
        <v>3.1415999999999999E-2</v>
      </c>
      <c r="H115" s="23" t="s">
        <v>167</v>
      </c>
      <c r="I115" s="48">
        <f t="shared" ref="I115" si="53">0.15991*D115^2.32764</f>
        <v>1210.4017294235732</v>
      </c>
      <c r="J115" s="48">
        <f t="shared" si="52"/>
        <v>19.264096788635936</v>
      </c>
      <c r="K115" s="132" t="str">
        <f t="shared" si="29"/>
        <v>DEJAR</v>
      </c>
      <c r="L115" s="132" t="str">
        <f t="shared" si="30"/>
        <v>DEJAR</v>
      </c>
      <c r="M115" s="132" t="str">
        <f t="shared" si="31"/>
        <v>DEJAR</v>
      </c>
      <c r="O115" s="1"/>
      <c r="P115" s="50"/>
      <c r="Q115" s="1"/>
    </row>
    <row r="116" spans="1:17" x14ac:dyDescent="0.25">
      <c r="A116" t="s">
        <v>54</v>
      </c>
      <c r="B116" s="23">
        <v>14</v>
      </c>
      <c r="C116" t="s">
        <v>105</v>
      </c>
      <c r="D116" s="40">
        <v>12</v>
      </c>
      <c r="E116" s="40">
        <v>10</v>
      </c>
      <c r="F116" s="129">
        <f t="shared" si="28"/>
        <v>113.0976</v>
      </c>
      <c r="G116">
        <v>3.1415999999999999E-2</v>
      </c>
      <c r="H116" s="42" t="s">
        <v>168</v>
      </c>
      <c r="I116" s="48">
        <f t="shared" ref="I116:I121" si="54">0.13647*D116^2.38351</f>
        <v>50.965522775338236</v>
      </c>
      <c r="J116" s="48">
        <f t="shared" ref="J116:J122" si="55">(I116/1000)*0.5/G116</f>
        <v>0.81113959089855869</v>
      </c>
      <c r="K116" s="132" t="str">
        <f t="shared" si="29"/>
        <v>DEJAR</v>
      </c>
      <c r="L116" s="132" t="str">
        <f t="shared" si="30"/>
        <v>DEJAR</v>
      </c>
      <c r="M116" s="132" t="str">
        <f t="shared" si="31"/>
        <v>DEJAR</v>
      </c>
      <c r="O116" s="1"/>
      <c r="P116" s="50"/>
      <c r="Q116" s="1"/>
    </row>
    <row r="117" spans="1:17" x14ac:dyDescent="0.25">
      <c r="A117" t="s">
        <v>54</v>
      </c>
      <c r="B117" s="10">
        <v>15</v>
      </c>
      <c r="C117" t="s">
        <v>104</v>
      </c>
      <c r="D117" s="40">
        <v>30.2</v>
      </c>
      <c r="E117" s="40">
        <v>15</v>
      </c>
      <c r="F117" s="129">
        <f t="shared" si="28"/>
        <v>716.31621599999994</v>
      </c>
      <c r="G117">
        <v>3.1415999999999999E-2</v>
      </c>
      <c r="H117" s="42" t="s">
        <v>168</v>
      </c>
      <c r="I117" s="48">
        <f t="shared" si="54"/>
        <v>459.88425416871877</v>
      </c>
      <c r="J117" s="48">
        <f t="shared" si="55"/>
        <v>7.319268114475407</v>
      </c>
      <c r="K117" s="132" t="str">
        <f t="shared" si="29"/>
        <v>DEJAR</v>
      </c>
      <c r="L117" s="132" t="str">
        <f t="shared" si="30"/>
        <v>DEJAR</v>
      </c>
      <c r="M117" s="132" t="str">
        <f t="shared" si="31"/>
        <v>DEJAR</v>
      </c>
      <c r="O117" s="1"/>
      <c r="P117" s="50"/>
      <c r="Q117" s="1"/>
    </row>
    <row r="118" spans="1:17" x14ac:dyDescent="0.25">
      <c r="A118" t="s">
        <v>54</v>
      </c>
      <c r="B118" s="23">
        <v>16</v>
      </c>
      <c r="C118" t="s">
        <v>104</v>
      </c>
      <c r="D118" s="40">
        <v>11.6</v>
      </c>
      <c r="E118" s="40">
        <v>8</v>
      </c>
      <c r="F118" s="129">
        <f t="shared" si="28"/>
        <v>105.683424</v>
      </c>
      <c r="G118">
        <v>3.1415999999999999E-2</v>
      </c>
      <c r="H118" s="42" t="s">
        <v>168</v>
      </c>
      <c r="I118" s="48">
        <f t="shared" si="54"/>
        <v>47.009264188011279</v>
      </c>
      <c r="J118" s="48">
        <f t="shared" si="55"/>
        <v>0.74817392710738606</v>
      </c>
      <c r="K118" s="132" t="str">
        <f t="shared" si="29"/>
        <v>DEJAR</v>
      </c>
      <c r="L118" s="132" t="str">
        <f t="shared" si="30"/>
        <v>DEJAR</v>
      </c>
      <c r="M118" s="132" t="str">
        <f t="shared" si="31"/>
        <v>DEJAR</v>
      </c>
      <c r="O118" s="1"/>
      <c r="P118" s="50"/>
      <c r="Q118" s="1"/>
    </row>
    <row r="119" spans="1:17" x14ac:dyDescent="0.25">
      <c r="A119" t="s">
        <v>54</v>
      </c>
      <c r="B119" s="10">
        <v>17</v>
      </c>
      <c r="C119" t="s">
        <v>106</v>
      </c>
      <c r="D119" s="40">
        <v>12.2</v>
      </c>
      <c r="E119" s="40">
        <v>8</v>
      </c>
      <c r="F119" s="129">
        <f t="shared" si="28"/>
        <v>116.89893599999998</v>
      </c>
      <c r="G119">
        <v>3.1415999999999999E-2</v>
      </c>
      <c r="H119" s="42" t="s">
        <v>168</v>
      </c>
      <c r="I119" s="48">
        <f t="shared" si="54"/>
        <v>53.013528547746709</v>
      </c>
      <c r="J119" s="48">
        <f t="shared" si="55"/>
        <v>0.84373453889334582</v>
      </c>
      <c r="K119" s="132" t="str">
        <f t="shared" si="29"/>
        <v>DEJAR</v>
      </c>
      <c r="L119" s="132" t="str">
        <f t="shared" si="30"/>
        <v>DEJAR</v>
      </c>
      <c r="M119" s="132" t="str">
        <f t="shared" si="31"/>
        <v>DEJAR</v>
      </c>
      <c r="O119" s="1"/>
      <c r="P119" s="50"/>
      <c r="Q119" s="1"/>
    </row>
    <row r="120" spans="1:17" x14ac:dyDescent="0.25">
      <c r="A120" t="s">
        <v>54</v>
      </c>
      <c r="B120" s="23">
        <v>18</v>
      </c>
      <c r="C120" t="s">
        <v>106</v>
      </c>
      <c r="D120" s="40">
        <v>12</v>
      </c>
      <c r="E120" s="40">
        <v>10</v>
      </c>
      <c r="F120" s="129">
        <f t="shared" si="28"/>
        <v>113.0976</v>
      </c>
      <c r="G120">
        <v>3.1415999999999999E-2</v>
      </c>
      <c r="H120" s="42" t="s">
        <v>168</v>
      </c>
      <c r="I120" s="48">
        <f t="shared" si="54"/>
        <v>50.965522775338236</v>
      </c>
      <c r="J120" s="48">
        <f t="shared" si="55"/>
        <v>0.81113959089855869</v>
      </c>
      <c r="K120" s="132" t="str">
        <f t="shared" si="29"/>
        <v>DEJAR</v>
      </c>
      <c r="L120" s="132" t="str">
        <f t="shared" si="30"/>
        <v>DEJAR</v>
      </c>
      <c r="M120" s="132" t="str">
        <f t="shared" si="31"/>
        <v>DEJAR</v>
      </c>
      <c r="O120" s="1"/>
      <c r="P120" s="50"/>
      <c r="Q120" s="1"/>
    </row>
    <row r="121" spans="1:17" x14ac:dyDescent="0.25">
      <c r="A121" t="s">
        <v>54</v>
      </c>
      <c r="B121" s="10">
        <v>19</v>
      </c>
      <c r="C121" t="s">
        <v>106</v>
      </c>
      <c r="D121" s="40">
        <v>13.3</v>
      </c>
      <c r="E121" s="40">
        <v>15</v>
      </c>
      <c r="F121" s="129">
        <f t="shared" si="28"/>
        <v>138.929406</v>
      </c>
      <c r="G121">
        <v>3.1415999999999999E-2</v>
      </c>
      <c r="H121" s="42" t="s">
        <v>168</v>
      </c>
      <c r="I121" s="48">
        <f t="shared" si="54"/>
        <v>65.125161953048021</v>
      </c>
      <c r="J121" s="48">
        <f t="shared" si="55"/>
        <v>1.0364967206685769</v>
      </c>
      <c r="K121" s="132" t="str">
        <f t="shared" si="29"/>
        <v>DEJAR</v>
      </c>
      <c r="L121" s="132" t="str">
        <f t="shared" si="30"/>
        <v>DEJAR</v>
      </c>
      <c r="M121" s="132" t="str">
        <f t="shared" si="31"/>
        <v>DEJAR</v>
      </c>
      <c r="O121" s="1"/>
      <c r="P121" s="50"/>
      <c r="Q121" s="1"/>
    </row>
    <row r="122" spans="1:17" x14ac:dyDescent="0.25">
      <c r="A122" t="s">
        <v>55</v>
      </c>
      <c r="B122" s="10">
        <v>1</v>
      </c>
      <c r="C122" t="s">
        <v>97</v>
      </c>
      <c r="D122" s="40">
        <v>50</v>
      </c>
      <c r="E122" s="40">
        <v>38</v>
      </c>
      <c r="F122" s="129">
        <f t="shared" si="28"/>
        <v>1963.5</v>
      </c>
      <c r="G122">
        <v>3.1415999999999999E-2</v>
      </c>
      <c r="H122" s="23" t="s">
        <v>167</v>
      </c>
      <c r="I122" s="48">
        <f t="shared" ref="I122" si="56">0.15991*D122^2.32764</f>
        <v>1440.3437888664064</v>
      </c>
      <c r="J122" s="48">
        <f t="shared" si="55"/>
        <v>22.923729769327831</v>
      </c>
      <c r="K122" s="132" t="str">
        <f t="shared" si="29"/>
        <v>DEJAR</v>
      </c>
      <c r="L122" s="132" t="str">
        <f t="shared" si="30"/>
        <v>DEJAR</v>
      </c>
      <c r="M122" s="132" t="str">
        <f t="shared" si="31"/>
        <v>DEJAR</v>
      </c>
      <c r="O122" s="1"/>
      <c r="P122" s="50"/>
      <c r="Q122" s="1"/>
    </row>
    <row r="123" spans="1:17" x14ac:dyDescent="0.25">
      <c r="A123" t="s">
        <v>55</v>
      </c>
      <c r="B123" s="23">
        <v>2</v>
      </c>
      <c r="C123" t="s">
        <v>105</v>
      </c>
      <c r="D123" s="40">
        <v>14.3</v>
      </c>
      <c r="E123" s="40">
        <v>12</v>
      </c>
      <c r="F123" s="129">
        <f t="shared" si="28"/>
        <v>160.60644600000001</v>
      </c>
      <c r="G123">
        <v>3.1415999999999999E-2</v>
      </c>
      <c r="H123" s="42" t="s">
        <v>168</v>
      </c>
      <c r="I123" s="48">
        <f t="shared" ref="I123:I126" si="57">0.13647*D123^2.38351</f>
        <v>77.409130668892431</v>
      </c>
      <c r="J123" s="48">
        <f t="shared" ref="J123:J127" si="58">(I123/1000)*0.5/G123</f>
        <v>1.2320016976841806</v>
      </c>
      <c r="K123" s="132" t="str">
        <f t="shared" si="29"/>
        <v>DEJAR</v>
      </c>
      <c r="L123" s="132" t="str">
        <f t="shared" si="30"/>
        <v>DEJAR</v>
      </c>
      <c r="M123" s="132" t="str">
        <f t="shared" si="31"/>
        <v>DEJAR</v>
      </c>
      <c r="O123" s="1"/>
      <c r="P123" s="50"/>
      <c r="Q123" s="1"/>
    </row>
    <row r="124" spans="1:17" x14ac:dyDescent="0.25">
      <c r="A124" t="s">
        <v>55</v>
      </c>
      <c r="B124" s="10">
        <v>3</v>
      </c>
      <c r="C124" t="s">
        <v>105</v>
      </c>
      <c r="D124" s="40">
        <v>15.3</v>
      </c>
      <c r="E124" s="40">
        <v>8</v>
      </c>
      <c r="F124" s="129">
        <f t="shared" si="28"/>
        <v>183.85428600000003</v>
      </c>
      <c r="G124">
        <v>3.1415999999999999E-2</v>
      </c>
      <c r="H124" s="42" t="s">
        <v>168</v>
      </c>
      <c r="I124" s="48">
        <f t="shared" si="57"/>
        <v>90.941280252043242</v>
      </c>
      <c r="J124" s="48">
        <f t="shared" si="58"/>
        <v>1.4473720437363644</v>
      </c>
      <c r="K124" s="132" t="str">
        <f t="shared" si="29"/>
        <v>DEJAR</v>
      </c>
      <c r="L124" s="132" t="str">
        <f t="shared" si="30"/>
        <v>DEJAR</v>
      </c>
      <c r="M124" s="132" t="str">
        <f t="shared" si="31"/>
        <v>DEJAR</v>
      </c>
      <c r="O124" s="1"/>
      <c r="P124" s="50"/>
      <c r="Q124" s="1"/>
    </row>
    <row r="125" spans="1:17" x14ac:dyDescent="0.25">
      <c r="A125" t="s">
        <v>55</v>
      </c>
      <c r="B125" s="23">
        <v>4</v>
      </c>
      <c r="C125" t="s">
        <v>105</v>
      </c>
      <c r="D125" s="40">
        <v>15</v>
      </c>
      <c r="E125" s="40">
        <v>6</v>
      </c>
      <c r="F125" s="129">
        <f t="shared" si="28"/>
        <v>176.715</v>
      </c>
      <c r="G125">
        <v>3.1415999999999999E-2</v>
      </c>
      <c r="H125" s="42" t="s">
        <v>168</v>
      </c>
      <c r="I125" s="48">
        <f t="shared" si="57"/>
        <v>86.748598761993364</v>
      </c>
      <c r="J125" s="48">
        <f t="shared" si="58"/>
        <v>1.3806436013813561</v>
      </c>
      <c r="K125" s="132" t="str">
        <f t="shared" si="29"/>
        <v>DEJAR</v>
      </c>
      <c r="L125" s="132" t="str">
        <f t="shared" si="30"/>
        <v>DEJAR</v>
      </c>
      <c r="M125" s="132" t="str">
        <f t="shared" si="31"/>
        <v>DEJAR</v>
      </c>
      <c r="O125" s="1"/>
      <c r="P125" s="50"/>
      <c r="Q125" s="1"/>
    </row>
    <row r="126" spans="1:17" x14ac:dyDescent="0.25">
      <c r="A126" t="s">
        <v>55</v>
      </c>
      <c r="B126" s="10">
        <v>5</v>
      </c>
      <c r="C126" t="s">
        <v>105</v>
      </c>
      <c r="D126" s="40">
        <v>13.4</v>
      </c>
      <c r="E126" s="40">
        <v>8</v>
      </c>
      <c r="F126" s="129">
        <f t="shared" si="28"/>
        <v>141.02642399999999</v>
      </c>
      <c r="G126">
        <v>3.1415999999999999E-2</v>
      </c>
      <c r="H126" s="42" t="s">
        <v>168</v>
      </c>
      <c r="I126" s="48">
        <f t="shared" si="57"/>
        <v>66.298354497835234</v>
      </c>
      <c r="J126" s="48">
        <f t="shared" si="58"/>
        <v>1.0551686162757072</v>
      </c>
      <c r="K126" s="132" t="str">
        <f t="shared" si="29"/>
        <v>DEJAR</v>
      </c>
      <c r="L126" s="132" t="str">
        <f t="shared" si="30"/>
        <v>DEJAR</v>
      </c>
      <c r="M126" s="132" t="str">
        <f t="shared" si="31"/>
        <v>DEJAR</v>
      </c>
      <c r="O126" s="1"/>
      <c r="P126" s="50"/>
      <c r="Q126" s="1"/>
    </row>
    <row r="127" spans="1:17" x14ac:dyDescent="0.25">
      <c r="A127" t="s">
        <v>55</v>
      </c>
      <c r="B127" s="23">
        <v>6</v>
      </c>
      <c r="C127" t="s">
        <v>97</v>
      </c>
      <c r="D127" s="40">
        <v>55.1</v>
      </c>
      <c r="E127" s="40">
        <v>40</v>
      </c>
      <c r="F127" s="129">
        <f t="shared" si="28"/>
        <v>2384.482254</v>
      </c>
      <c r="G127">
        <v>3.1415999999999999E-2</v>
      </c>
      <c r="H127" s="23" t="s">
        <v>167</v>
      </c>
      <c r="I127" s="48">
        <f t="shared" ref="I127" si="59">0.15991*D127^2.32764</f>
        <v>1805.7171832807935</v>
      </c>
      <c r="J127" s="48">
        <f t="shared" si="58"/>
        <v>28.738814350661979</v>
      </c>
      <c r="K127" s="132" t="str">
        <f t="shared" si="29"/>
        <v>DEJAR</v>
      </c>
      <c r="L127" s="132" t="str">
        <f t="shared" si="30"/>
        <v>DEJAR</v>
      </c>
      <c r="M127" s="132" t="str">
        <f t="shared" si="31"/>
        <v>DEJAR</v>
      </c>
      <c r="O127" s="1"/>
      <c r="P127" s="50"/>
      <c r="Q127" s="1"/>
    </row>
    <row r="128" spans="1:17" x14ac:dyDescent="0.25">
      <c r="A128" t="s">
        <v>55</v>
      </c>
      <c r="B128" s="10">
        <v>7</v>
      </c>
      <c r="C128" t="s">
        <v>107</v>
      </c>
      <c r="D128" s="40">
        <v>10.1</v>
      </c>
      <c r="E128" s="40">
        <v>7</v>
      </c>
      <c r="F128" s="129">
        <f t="shared" si="28"/>
        <v>80.118653999999992</v>
      </c>
      <c r="G128">
        <v>3.1415999999999999E-2</v>
      </c>
      <c r="H128" s="42" t="s">
        <v>168</v>
      </c>
      <c r="I128" s="48">
        <f t="shared" ref="I128:I129" si="60">0.13647*D128^2.38351</f>
        <v>33.794593678724425</v>
      </c>
      <c r="J128" s="48">
        <f t="shared" ref="J128:J132" si="61">(I128/1000)*0.5/G128</f>
        <v>0.53785640563286896</v>
      </c>
      <c r="K128" s="132" t="str">
        <f t="shared" si="29"/>
        <v>DEJAR</v>
      </c>
      <c r="L128" s="132" t="str">
        <f t="shared" si="30"/>
        <v>DEJAR</v>
      </c>
      <c r="M128" s="132" t="str">
        <f t="shared" si="31"/>
        <v>DEJAR</v>
      </c>
      <c r="O128" s="1"/>
      <c r="P128" s="50"/>
      <c r="Q128" s="1"/>
    </row>
    <row r="129" spans="1:17" x14ac:dyDescent="0.25">
      <c r="A129" t="s">
        <v>55</v>
      </c>
      <c r="B129" s="23">
        <v>8</v>
      </c>
      <c r="C129" t="s">
        <v>105</v>
      </c>
      <c r="D129" s="40">
        <v>13</v>
      </c>
      <c r="E129" s="40">
        <v>12</v>
      </c>
      <c r="F129" s="129">
        <f t="shared" si="28"/>
        <v>132.73259999999999</v>
      </c>
      <c r="G129">
        <v>3.1415999999999999E-2</v>
      </c>
      <c r="H129" s="42" t="s">
        <v>168</v>
      </c>
      <c r="I129" s="48">
        <f t="shared" si="60"/>
        <v>61.678288096341362</v>
      </c>
      <c r="J129" s="48">
        <f t="shared" si="61"/>
        <v>0.98163814770087476</v>
      </c>
      <c r="K129" s="132" t="str">
        <f t="shared" si="29"/>
        <v>DEJAR</v>
      </c>
      <c r="L129" s="132" t="str">
        <f t="shared" si="30"/>
        <v>DEJAR</v>
      </c>
      <c r="M129" s="132" t="str">
        <f t="shared" si="31"/>
        <v>DEJAR</v>
      </c>
      <c r="O129" s="1"/>
      <c r="P129" s="50"/>
      <c r="Q129" s="1"/>
    </row>
    <row r="130" spans="1:17" x14ac:dyDescent="0.25">
      <c r="A130" t="s">
        <v>55</v>
      </c>
      <c r="B130" s="10">
        <v>9</v>
      </c>
      <c r="C130" t="s">
        <v>97</v>
      </c>
      <c r="D130" s="40">
        <v>58.2</v>
      </c>
      <c r="E130" s="40">
        <v>40</v>
      </c>
      <c r="F130" s="129">
        <f t="shared" si="28"/>
        <v>2660.3382960000004</v>
      </c>
      <c r="G130">
        <v>3.1415999999999999E-2</v>
      </c>
      <c r="H130" s="23" t="s">
        <v>167</v>
      </c>
      <c r="I130" s="48">
        <f t="shared" ref="I130:I132" si="62">0.15991*D130^2.32764</f>
        <v>2051.0722518860621</v>
      </c>
      <c r="J130" s="48">
        <f t="shared" si="61"/>
        <v>32.64375241733611</v>
      </c>
      <c r="K130" s="132" t="str">
        <f t="shared" si="29"/>
        <v>DEJAR</v>
      </c>
      <c r="L130" s="132" t="str">
        <f t="shared" si="30"/>
        <v>DEJAR</v>
      </c>
      <c r="M130" s="132" t="str">
        <f t="shared" si="31"/>
        <v>DEJAR</v>
      </c>
      <c r="O130" s="1"/>
      <c r="P130" s="50"/>
      <c r="Q130" s="1"/>
    </row>
    <row r="131" spans="1:17" x14ac:dyDescent="0.25">
      <c r="A131" t="s">
        <v>55</v>
      </c>
      <c r="B131" s="23">
        <v>10</v>
      </c>
      <c r="C131" t="s">
        <v>97</v>
      </c>
      <c r="D131" s="40">
        <v>42.2</v>
      </c>
      <c r="E131" s="40">
        <v>22</v>
      </c>
      <c r="F131" s="129">
        <f t="shared" ref="F131:F194" si="63">(3.1416/4)*D131^2</f>
        <v>1398.671736</v>
      </c>
      <c r="G131">
        <v>3.1415999999999999E-2</v>
      </c>
      <c r="H131" s="23" t="s">
        <v>167</v>
      </c>
      <c r="I131" s="48">
        <f t="shared" si="62"/>
        <v>970.54996135098702</v>
      </c>
      <c r="J131" s="48">
        <f t="shared" si="61"/>
        <v>15.446746265453703</v>
      </c>
      <c r="K131" s="132" t="str">
        <f t="shared" ref="K131:K194" si="64">+IF(D131&gt;=10,"DEJAR","DEPURAR")</f>
        <v>DEJAR</v>
      </c>
      <c r="L131" s="132" t="str">
        <f t="shared" ref="L131:L194" si="65">+IF(E131&gt;=5,"DEJAR","DEPURAR")</f>
        <v>DEJAR</v>
      </c>
      <c r="M131" s="132" t="str">
        <f t="shared" ref="M131:M194" si="66">+IF(AND(K131="DEJAR",L131="DEJAR"),"DEJAR","DEPURAR")</f>
        <v>DEJAR</v>
      </c>
      <c r="O131" s="1"/>
      <c r="P131" s="50"/>
      <c r="Q131" s="1"/>
    </row>
    <row r="132" spans="1:17" x14ac:dyDescent="0.25">
      <c r="A132" t="s">
        <v>55</v>
      </c>
      <c r="B132" s="10">
        <v>11</v>
      </c>
      <c r="C132" t="s">
        <v>97</v>
      </c>
      <c r="D132" s="40">
        <v>17</v>
      </c>
      <c r="E132" s="40">
        <v>12</v>
      </c>
      <c r="F132" s="129">
        <f t="shared" si="63"/>
        <v>226.98060000000001</v>
      </c>
      <c r="G132">
        <v>3.1415999999999999E-2</v>
      </c>
      <c r="H132" s="23" t="s">
        <v>167</v>
      </c>
      <c r="I132" s="48">
        <f t="shared" si="62"/>
        <v>116.92779249889976</v>
      </c>
      <c r="J132" s="48">
        <f t="shared" si="61"/>
        <v>1.8609592643700623</v>
      </c>
      <c r="K132" s="132" t="str">
        <f t="shared" si="64"/>
        <v>DEJAR</v>
      </c>
      <c r="L132" s="132" t="str">
        <f t="shared" si="65"/>
        <v>DEJAR</v>
      </c>
      <c r="M132" s="132" t="str">
        <f t="shared" si="66"/>
        <v>DEJAR</v>
      </c>
      <c r="O132" s="1"/>
      <c r="P132" s="50"/>
      <c r="Q132" s="1"/>
    </row>
    <row r="133" spans="1:17" x14ac:dyDescent="0.25">
      <c r="A133" t="s">
        <v>55</v>
      </c>
      <c r="B133" s="23">
        <v>12</v>
      </c>
      <c r="C133" t="s">
        <v>99</v>
      </c>
      <c r="D133" s="40">
        <v>10.199999999999999</v>
      </c>
      <c r="E133" s="40">
        <v>4</v>
      </c>
      <c r="F133" s="129">
        <f t="shared" si="63"/>
        <v>81.713015999999996</v>
      </c>
      <c r="G133">
        <v>3.1415999999999999E-2</v>
      </c>
      <c r="H133" s="42" t="s">
        <v>168</v>
      </c>
      <c r="I133" s="48">
        <f>0.13647*D133^2.38351</f>
        <v>34.597585156277091</v>
      </c>
      <c r="J133" s="48">
        <f>(I133/1000)*0.5/G133</f>
        <v>0.55063638203904208</v>
      </c>
      <c r="K133" s="132" t="str">
        <f t="shared" si="64"/>
        <v>DEJAR</v>
      </c>
      <c r="L133" s="132" t="str">
        <f t="shared" si="65"/>
        <v>DEPURAR</v>
      </c>
      <c r="M133" s="132" t="str">
        <f t="shared" si="66"/>
        <v>DEPURAR</v>
      </c>
      <c r="O133" s="1"/>
      <c r="P133" s="50"/>
      <c r="Q133" s="1"/>
    </row>
    <row r="134" spans="1:17" x14ac:dyDescent="0.25">
      <c r="A134" t="s">
        <v>56</v>
      </c>
      <c r="B134" s="10">
        <v>1</v>
      </c>
      <c r="C134" t="s">
        <v>95</v>
      </c>
      <c r="D134" s="40">
        <v>56.6</v>
      </c>
      <c r="E134" s="40">
        <v>28</v>
      </c>
      <c r="F134" s="129">
        <f t="shared" si="63"/>
        <v>2516.076024</v>
      </c>
      <c r="G134">
        <v>3.1415999999999999E-2</v>
      </c>
      <c r="H134" s="23" t="s">
        <v>167</v>
      </c>
      <c r="I134" s="48">
        <f t="shared" ref="I134" si="67">0.15991*D134^2.32764</f>
        <v>1922.2118983245516</v>
      </c>
      <c r="J134" s="48">
        <f t="shared" ref="J134" si="68">(I134/1000)*0.5/G134</f>
        <v>30.592880989377253</v>
      </c>
      <c r="K134" s="132" t="str">
        <f t="shared" si="64"/>
        <v>DEJAR</v>
      </c>
      <c r="L134" s="132" t="str">
        <f t="shared" si="65"/>
        <v>DEJAR</v>
      </c>
      <c r="M134" s="132" t="str">
        <f t="shared" si="66"/>
        <v>DEJAR</v>
      </c>
      <c r="O134" s="1"/>
      <c r="P134" s="50"/>
      <c r="Q134" s="1"/>
    </row>
    <row r="135" spans="1:17" x14ac:dyDescent="0.25">
      <c r="A135" t="s">
        <v>56</v>
      </c>
      <c r="B135" s="23">
        <v>2</v>
      </c>
      <c r="C135" t="s">
        <v>104</v>
      </c>
      <c r="D135" s="40">
        <v>10.3</v>
      </c>
      <c r="E135" s="40">
        <v>4.5</v>
      </c>
      <c r="F135" s="129">
        <f t="shared" si="63"/>
        <v>83.323086000000018</v>
      </c>
      <c r="G135">
        <v>3.1415999999999999E-2</v>
      </c>
      <c r="H135" s="42" t="s">
        <v>168</v>
      </c>
      <c r="I135" s="48">
        <f t="shared" ref="I135:I136" si="69">0.13647*D135^2.38351</f>
        <v>35.411542524253072</v>
      </c>
      <c r="J135" s="48">
        <f t="shared" ref="J135:J137" si="70">(I135/1000)*0.5/G135</f>
        <v>0.56359088560372217</v>
      </c>
      <c r="K135" s="132" t="str">
        <f t="shared" si="64"/>
        <v>DEJAR</v>
      </c>
      <c r="L135" s="132" t="str">
        <f t="shared" si="65"/>
        <v>DEPURAR</v>
      </c>
      <c r="M135" s="132" t="str">
        <f t="shared" si="66"/>
        <v>DEPURAR</v>
      </c>
      <c r="O135" s="1"/>
      <c r="P135" s="50"/>
      <c r="Q135" s="1"/>
    </row>
    <row r="136" spans="1:17" x14ac:dyDescent="0.25">
      <c r="A136" t="s">
        <v>56</v>
      </c>
      <c r="B136" s="10">
        <v>3</v>
      </c>
      <c r="C136" t="s">
        <v>104</v>
      </c>
      <c r="D136" s="40">
        <v>19.8</v>
      </c>
      <c r="E136" s="40">
        <v>9</v>
      </c>
      <c r="F136" s="129">
        <f t="shared" si="63"/>
        <v>307.90821600000004</v>
      </c>
      <c r="G136">
        <v>3.1415999999999999E-2</v>
      </c>
      <c r="H136" s="42" t="s">
        <v>168</v>
      </c>
      <c r="I136" s="48">
        <f t="shared" si="69"/>
        <v>168.13248782213486</v>
      </c>
      <c r="J136" s="48">
        <f t="shared" si="70"/>
        <v>2.6759053956922405</v>
      </c>
      <c r="K136" s="132" t="str">
        <f t="shared" si="64"/>
        <v>DEJAR</v>
      </c>
      <c r="L136" s="132" t="str">
        <f t="shared" si="65"/>
        <v>DEJAR</v>
      </c>
      <c r="M136" s="132" t="str">
        <f t="shared" si="66"/>
        <v>DEJAR</v>
      </c>
      <c r="O136" s="1"/>
      <c r="P136" s="50"/>
      <c r="Q136" s="1"/>
    </row>
    <row r="137" spans="1:17" x14ac:dyDescent="0.25">
      <c r="A137" t="s">
        <v>56</v>
      </c>
      <c r="B137" s="23">
        <v>4</v>
      </c>
      <c r="C137" t="s">
        <v>102</v>
      </c>
      <c r="D137" s="40">
        <v>14</v>
      </c>
      <c r="E137" s="40">
        <v>10</v>
      </c>
      <c r="F137" s="129">
        <f t="shared" si="63"/>
        <v>153.9384</v>
      </c>
      <c r="G137">
        <v>3.1415999999999999E-2</v>
      </c>
      <c r="H137" s="23" t="s">
        <v>167</v>
      </c>
      <c r="I137" s="48">
        <f t="shared" ref="I137" si="71">0.15991*D137^2.32764</f>
        <v>74.413046354606593</v>
      </c>
      <c r="J137" s="48">
        <f t="shared" si="70"/>
        <v>1.1843176463363667</v>
      </c>
      <c r="K137" s="132" t="str">
        <f t="shared" si="64"/>
        <v>DEJAR</v>
      </c>
      <c r="L137" s="132" t="str">
        <f t="shared" si="65"/>
        <v>DEJAR</v>
      </c>
      <c r="M137" s="132" t="str">
        <f t="shared" si="66"/>
        <v>DEJAR</v>
      </c>
      <c r="O137" s="1"/>
      <c r="P137" s="50"/>
      <c r="Q137" s="1"/>
    </row>
    <row r="138" spans="1:17" x14ac:dyDescent="0.25">
      <c r="A138" t="s">
        <v>56</v>
      </c>
      <c r="B138" s="10">
        <v>5</v>
      </c>
      <c r="C138" t="s">
        <v>104</v>
      </c>
      <c r="D138" s="40">
        <v>14.7</v>
      </c>
      <c r="E138" s="40">
        <v>8</v>
      </c>
      <c r="F138" s="129">
        <f t="shared" si="63"/>
        <v>169.71708599999997</v>
      </c>
      <c r="G138">
        <v>3.1415999999999999E-2</v>
      </c>
      <c r="H138" s="42" t="s">
        <v>168</v>
      </c>
      <c r="I138" s="48">
        <f>0.13647*D138^2.38351</f>
        <v>82.670341586040095</v>
      </c>
      <c r="J138" s="48">
        <f>(I138/1000)*0.5/G138</f>
        <v>1.3157362742876257</v>
      </c>
      <c r="K138" s="132" t="str">
        <f t="shared" si="64"/>
        <v>DEJAR</v>
      </c>
      <c r="L138" s="132" t="str">
        <f t="shared" si="65"/>
        <v>DEJAR</v>
      </c>
      <c r="M138" s="132" t="str">
        <f t="shared" si="66"/>
        <v>DEJAR</v>
      </c>
      <c r="O138" s="1"/>
      <c r="P138" s="50"/>
      <c r="Q138" s="1"/>
    </row>
    <row r="139" spans="1:17" x14ac:dyDescent="0.25">
      <c r="A139" t="s">
        <v>56</v>
      </c>
      <c r="B139" s="23">
        <v>6</v>
      </c>
      <c r="C139" t="s">
        <v>102</v>
      </c>
      <c r="D139" s="40">
        <v>12.6</v>
      </c>
      <c r="E139" s="40">
        <v>9</v>
      </c>
      <c r="F139" s="129">
        <f t="shared" si="63"/>
        <v>124.69010399999999</v>
      </c>
      <c r="G139">
        <v>3.1415999999999999E-2</v>
      </c>
      <c r="H139" s="23" t="s">
        <v>167</v>
      </c>
      <c r="I139" s="48">
        <f t="shared" ref="I139:I142" si="72">0.15991*D139^2.32764</f>
        <v>58.229373691973286</v>
      </c>
      <c r="J139" s="48">
        <f t="shared" ref="J139:J142" si="73">(I139/1000)*0.5/G139</f>
        <v>0.92674709848442327</v>
      </c>
      <c r="K139" s="132" t="str">
        <f t="shared" si="64"/>
        <v>DEJAR</v>
      </c>
      <c r="L139" s="132" t="str">
        <f t="shared" si="65"/>
        <v>DEJAR</v>
      </c>
      <c r="M139" s="132" t="str">
        <f t="shared" si="66"/>
        <v>DEJAR</v>
      </c>
      <c r="O139" s="1"/>
      <c r="P139" s="50"/>
      <c r="Q139" s="1"/>
    </row>
    <row r="140" spans="1:17" x14ac:dyDescent="0.25">
      <c r="A140" t="s">
        <v>56</v>
      </c>
      <c r="B140" s="10">
        <v>7</v>
      </c>
      <c r="C140" t="s">
        <v>102</v>
      </c>
      <c r="D140" s="40">
        <v>13.8</v>
      </c>
      <c r="E140" s="40">
        <v>8</v>
      </c>
      <c r="F140" s="129">
        <f t="shared" si="63"/>
        <v>149.57157600000002</v>
      </c>
      <c r="G140">
        <v>3.1415999999999999E-2</v>
      </c>
      <c r="H140" s="23" t="s">
        <v>167</v>
      </c>
      <c r="I140" s="48">
        <f t="shared" si="72"/>
        <v>71.962091962983251</v>
      </c>
      <c r="J140" s="48">
        <f t="shared" si="73"/>
        <v>1.1453095868822138</v>
      </c>
      <c r="K140" s="132" t="str">
        <f t="shared" si="64"/>
        <v>DEJAR</v>
      </c>
      <c r="L140" s="132" t="str">
        <f t="shared" si="65"/>
        <v>DEJAR</v>
      </c>
      <c r="M140" s="132" t="str">
        <f t="shared" si="66"/>
        <v>DEJAR</v>
      </c>
      <c r="O140" s="1"/>
      <c r="P140" s="50"/>
      <c r="Q140" s="1"/>
    </row>
    <row r="141" spans="1:17" x14ac:dyDescent="0.25">
      <c r="A141" t="s">
        <v>56</v>
      </c>
      <c r="B141" s="23">
        <v>8</v>
      </c>
      <c r="C141" t="s">
        <v>102</v>
      </c>
      <c r="D141" s="40">
        <v>31.8</v>
      </c>
      <c r="E141" s="40">
        <v>22</v>
      </c>
      <c r="F141" s="129">
        <f t="shared" si="63"/>
        <v>794.22789599999999</v>
      </c>
      <c r="G141">
        <v>3.1415999999999999E-2</v>
      </c>
      <c r="H141" s="23" t="s">
        <v>167</v>
      </c>
      <c r="I141" s="48">
        <f t="shared" si="72"/>
        <v>502.32533765111708</v>
      </c>
      <c r="J141" s="48">
        <f t="shared" si="73"/>
        <v>7.9947373575744383</v>
      </c>
      <c r="K141" s="132" t="str">
        <f t="shared" si="64"/>
        <v>DEJAR</v>
      </c>
      <c r="L141" s="132" t="str">
        <f t="shared" si="65"/>
        <v>DEJAR</v>
      </c>
      <c r="M141" s="132" t="str">
        <f t="shared" si="66"/>
        <v>DEJAR</v>
      </c>
      <c r="O141" s="1"/>
      <c r="P141" s="50"/>
      <c r="Q141" s="1"/>
    </row>
    <row r="142" spans="1:17" x14ac:dyDescent="0.25">
      <c r="A142" t="s">
        <v>56</v>
      </c>
      <c r="B142" s="10">
        <v>9</v>
      </c>
      <c r="C142" t="s">
        <v>102</v>
      </c>
      <c r="D142" s="40">
        <v>10.5</v>
      </c>
      <c r="E142" s="40">
        <v>7</v>
      </c>
      <c r="F142" s="129">
        <f t="shared" si="63"/>
        <v>86.590350000000001</v>
      </c>
      <c r="G142">
        <v>3.1415999999999999E-2</v>
      </c>
      <c r="H142" s="23" t="s">
        <v>167</v>
      </c>
      <c r="I142" s="48">
        <f t="shared" si="72"/>
        <v>38.092255035989616</v>
      </c>
      <c r="J142" s="48">
        <f t="shared" si="73"/>
        <v>0.60625565056005892</v>
      </c>
      <c r="K142" s="132" t="str">
        <f t="shared" si="64"/>
        <v>DEJAR</v>
      </c>
      <c r="L142" s="132" t="str">
        <f t="shared" si="65"/>
        <v>DEJAR</v>
      </c>
      <c r="M142" s="132" t="str">
        <f t="shared" si="66"/>
        <v>DEJAR</v>
      </c>
      <c r="O142" s="1"/>
      <c r="P142" s="50"/>
      <c r="Q142" s="1"/>
    </row>
    <row r="143" spans="1:17" x14ac:dyDescent="0.25">
      <c r="A143" t="s">
        <v>56</v>
      </c>
      <c r="B143" s="23">
        <v>10</v>
      </c>
      <c r="C143" t="s">
        <v>108</v>
      </c>
      <c r="D143" s="40">
        <v>12.5</v>
      </c>
      <c r="E143" s="40">
        <v>8</v>
      </c>
      <c r="F143" s="129">
        <f t="shared" si="63"/>
        <v>122.71875</v>
      </c>
      <c r="G143">
        <v>3.1415999999999999E-2</v>
      </c>
      <c r="H143" s="42" t="s">
        <v>168</v>
      </c>
      <c r="I143" s="48">
        <f t="shared" ref="I143:I145" si="74">0.13647*D143^2.38351</f>
        <v>56.173718898324978</v>
      </c>
      <c r="J143" s="48">
        <f t="shared" ref="J143:J147" si="75">(I143/1000)*0.5/G143</f>
        <v>0.89403041282029827</v>
      </c>
      <c r="K143" s="132" t="str">
        <f t="shared" si="64"/>
        <v>DEJAR</v>
      </c>
      <c r="L143" s="132" t="str">
        <f t="shared" si="65"/>
        <v>DEJAR</v>
      </c>
      <c r="M143" s="132" t="str">
        <f t="shared" si="66"/>
        <v>DEJAR</v>
      </c>
      <c r="O143" s="1"/>
      <c r="P143" s="50"/>
      <c r="Q143" s="1"/>
    </row>
    <row r="144" spans="1:17" x14ac:dyDescent="0.25">
      <c r="A144" t="s">
        <v>56</v>
      </c>
      <c r="B144" s="10">
        <v>11</v>
      </c>
      <c r="C144" t="s">
        <v>101</v>
      </c>
      <c r="D144" s="40">
        <v>12.5</v>
      </c>
      <c r="E144" s="40">
        <v>9</v>
      </c>
      <c r="F144" s="129">
        <f t="shared" si="63"/>
        <v>122.71875</v>
      </c>
      <c r="G144">
        <v>3.1415999999999999E-2</v>
      </c>
      <c r="H144" s="42" t="s">
        <v>168</v>
      </c>
      <c r="I144" s="48">
        <f t="shared" si="74"/>
        <v>56.173718898324978</v>
      </c>
      <c r="J144" s="48">
        <f t="shared" si="75"/>
        <v>0.89403041282029827</v>
      </c>
      <c r="K144" s="132" t="str">
        <f t="shared" si="64"/>
        <v>DEJAR</v>
      </c>
      <c r="L144" s="132" t="str">
        <f t="shared" si="65"/>
        <v>DEJAR</v>
      </c>
      <c r="M144" s="132" t="str">
        <f t="shared" si="66"/>
        <v>DEJAR</v>
      </c>
      <c r="O144" s="1"/>
      <c r="P144" s="50"/>
      <c r="Q144" s="1"/>
    </row>
    <row r="145" spans="1:17" x14ac:dyDescent="0.25">
      <c r="A145" t="s">
        <v>56</v>
      </c>
      <c r="B145" s="23">
        <v>12</v>
      </c>
      <c r="C145" t="s">
        <v>101</v>
      </c>
      <c r="D145" s="40">
        <v>14.8</v>
      </c>
      <c r="E145" s="40">
        <v>9.5</v>
      </c>
      <c r="F145" s="129">
        <f t="shared" si="63"/>
        <v>172.03401600000001</v>
      </c>
      <c r="G145">
        <v>3.1415999999999999E-2</v>
      </c>
      <c r="H145" s="42" t="s">
        <v>168</v>
      </c>
      <c r="I145" s="48">
        <f t="shared" si="74"/>
        <v>84.017101121722348</v>
      </c>
      <c r="J145" s="48">
        <f t="shared" si="75"/>
        <v>1.3371705678909211</v>
      </c>
      <c r="K145" s="132" t="str">
        <f t="shared" si="64"/>
        <v>DEJAR</v>
      </c>
      <c r="L145" s="132" t="str">
        <f t="shared" si="65"/>
        <v>DEJAR</v>
      </c>
      <c r="M145" s="132" t="str">
        <f t="shared" si="66"/>
        <v>DEJAR</v>
      </c>
      <c r="O145" s="1"/>
      <c r="P145" s="50"/>
      <c r="Q145" s="1"/>
    </row>
    <row r="146" spans="1:17" x14ac:dyDescent="0.25">
      <c r="A146" t="s">
        <v>56</v>
      </c>
      <c r="B146" s="10">
        <v>13</v>
      </c>
      <c r="C146" t="s">
        <v>102</v>
      </c>
      <c r="D146" s="40">
        <v>46.7</v>
      </c>
      <c r="E146" s="40">
        <v>27</v>
      </c>
      <c r="F146" s="129">
        <f t="shared" si="63"/>
        <v>1712.8710060000003</v>
      </c>
      <c r="G146">
        <v>3.1415999999999999E-2</v>
      </c>
      <c r="H146" s="23" t="s">
        <v>167</v>
      </c>
      <c r="I146" s="48">
        <f t="shared" ref="I146:I147" si="76">0.15991*D146^2.32764</f>
        <v>1228.695781363426</v>
      </c>
      <c r="J146" s="48">
        <f t="shared" si="75"/>
        <v>19.555254987322161</v>
      </c>
      <c r="K146" s="132" t="str">
        <f t="shared" si="64"/>
        <v>DEJAR</v>
      </c>
      <c r="L146" s="132" t="str">
        <f t="shared" si="65"/>
        <v>DEJAR</v>
      </c>
      <c r="M146" s="132" t="str">
        <f t="shared" si="66"/>
        <v>DEJAR</v>
      </c>
      <c r="O146" s="1"/>
      <c r="P146" s="50"/>
      <c r="Q146" s="1"/>
    </row>
    <row r="147" spans="1:17" x14ac:dyDescent="0.25">
      <c r="A147" t="s">
        <v>56</v>
      </c>
      <c r="B147" s="23">
        <v>14</v>
      </c>
      <c r="C147" t="s">
        <v>102</v>
      </c>
      <c r="D147" s="40">
        <v>19</v>
      </c>
      <c r="E147" s="40">
        <v>12</v>
      </c>
      <c r="F147" s="129">
        <f t="shared" si="63"/>
        <v>283.52940000000001</v>
      </c>
      <c r="G147">
        <v>3.1415999999999999E-2</v>
      </c>
      <c r="H147" s="23" t="s">
        <v>167</v>
      </c>
      <c r="I147" s="48">
        <f t="shared" si="76"/>
        <v>151.47942747069629</v>
      </c>
      <c r="J147" s="48">
        <f t="shared" si="75"/>
        <v>2.4108643282196378</v>
      </c>
      <c r="K147" s="132" t="str">
        <f t="shared" si="64"/>
        <v>DEJAR</v>
      </c>
      <c r="L147" s="132" t="str">
        <f t="shared" si="65"/>
        <v>DEJAR</v>
      </c>
      <c r="M147" s="132" t="str">
        <f t="shared" si="66"/>
        <v>DEJAR</v>
      </c>
      <c r="O147" s="1"/>
      <c r="P147" s="50"/>
      <c r="Q147" s="1"/>
    </row>
    <row r="148" spans="1:17" x14ac:dyDescent="0.25">
      <c r="A148" t="s">
        <v>56</v>
      </c>
      <c r="B148" s="10">
        <v>15</v>
      </c>
      <c r="C148" t="s">
        <v>104</v>
      </c>
      <c r="D148" s="40">
        <v>14.8</v>
      </c>
      <c r="E148" s="40">
        <v>6</v>
      </c>
      <c r="F148" s="129">
        <f t="shared" si="63"/>
        <v>172.03401600000001</v>
      </c>
      <c r="G148">
        <v>3.1415999999999999E-2</v>
      </c>
      <c r="H148" s="42" t="s">
        <v>168</v>
      </c>
      <c r="I148" s="48">
        <f>0.13647*D148^2.38351</f>
        <v>84.017101121722348</v>
      </c>
      <c r="J148" s="48">
        <f>(I148/1000)*0.5/G148</f>
        <v>1.3371705678909211</v>
      </c>
      <c r="K148" s="132" t="str">
        <f t="shared" si="64"/>
        <v>DEJAR</v>
      </c>
      <c r="L148" s="132" t="str">
        <f t="shared" si="65"/>
        <v>DEJAR</v>
      </c>
      <c r="M148" s="132" t="str">
        <f t="shared" si="66"/>
        <v>DEJAR</v>
      </c>
      <c r="O148" s="1"/>
      <c r="P148" s="50"/>
      <c r="Q148" s="1"/>
    </row>
    <row r="149" spans="1:17" x14ac:dyDescent="0.25">
      <c r="A149" t="s">
        <v>56</v>
      </c>
      <c r="B149" s="23">
        <v>16</v>
      </c>
      <c r="C149" t="s">
        <v>102</v>
      </c>
      <c r="D149" s="40">
        <v>38.4</v>
      </c>
      <c r="E149" s="40">
        <v>28</v>
      </c>
      <c r="F149" s="129">
        <f t="shared" si="63"/>
        <v>1158.119424</v>
      </c>
      <c r="G149">
        <v>3.1415999999999999E-2</v>
      </c>
      <c r="H149" s="23" t="s">
        <v>167</v>
      </c>
      <c r="I149" s="48">
        <f t="shared" ref="I149:I150" si="77">0.15991*D149^2.32764</f>
        <v>779.1630597123617</v>
      </c>
      <c r="J149" s="48">
        <f t="shared" ref="J149:J150" si="78">(I149/1000)*0.5/G149</f>
        <v>12.400736244467177</v>
      </c>
      <c r="K149" s="132" t="str">
        <f t="shared" si="64"/>
        <v>DEJAR</v>
      </c>
      <c r="L149" s="132" t="str">
        <f t="shared" si="65"/>
        <v>DEJAR</v>
      </c>
      <c r="M149" s="132" t="str">
        <f t="shared" si="66"/>
        <v>DEJAR</v>
      </c>
      <c r="O149" s="1"/>
      <c r="P149" s="50"/>
      <c r="Q149" s="1"/>
    </row>
    <row r="150" spans="1:17" x14ac:dyDescent="0.25">
      <c r="A150" t="s">
        <v>56</v>
      </c>
      <c r="B150" s="10">
        <v>17</v>
      </c>
      <c r="C150" t="s">
        <v>102</v>
      </c>
      <c r="D150" s="40">
        <v>30.3</v>
      </c>
      <c r="E150" s="40">
        <v>27</v>
      </c>
      <c r="F150" s="129">
        <f t="shared" si="63"/>
        <v>721.06788600000004</v>
      </c>
      <c r="G150">
        <v>3.1415999999999999E-2</v>
      </c>
      <c r="H150" s="23" t="s">
        <v>167</v>
      </c>
      <c r="I150" s="48">
        <f t="shared" si="77"/>
        <v>448.89083973254964</v>
      </c>
      <c r="J150" s="48">
        <f t="shared" si="78"/>
        <v>7.1443028987227786</v>
      </c>
      <c r="K150" s="132" t="str">
        <f t="shared" si="64"/>
        <v>DEJAR</v>
      </c>
      <c r="L150" s="132" t="str">
        <f t="shared" si="65"/>
        <v>DEJAR</v>
      </c>
      <c r="M150" s="132" t="str">
        <f t="shared" si="66"/>
        <v>DEJAR</v>
      </c>
      <c r="O150" s="1"/>
      <c r="P150" s="50"/>
      <c r="Q150" s="1"/>
    </row>
    <row r="151" spans="1:17" x14ac:dyDescent="0.25">
      <c r="A151" t="s">
        <v>56</v>
      </c>
      <c r="B151" s="23">
        <v>18</v>
      </c>
      <c r="C151" t="s">
        <v>108</v>
      </c>
      <c r="D151" s="40">
        <v>13.1</v>
      </c>
      <c r="E151" s="40">
        <v>7</v>
      </c>
      <c r="F151" s="129">
        <f t="shared" si="63"/>
        <v>134.78249399999999</v>
      </c>
      <c r="G151">
        <v>3.1415999999999999E-2</v>
      </c>
      <c r="H151" s="42" t="s">
        <v>168</v>
      </c>
      <c r="I151" s="48">
        <f>0.13647*D151^2.38351</f>
        <v>62.815163924275765</v>
      </c>
      <c r="J151" s="48">
        <f>(I151/1000)*0.5/G151</f>
        <v>0.9997320461592144</v>
      </c>
      <c r="K151" s="132" t="str">
        <f t="shared" si="64"/>
        <v>DEJAR</v>
      </c>
      <c r="L151" s="132" t="str">
        <f t="shared" si="65"/>
        <v>DEJAR</v>
      </c>
      <c r="M151" s="132" t="str">
        <f t="shared" si="66"/>
        <v>DEJAR</v>
      </c>
      <c r="O151" s="1"/>
      <c r="P151" s="50"/>
      <c r="Q151" s="1"/>
    </row>
    <row r="152" spans="1:17" x14ac:dyDescent="0.25">
      <c r="A152" t="s">
        <v>56</v>
      </c>
      <c r="B152" s="10">
        <v>19</v>
      </c>
      <c r="C152" t="s">
        <v>109</v>
      </c>
      <c r="D152" s="40">
        <v>17.399999999999999</v>
      </c>
      <c r="E152" s="40">
        <v>10</v>
      </c>
      <c r="F152" s="129">
        <f t="shared" si="63"/>
        <v>237.78770399999993</v>
      </c>
      <c r="G152">
        <v>3.1415999999999999E-2</v>
      </c>
      <c r="H152" s="23" t="s">
        <v>167</v>
      </c>
      <c r="I152" s="48">
        <f t="shared" ref="I152" si="79">0.15991*D152^2.32764</f>
        <v>123.43197428362863</v>
      </c>
      <c r="J152" s="48">
        <f t="shared" ref="J152" si="80">(I152/1000)*0.5/G152</f>
        <v>1.9644762904830124</v>
      </c>
      <c r="K152" s="132" t="str">
        <f t="shared" si="64"/>
        <v>DEJAR</v>
      </c>
      <c r="L152" s="132" t="str">
        <f t="shared" si="65"/>
        <v>DEJAR</v>
      </c>
      <c r="M152" s="132" t="str">
        <f t="shared" si="66"/>
        <v>DEJAR</v>
      </c>
      <c r="O152" s="1"/>
      <c r="P152" s="50"/>
      <c r="Q152" s="1"/>
    </row>
    <row r="153" spans="1:17" x14ac:dyDescent="0.25">
      <c r="A153" t="s">
        <v>57</v>
      </c>
      <c r="B153" s="10">
        <v>1</v>
      </c>
      <c r="C153" t="s">
        <v>106</v>
      </c>
      <c r="D153" s="40">
        <v>10.5</v>
      </c>
      <c r="E153" s="40">
        <v>9</v>
      </c>
      <c r="F153" s="129">
        <f t="shared" si="63"/>
        <v>86.590350000000001</v>
      </c>
      <c r="G153">
        <v>3.1415999999999999E-2</v>
      </c>
      <c r="H153" s="42" t="s">
        <v>168</v>
      </c>
      <c r="I153" s="48">
        <f t="shared" ref="I153:I163" si="81">0.13647*D153^2.38351</f>
        <v>37.072519114679302</v>
      </c>
      <c r="J153" s="48">
        <f t="shared" ref="J153:J165" si="82">(I153/1000)*0.5/G153</f>
        <v>0.59002608725934713</v>
      </c>
      <c r="K153" s="132" t="str">
        <f t="shared" si="64"/>
        <v>DEJAR</v>
      </c>
      <c r="L153" s="132" t="str">
        <f t="shared" si="65"/>
        <v>DEJAR</v>
      </c>
      <c r="M153" s="132" t="str">
        <f t="shared" si="66"/>
        <v>DEJAR</v>
      </c>
      <c r="O153" s="1"/>
      <c r="P153" s="50"/>
      <c r="Q153" s="1"/>
    </row>
    <row r="154" spans="1:17" x14ac:dyDescent="0.25">
      <c r="A154" t="s">
        <v>57</v>
      </c>
      <c r="B154" s="23">
        <v>2</v>
      </c>
      <c r="C154" t="s">
        <v>106</v>
      </c>
      <c r="D154" s="40">
        <v>10.5</v>
      </c>
      <c r="E154" s="40">
        <v>9</v>
      </c>
      <c r="F154" s="129">
        <f t="shared" si="63"/>
        <v>86.590350000000001</v>
      </c>
      <c r="G154">
        <v>3.1415999999999999E-2</v>
      </c>
      <c r="H154" s="42" t="s">
        <v>168</v>
      </c>
      <c r="I154" s="48">
        <f t="shared" si="81"/>
        <v>37.072519114679302</v>
      </c>
      <c r="J154" s="48">
        <f t="shared" si="82"/>
        <v>0.59002608725934713</v>
      </c>
      <c r="K154" s="132" t="str">
        <f t="shared" si="64"/>
        <v>DEJAR</v>
      </c>
      <c r="L154" s="132" t="str">
        <f t="shared" si="65"/>
        <v>DEJAR</v>
      </c>
      <c r="M154" s="132" t="str">
        <f t="shared" si="66"/>
        <v>DEJAR</v>
      </c>
      <c r="O154" s="1"/>
      <c r="P154" s="50"/>
      <c r="Q154" s="1"/>
    </row>
    <row r="155" spans="1:17" x14ac:dyDescent="0.25">
      <c r="A155" t="s">
        <v>57</v>
      </c>
      <c r="B155" s="10">
        <v>3</v>
      </c>
      <c r="C155" t="s">
        <v>106</v>
      </c>
      <c r="D155" s="40">
        <v>29.3</v>
      </c>
      <c r="E155" s="40">
        <v>17</v>
      </c>
      <c r="F155" s="129">
        <f t="shared" si="63"/>
        <v>674.25804600000004</v>
      </c>
      <c r="G155">
        <v>3.1415999999999999E-2</v>
      </c>
      <c r="H155" s="42" t="s">
        <v>168</v>
      </c>
      <c r="I155" s="48">
        <f t="shared" si="81"/>
        <v>427.88871563894975</v>
      </c>
      <c r="J155" s="48">
        <f t="shared" si="82"/>
        <v>6.8100444938717493</v>
      </c>
      <c r="K155" s="132" t="str">
        <f t="shared" si="64"/>
        <v>DEJAR</v>
      </c>
      <c r="L155" s="132" t="str">
        <f t="shared" si="65"/>
        <v>DEJAR</v>
      </c>
      <c r="M155" s="132" t="str">
        <f t="shared" si="66"/>
        <v>DEJAR</v>
      </c>
      <c r="O155" s="1"/>
      <c r="P155" s="50"/>
      <c r="Q155" s="1"/>
    </row>
    <row r="156" spans="1:17" x14ac:dyDescent="0.25">
      <c r="A156" t="s">
        <v>57</v>
      </c>
      <c r="B156" s="23">
        <v>4</v>
      </c>
      <c r="C156" t="s">
        <v>106</v>
      </c>
      <c r="D156" s="40">
        <v>18.399999999999999</v>
      </c>
      <c r="E156" s="40">
        <v>19</v>
      </c>
      <c r="F156" s="129">
        <f t="shared" si="63"/>
        <v>265.90502399999997</v>
      </c>
      <c r="G156">
        <v>3.1415999999999999E-2</v>
      </c>
      <c r="H156" s="42" t="s">
        <v>168</v>
      </c>
      <c r="I156" s="48">
        <f t="shared" si="81"/>
        <v>141.17022954093119</v>
      </c>
      <c r="J156" s="48">
        <f t="shared" si="82"/>
        <v>2.246788730916272</v>
      </c>
      <c r="K156" s="132" t="str">
        <f t="shared" si="64"/>
        <v>DEJAR</v>
      </c>
      <c r="L156" s="132" t="str">
        <f t="shared" si="65"/>
        <v>DEJAR</v>
      </c>
      <c r="M156" s="132" t="str">
        <f t="shared" si="66"/>
        <v>DEJAR</v>
      </c>
      <c r="O156" s="1"/>
      <c r="P156" s="50"/>
      <c r="Q156" s="1"/>
    </row>
    <row r="157" spans="1:17" x14ac:dyDescent="0.25">
      <c r="A157" t="s">
        <v>57</v>
      </c>
      <c r="B157" s="10">
        <v>5</v>
      </c>
      <c r="C157" t="s">
        <v>106</v>
      </c>
      <c r="D157" s="40">
        <v>26.4</v>
      </c>
      <c r="E157" s="40">
        <v>20</v>
      </c>
      <c r="F157" s="129">
        <f t="shared" si="63"/>
        <v>547.39238399999988</v>
      </c>
      <c r="G157">
        <v>3.1415999999999999E-2</v>
      </c>
      <c r="H157" s="42" t="s">
        <v>168</v>
      </c>
      <c r="I157" s="48">
        <f t="shared" si="81"/>
        <v>333.7677470912335</v>
      </c>
      <c r="J157" s="48">
        <f t="shared" si="82"/>
        <v>5.3120662574998967</v>
      </c>
      <c r="K157" s="132" t="str">
        <f t="shared" si="64"/>
        <v>DEJAR</v>
      </c>
      <c r="L157" s="132" t="str">
        <f t="shared" si="65"/>
        <v>DEJAR</v>
      </c>
      <c r="M157" s="132" t="str">
        <f t="shared" si="66"/>
        <v>DEJAR</v>
      </c>
      <c r="O157" s="1"/>
      <c r="P157" s="50"/>
      <c r="Q157" s="1"/>
    </row>
    <row r="158" spans="1:17" x14ac:dyDescent="0.25">
      <c r="A158" t="s">
        <v>57</v>
      </c>
      <c r="B158" s="23">
        <v>6</v>
      </c>
      <c r="C158" t="s">
        <v>106</v>
      </c>
      <c r="D158" s="40">
        <v>12.5</v>
      </c>
      <c r="E158" s="40">
        <v>14</v>
      </c>
      <c r="F158" s="129">
        <f t="shared" si="63"/>
        <v>122.71875</v>
      </c>
      <c r="G158">
        <v>3.1415999999999999E-2</v>
      </c>
      <c r="H158" s="42" t="s">
        <v>168</v>
      </c>
      <c r="I158" s="48">
        <f t="shared" si="81"/>
        <v>56.173718898324978</v>
      </c>
      <c r="J158" s="48">
        <f t="shared" si="82"/>
        <v>0.89403041282029827</v>
      </c>
      <c r="K158" s="132" t="str">
        <f t="shared" si="64"/>
        <v>DEJAR</v>
      </c>
      <c r="L158" s="132" t="str">
        <f t="shared" si="65"/>
        <v>DEJAR</v>
      </c>
      <c r="M158" s="132" t="str">
        <f t="shared" si="66"/>
        <v>DEJAR</v>
      </c>
      <c r="O158" s="1"/>
      <c r="P158" s="50"/>
      <c r="Q158" s="1"/>
    </row>
    <row r="159" spans="1:17" x14ac:dyDescent="0.25">
      <c r="A159" t="s">
        <v>57</v>
      </c>
      <c r="B159" s="10">
        <v>7</v>
      </c>
      <c r="C159" t="s">
        <v>106</v>
      </c>
      <c r="D159" s="40">
        <v>12.4</v>
      </c>
      <c r="E159" s="40">
        <v>16</v>
      </c>
      <c r="F159" s="129">
        <f t="shared" si="63"/>
        <v>120.76310400000001</v>
      </c>
      <c r="G159">
        <v>3.1415999999999999E-2</v>
      </c>
      <c r="H159" s="42" t="s">
        <v>168</v>
      </c>
      <c r="I159" s="48">
        <f t="shared" si="81"/>
        <v>55.108515511219728</v>
      </c>
      <c r="J159" s="48">
        <f t="shared" si="82"/>
        <v>0.87707721401864869</v>
      </c>
      <c r="K159" s="132" t="str">
        <f t="shared" si="64"/>
        <v>DEJAR</v>
      </c>
      <c r="L159" s="132" t="str">
        <f t="shared" si="65"/>
        <v>DEJAR</v>
      </c>
      <c r="M159" s="132" t="str">
        <f t="shared" si="66"/>
        <v>DEJAR</v>
      </c>
      <c r="O159" s="1"/>
      <c r="P159" s="50"/>
      <c r="Q159" s="1"/>
    </row>
    <row r="160" spans="1:17" x14ac:dyDescent="0.25">
      <c r="A160" t="s">
        <v>57</v>
      </c>
      <c r="B160" s="23">
        <v>8</v>
      </c>
      <c r="C160" t="s">
        <v>106</v>
      </c>
      <c r="D160" s="40">
        <v>23.3</v>
      </c>
      <c r="E160" s="40">
        <v>22</v>
      </c>
      <c r="F160" s="129">
        <f t="shared" si="63"/>
        <v>426.385806</v>
      </c>
      <c r="G160">
        <v>3.1415999999999999E-2</v>
      </c>
      <c r="H160" s="42" t="s">
        <v>168</v>
      </c>
      <c r="I160" s="48">
        <f t="shared" si="81"/>
        <v>247.82419427392574</v>
      </c>
      <c r="J160" s="48">
        <f t="shared" si="82"/>
        <v>3.9442353303082145</v>
      </c>
      <c r="K160" s="132" t="str">
        <f t="shared" si="64"/>
        <v>DEJAR</v>
      </c>
      <c r="L160" s="132" t="str">
        <f t="shared" si="65"/>
        <v>DEJAR</v>
      </c>
      <c r="M160" s="132" t="str">
        <f t="shared" si="66"/>
        <v>DEJAR</v>
      </c>
      <c r="O160" s="1"/>
      <c r="P160" s="50"/>
      <c r="Q160" s="1"/>
    </row>
    <row r="161" spans="1:17" x14ac:dyDescent="0.25">
      <c r="A161" t="s">
        <v>57</v>
      </c>
      <c r="B161" s="10">
        <v>9</v>
      </c>
      <c r="C161" t="s">
        <v>106</v>
      </c>
      <c r="D161" s="40">
        <v>30.1</v>
      </c>
      <c r="E161" s="40">
        <v>20</v>
      </c>
      <c r="F161" s="129">
        <f t="shared" si="63"/>
        <v>711.58025400000008</v>
      </c>
      <c r="G161">
        <v>3.1415999999999999E-2</v>
      </c>
      <c r="H161" s="42" t="s">
        <v>168</v>
      </c>
      <c r="I161" s="48">
        <f t="shared" si="81"/>
        <v>456.26296612510822</v>
      </c>
      <c r="J161" s="48">
        <f t="shared" si="82"/>
        <v>7.2616336599998119</v>
      </c>
      <c r="K161" s="132" t="str">
        <f t="shared" si="64"/>
        <v>DEJAR</v>
      </c>
      <c r="L161" s="132" t="str">
        <f t="shared" si="65"/>
        <v>DEJAR</v>
      </c>
      <c r="M161" s="132" t="str">
        <f t="shared" si="66"/>
        <v>DEJAR</v>
      </c>
      <c r="O161" s="1"/>
      <c r="P161" s="50"/>
      <c r="Q161" s="1"/>
    </row>
    <row r="162" spans="1:17" x14ac:dyDescent="0.25">
      <c r="A162" t="s">
        <v>57</v>
      </c>
      <c r="B162" s="23">
        <v>10</v>
      </c>
      <c r="C162" t="s">
        <v>106</v>
      </c>
      <c r="D162" s="40">
        <v>18.899999999999999</v>
      </c>
      <c r="E162" s="40">
        <v>18</v>
      </c>
      <c r="F162" s="129">
        <f t="shared" si="63"/>
        <v>280.55273399999993</v>
      </c>
      <c r="G162">
        <v>3.1415999999999999E-2</v>
      </c>
      <c r="H162" s="42" t="s">
        <v>168</v>
      </c>
      <c r="I162" s="48">
        <f t="shared" si="81"/>
        <v>150.48619676422598</v>
      </c>
      <c r="J162" s="48">
        <f t="shared" si="82"/>
        <v>2.3950566075284248</v>
      </c>
      <c r="K162" s="132" t="str">
        <f t="shared" si="64"/>
        <v>DEJAR</v>
      </c>
      <c r="L162" s="132" t="str">
        <f t="shared" si="65"/>
        <v>DEJAR</v>
      </c>
      <c r="M162" s="132" t="str">
        <f t="shared" si="66"/>
        <v>DEJAR</v>
      </c>
      <c r="O162" s="1"/>
      <c r="P162" s="50"/>
      <c r="Q162" s="1"/>
    </row>
    <row r="163" spans="1:17" x14ac:dyDescent="0.25">
      <c r="A163" t="s">
        <v>58</v>
      </c>
      <c r="B163" s="10">
        <v>1</v>
      </c>
      <c r="C163" t="s">
        <v>99</v>
      </c>
      <c r="D163" s="40">
        <v>26</v>
      </c>
      <c r="E163" s="40">
        <v>8</v>
      </c>
      <c r="F163" s="129">
        <f t="shared" si="63"/>
        <v>530.93039999999996</v>
      </c>
      <c r="G163">
        <v>3.1415999999999999E-2</v>
      </c>
      <c r="H163" s="42" t="s">
        <v>168</v>
      </c>
      <c r="I163" s="48">
        <f t="shared" si="81"/>
        <v>321.84021980583157</v>
      </c>
      <c r="J163" s="48">
        <f t="shared" si="82"/>
        <v>5.1222342087762849</v>
      </c>
      <c r="K163" s="132" t="str">
        <f t="shared" si="64"/>
        <v>DEJAR</v>
      </c>
      <c r="L163" s="132" t="str">
        <f t="shared" si="65"/>
        <v>DEJAR</v>
      </c>
      <c r="M163" s="132" t="str">
        <f t="shared" si="66"/>
        <v>DEJAR</v>
      </c>
      <c r="O163" s="1"/>
      <c r="P163" s="50"/>
      <c r="Q163" s="1"/>
    </row>
    <row r="164" spans="1:17" x14ac:dyDescent="0.25">
      <c r="A164" t="s">
        <v>58</v>
      </c>
      <c r="B164" s="23">
        <v>2</v>
      </c>
      <c r="C164" t="s">
        <v>95</v>
      </c>
      <c r="D164" s="40">
        <v>53</v>
      </c>
      <c r="E164" s="40">
        <v>17</v>
      </c>
      <c r="F164" s="129">
        <f t="shared" si="63"/>
        <v>2206.1886</v>
      </c>
      <c r="G164">
        <v>3.1415999999999999E-2</v>
      </c>
      <c r="H164" s="23" t="s">
        <v>167</v>
      </c>
      <c r="I164" s="48">
        <f t="shared" ref="I164:I165" si="83">0.15991*D164^2.32764</f>
        <v>1649.5637659227145</v>
      </c>
      <c r="J164" s="48">
        <f t="shared" si="82"/>
        <v>26.253561336941598</v>
      </c>
      <c r="K164" s="132" t="str">
        <f t="shared" si="64"/>
        <v>DEJAR</v>
      </c>
      <c r="L164" s="132" t="str">
        <f t="shared" si="65"/>
        <v>DEJAR</v>
      </c>
      <c r="M164" s="132" t="str">
        <f t="shared" si="66"/>
        <v>DEJAR</v>
      </c>
      <c r="O164" s="1"/>
      <c r="P164" s="50"/>
      <c r="Q164" s="1"/>
    </row>
    <row r="165" spans="1:17" x14ac:dyDescent="0.25">
      <c r="A165" t="s">
        <v>58</v>
      </c>
      <c r="B165" s="10">
        <v>3</v>
      </c>
      <c r="C165" t="s">
        <v>95</v>
      </c>
      <c r="D165" s="40">
        <v>60</v>
      </c>
      <c r="E165" s="40">
        <v>19</v>
      </c>
      <c r="F165" s="129">
        <f t="shared" si="63"/>
        <v>2827.44</v>
      </c>
      <c r="G165">
        <v>3.1415999999999999E-2</v>
      </c>
      <c r="H165" s="23" t="s">
        <v>167</v>
      </c>
      <c r="I165" s="48">
        <f t="shared" si="83"/>
        <v>2201.7682242118208</v>
      </c>
      <c r="J165" s="48">
        <f t="shared" si="82"/>
        <v>35.042147698813032</v>
      </c>
      <c r="K165" s="132" t="str">
        <f t="shared" si="64"/>
        <v>DEJAR</v>
      </c>
      <c r="L165" s="132" t="str">
        <f t="shared" si="65"/>
        <v>DEJAR</v>
      </c>
      <c r="M165" s="132" t="str">
        <f t="shared" si="66"/>
        <v>DEJAR</v>
      </c>
      <c r="O165" s="1"/>
      <c r="P165" s="50"/>
      <c r="Q165" s="1"/>
    </row>
    <row r="166" spans="1:17" x14ac:dyDescent="0.25">
      <c r="A166" t="s">
        <v>58</v>
      </c>
      <c r="B166" s="23">
        <v>4</v>
      </c>
      <c r="C166" t="s">
        <v>99</v>
      </c>
      <c r="D166" s="40">
        <v>13.3</v>
      </c>
      <c r="E166" s="40">
        <v>18</v>
      </c>
      <c r="F166" s="129">
        <f t="shared" si="63"/>
        <v>138.929406</v>
      </c>
      <c r="G166">
        <v>3.1415999999999999E-2</v>
      </c>
      <c r="H166" s="42" t="s">
        <v>168</v>
      </c>
      <c r="I166" s="48">
        <f t="shared" ref="I166:I170" si="84">0.13647*D166^2.38351</f>
        <v>65.125161953048021</v>
      </c>
      <c r="J166" s="48">
        <f t="shared" ref="J166:J171" si="85">(I166/1000)*0.5/G166</f>
        <v>1.0364967206685769</v>
      </c>
      <c r="K166" s="132" t="str">
        <f t="shared" si="64"/>
        <v>DEJAR</v>
      </c>
      <c r="L166" s="132" t="str">
        <f t="shared" si="65"/>
        <v>DEJAR</v>
      </c>
      <c r="M166" s="132" t="str">
        <f t="shared" si="66"/>
        <v>DEJAR</v>
      </c>
      <c r="O166" s="1"/>
      <c r="P166" s="50"/>
      <c r="Q166" s="1"/>
    </row>
    <row r="167" spans="1:17" x14ac:dyDescent="0.25">
      <c r="A167" t="s">
        <v>58</v>
      </c>
      <c r="B167" s="10">
        <v>5</v>
      </c>
      <c r="C167" t="s">
        <v>99</v>
      </c>
      <c r="D167" s="40">
        <v>11.3</v>
      </c>
      <c r="E167" s="40">
        <v>8</v>
      </c>
      <c r="F167" s="129">
        <f t="shared" si="63"/>
        <v>100.28772600000001</v>
      </c>
      <c r="G167">
        <v>3.1415999999999999E-2</v>
      </c>
      <c r="H167" s="42" t="s">
        <v>168</v>
      </c>
      <c r="I167" s="48">
        <f t="shared" si="84"/>
        <v>44.163165240621403</v>
      </c>
      <c r="J167" s="48">
        <f t="shared" si="85"/>
        <v>0.7028769614308219</v>
      </c>
      <c r="K167" s="132" t="str">
        <f t="shared" si="64"/>
        <v>DEJAR</v>
      </c>
      <c r="L167" s="132" t="str">
        <f t="shared" si="65"/>
        <v>DEJAR</v>
      </c>
      <c r="M167" s="132" t="str">
        <f t="shared" si="66"/>
        <v>DEJAR</v>
      </c>
      <c r="O167" s="1"/>
      <c r="P167" s="50"/>
      <c r="Q167" s="1"/>
    </row>
    <row r="168" spans="1:17" x14ac:dyDescent="0.25">
      <c r="A168" t="s">
        <v>58</v>
      </c>
      <c r="B168" s="23">
        <v>6</v>
      </c>
      <c r="C168" t="s">
        <v>99</v>
      </c>
      <c r="D168" s="40">
        <v>13</v>
      </c>
      <c r="E168" s="40">
        <v>8</v>
      </c>
      <c r="F168" s="129">
        <f t="shared" si="63"/>
        <v>132.73259999999999</v>
      </c>
      <c r="G168">
        <v>3.1415999999999999E-2</v>
      </c>
      <c r="H168" s="42" t="s">
        <v>168</v>
      </c>
      <c r="I168" s="48">
        <f t="shared" si="84"/>
        <v>61.678288096341362</v>
      </c>
      <c r="J168" s="48">
        <f t="shared" si="85"/>
        <v>0.98163814770087476</v>
      </c>
      <c r="K168" s="132" t="str">
        <f t="shared" si="64"/>
        <v>DEJAR</v>
      </c>
      <c r="L168" s="132" t="str">
        <f t="shared" si="65"/>
        <v>DEJAR</v>
      </c>
      <c r="M168" s="132" t="str">
        <f t="shared" si="66"/>
        <v>DEJAR</v>
      </c>
      <c r="O168" s="1"/>
      <c r="P168" s="50"/>
      <c r="Q168" s="1"/>
    </row>
    <row r="169" spans="1:17" x14ac:dyDescent="0.25">
      <c r="A169" t="s">
        <v>58</v>
      </c>
      <c r="B169" s="10">
        <v>7</v>
      </c>
      <c r="C169" t="s">
        <v>99</v>
      </c>
      <c r="D169" s="40">
        <v>12.5</v>
      </c>
      <c r="E169" s="40">
        <v>7</v>
      </c>
      <c r="F169" s="129">
        <f t="shared" si="63"/>
        <v>122.71875</v>
      </c>
      <c r="G169">
        <v>3.1415999999999999E-2</v>
      </c>
      <c r="H169" s="42" t="s">
        <v>168</v>
      </c>
      <c r="I169" s="48">
        <f t="shared" si="84"/>
        <v>56.173718898324978</v>
      </c>
      <c r="J169" s="48">
        <f t="shared" si="85"/>
        <v>0.89403041282029827</v>
      </c>
      <c r="K169" s="132" t="str">
        <f t="shared" si="64"/>
        <v>DEJAR</v>
      </c>
      <c r="L169" s="132" t="str">
        <f t="shared" si="65"/>
        <v>DEJAR</v>
      </c>
      <c r="M169" s="132" t="str">
        <f t="shared" si="66"/>
        <v>DEJAR</v>
      </c>
      <c r="O169" s="1"/>
      <c r="P169" s="50"/>
      <c r="Q169" s="1"/>
    </row>
    <row r="170" spans="1:17" x14ac:dyDescent="0.25">
      <c r="A170" t="s">
        <v>58</v>
      </c>
      <c r="B170" s="23">
        <v>8</v>
      </c>
      <c r="C170" t="s">
        <v>105</v>
      </c>
      <c r="D170" s="40">
        <v>13</v>
      </c>
      <c r="E170" s="40">
        <v>7</v>
      </c>
      <c r="F170" s="129">
        <f t="shared" si="63"/>
        <v>132.73259999999999</v>
      </c>
      <c r="G170">
        <v>3.1415999999999999E-2</v>
      </c>
      <c r="H170" s="42" t="s">
        <v>168</v>
      </c>
      <c r="I170" s="48">
        <f t="shared" si="84"/>
        <v>61.678288096341362</v>
      </c>
      <c r="J170" s="48">
        <f t="shared" si="85"/>
        <v>0.98163814770087476</v>
      </c>
      <c r="K170" s="132" t="str">
        <f t="shared" si="64"/>
        <v>DEJAR</v>
      </c>
      <c r="L170" s="132" t="str">
        <f t="shared" si="65"/>
        <v>DEJAR</v>
      </c>
      <c r="M170" s="132" t="str">
        <f t="shared" si="66"/>
        <v>DEJAR</v>
      </c>
      <c r="O170" s="1"/>
      <c r="P170" s="50"/>
      <c r="Q170" s="1"/>
    </row>
    <row r="171" spans="1:17" x14ac:dyDescent="0.25">
      <c r="A171" t="s">
        <v>58</v>
      </c>
      <c r="B171" s="10">
        <v>9</v>
      </c>
      <c r="C171" t="s">
        <v>95</v>
      </c>
      <c r="D171" s="40">
        <v>13</v>
      </c>
      <c r="E171" s="40">
        <v>7</v>
      </c>
      <c r="F171" s="129">
        <f t="shared" si="63"/>
        <v>132.73259999999999</v>
      </c>
      <c r="G171">
        <v>3.1415999999999999E-2</v>
      </c>
      <c r="H171" s="23" t="s">
        <v>167</v>
      </c>
      <c r="I171" s="48">
        <f t="shared" ref="I171" si="86">0.15991*D171^2.32764</f>
        <v>62.623123844849545</v>
      </c>
      <c r="J171" s="48">
        <f t="shared" si="85"/>
        <v>0.9966756405151761</v>
      </c>
      <c r="K171" s="132" t="str">
        <f t="shared" si="64"/>
        <v>DEJAR</v>
      </c>
      <c r="L171" s="132" t="str">
        <f t="shared" si="65"/>
        <v>DEJAR</v>
      </c>
      <c r="M171" s="132" t="str">
        <f t="shared" si="66"/>
        <v>DEJAR</v>
      </c>
      <c r="O171" s="1"/>
      <c r="P171" s="50"/>
      <c r="Q171" s="1"/>
    </row>
    <row r="172" spans="1:17" x14ac:dyDescent="0.25">
      <c r="A172" t="s">
        <v>58</v>
      </c>
      <c r="B172" s="23">
        <v>10</v>
      </c>
      <c r="C172" t="s">
        <v>99</v>
      </c>
      <c r="D172" s="40">
        <v>15.5</v>
      </c>
      <c r="E172" s="40">
        <v>8</v>
      </c>
      <c r="F172" s="129">
        <f t="shared" si="63"/>
        <v>188.69235</v>
      </c>
      <c r="G172">
        <v>3.1415999999999999E-2</v>
      </c>
      <c r="H172" s="42" t="s">
        <v>168</v>
      </c>
      <c r="I172" s="48">
        <f>0.13647*D172^2.38351</f>
        <v>93.800401528799213</v>
      </c>
      <c r="J172" s="48">
        <f>(I172/1000)*0.5/G172</f>
        <v>1.4928762657371915</v>
      </c>
      <c r="K172" s="132" t="str">
        <f t="shared" si="64"/>
        <v>DEJAR</v>
      </c>
      <c r="L172" s="132" t="str">
        <f t="shared" si="65"/>
        <v>DEJAR</v>
      </c>
      <c r="M172" s="132" t="str">
        <f t="shared" si="66"/>
        <v>DEJAR</v>
      </c>
      <c r="O172" s="1"/>
      <c r="P172" s="50"/>
      <c r="Q172" s="1"/>
    </row>
    <row r="173" spans="1:17" x14ac:dyDescent="0.25">
      <c r="A173" t="s">
        <v>58</v>
      </c>
      <c r="B173" s="10">
        <v>11</v>
      </c>
      <c r="C173" t="s">
        <v>95</v>
      </c>
      <c r="D173" s="40">
        <v>34</v>
      </c>
      <c r="E173" s="40">
        <v>10</v>
      </c>
      <c r="F173" s="129">
        <f t="shared" si="63"/>
        <v>907.92240000000004</v>
      </c>
      <c r="G173">
        <v>3.1415999999999999E-2</v>
      </c>
      <c r="H173" s="23" t="s">
        <v>167</v>
      </c>
      <c r="I173" s="48">
        <f t="shared" ref="I173:I177" si="87">0.15991*D173^2.32764</f>
        <v>586.95824798631986</v>
      </c>
      <c r="J173" s="48">
        <f t="shared" ref="J173:J177" si="88">(I173/1000)*0.5/G173</f>
        <v>9.3417088105793216</v>
      </c>
      <c r="K173" s="132" t="str">
        <f t="shared" si="64"/>
        <v>DEJAR</v>
      </c>
      <c r="L173" s="132" t="str">
        <f t="shared" si="65"/>
        <v>DEJAR</v>
      </c>
      <c r="M173" s="132" t="str">
        <f t="shared" si="66"/>
        <v>DEJAR</v>
      </c>
      <c r="O173" s="1"/>
      <c r="P173" s="50"/>
      <c r="Q173" s="1"/>
    </row>
    <row r="174" spans="1:17" x14ac:dyDescent="0.25">
      <c r="A174" t="s">
        <v>59</v>
      </c>
      <c r="B174" s="10">
        <v>1</v>
      </c>
      <c r="C174" t="s">
        <v>95</v>
      </c>
      <c r="D174" s="40">
        <v>37</v>
      </c>
      <c r="E174" s="40">
        <v>20</v>
      </c>
      <c r="F174" s="129">
        <f t="shared" si="63"/>
        <v>1075.2126000000001</v>
      </c>
      <c r="G174">
        <v>3.1415999999999999E-2</v>
      </c>
      <c r="H174" s="23" t="s">
        <v>167</v>
      </c>
      <c r="I174" s="48">
        <f t="shared" si="87"/>
        <v>714.63566127853471</v>
      </c>
      <c r="J174" s="48">
        <f t="shared" si="88"/>
        <v>11.373753203439882</v>
      </c>
      <c r="K174" s="132" t="str">
        <f t="shared" si="64"/>
        <v>DEJAR</v>
      </c>
      <c r="L174" s="132" t="str">
        <f t="shared" si="65"/>
        <v>DEJAR</v>
      </c>
      <c r="M174" s="132" t="str">
        <f t="shared" si="66"/>
        <v>DEJAR</v>
      </c>
      <c r="O174" s="1"/>
      <c r="P174" s="50"/>
      <c r="Q174" s="1"/>
    </row>
    <row r="175" spans="1:17" x14ac:dyDescent="0.25">
      <c r="A175" t="s">
        <v>59</v>
      </c>
      <c r="B175" s="23">
        <v>2</v>
      </c>
      <c r="C175" t="s">
        <v>95</v>
      </c>
      <c r="D175" s="40">
        <v>38</v>
      </c>
      <c r="E175" s="40">
        <v>22</v>
      </c>
      <c r="F175" s="129">
        <f t="shared" si="63"/>
        <v>1134.1176</v>
      </c>
      <c r="G175">
        <v>3.1415999999999999E-2</v>
      </c>
      <c r="H175" s="23" t="s">
        <v>167</v>
      </c>
      <c r="I175" s="48">
        <f t="shared" si="87"/>
        <v>760.40176124087304</v>
      </c>
      <c r="J175" s="48">
        <f t="shared" si="88"/>
        <v>12.102141603655351</v>
      </c>
      <c r="K175" s="132" t="str">
        <f t="shared" si="64"/>
        <v>DEJAR</v>
      </c>
      <c r="L175" s="132" t="str">
        <f t="shared" si="65"/>
        <v>DEJAR</v>
      </c>
      <c r="M175" s="132" t="str">
        <f t="shared" si="66"/>
        <v>DEJAR</v>
      </c>
      <c r="O175" s="1"/>
      <c r="P175" s="50"/>
      <c r="Q175" s="1"/>
    </row>
    <row r="176" spans="1:17" x14ac:dyDescent="0.25">
      <c r="A176" t="s">
        <v>60</v>
      </c>
      <c r="B176" s="10">
        <v>1</v>
      </c>
      <c r="C176" t="s">
        <v>97</v>
      </c>
      <c r="D176" s="40">
        <v>48.3</v>
      </c>
      <c r="E176" s="40">
        <v>30</v>
      </c>
      <c r="F176" s="129">
        <f t="shared" si="63"/>
        <v>1832.2518059999998</v>
      </c>
      <c r="G176">
        <v>3.1415999999999999E-2</v>
      </c>
      <c r="H176" s="23" t="s">
        <v>167</v>
      </c>
      <c r="I176" s="48">
        <f t="shared" si="87"/>
        <v>1328.9184246657155</v>
      </c>
      <c r="J176" s="48">
        <f t="shared" si="88"/>
        <v>21.150344166439321</v>
      </c>
      <c r="K176" s="132" t="str">
        <f t="shared" si="64"/>
        <v>DEJAR</v>
      </c>
      <c r="L176" s="132" t="str">
        <f t="shared" si="65"/>
        <v>DEJAR</v>
      </c>
      <c r="M176" s="132" t="str">
        <f t="shared" si="66"/>
        <v>DEJAR</v>
      </c>
      <c r="O176" s="1"/>
      <c r="P176" s="50"/>
      <c r="Q176" s="1"/>
    </row>
    <row r="177" spans="1:17" x14ac:dyDescent="0.25">
      <c r="A177" t="s">
        <v>60</v>
      </c>
      <c r="B177" s="23">
        <v>2</v>
      </c>
      <c r="C177" t="s">
        <v>97</v>
      </c>
      <c r="D177" s="40">
        <v>11.9</v>
      </c>
      <c r="E177" s="40">
        <v>9</v>
      </c>
      <c r="F177" s="129">
        <f t="shared" si="63"/>
        <v>111.220494</v>
      </c>
      <c r="G177">
        <v>3.1415999999999999E-2</v>
      </c>
      <c r="H177" s="23" t="s">
        <v>167</v>
      </c>
      <c r="I177" s="48">
        <f t="shared" si="87"/>
        <v>50.975530304764888</v>
      </c>
      <c r="J177" s="48">
        <f t="shared" si="88"/>
        <v>0.81129886530374473</v>
      </c>
      <c r="K177" s="132" t="str">
        <f t="shared" si="64"/>
        <v>DEJAR</v>
      </c>
      <c r="L177" s="132" t="str">
        <f t="shared" si="65"/>
        <v>DEJAR</v>
      </c>
      <c r="M177" s="132" t="str">
        <f t="shared" si="66"/>
        <v>DEJAR</v>
      </c>
      <c r="O177" s="1"/>
      <c r="P177" s="50"/>
      <c r="Q177" s="1"/>
    </row>
    <row r="178" spans="1:17" x14ac:dyDescent="0.25">
      <c r="A178" t="s">
        <v>60</v>
      </c>
      <c r="B178" s="10">
        <v>3</v>
      </c>
      <c r="C178" t="s">
        <v>99</v>
      </c>
      <c r="D178" s="40">
        <v>12.2</v>
      </c>
      <c r="E178" s="40">
        <v>7.5</v>
      </c>
      <c r="F178" s="129">
        <f t="shared" si="63"/>
        <v>116.89893599999998</v>
      </c>
      <c r="G178">
        <v>3.1415999999999999E-2</v>
      </c>
      <c r="H178" s="42" t="s">
        <v>168</v>
      </c>
      <c r="I178" s="48">
        <f t="shared" ref="I178:I179" si="89">0.13647*D178^2.38351</f>
        <v>53.013528547746709</v>
      </c>
      <c r="J178" s="48">
        <f t="shared" ref="J178:J183" si="90">(I178/1000)*0.5/G178</f>
        <v>0.84373453889334582</v>
      </c>
      <c r="K178" s="132" t="str">
        <f t="shared" si="64"/>
        <v>DEJAR</v>
      </c>
      <c r="L178" s="132" t="str">
        <f t="shared" si="65"/>
        <v>DEJAR</v>
      </c>
      <c r="M178" s="132" t="str">
        <f t="shared" si="66"/>
        <v>DEJAR</v>
      </c>
      <c r="O178" s="1"/>
      <c r="P178" s="50"/>
      <c r="Q178" s="1"/>
    </row>
    <row r="179" spans="1:17" x14ac:dyDescent="0.25">
      <c r="A179" t="s">
        <v>60</v>
      </c>
      <c r="B179" s="23">
        <v>4</v>
      </c>
      <c r="C179" t="s">
        <v>106</v>
      </c>
      <c r="D179" s="40">
        <v>19.7</v>
      </c>
      <c r="E179" s="40">
        <v>12</v>
      </c>
      <c r="F179" s="129">
        <f t="shared" si="63"/>
        <v>304.80588599999999</v>
      </c>
      <c r="G179">
        <v>3.1415999999999999E-2</v>
      </c>
      <c r="H179" s="42" t="s">
        <v>168</v>
      </c>
      <c r="I179" s="48">
        <f t="shared" si="89"/>
        <v>166.11558741094905</v>
      </c>
      <c r="J179" s="48">
        <f t="shared" si="90"/>
        <v>2.6438055037393213</v>
      </c>
      <c r="K179" s="132" t="str">
        <f t="shared" si="64"/>
        <v>DEJAR</v>
      </c>
      <c r="L179" s="132" t="str">
        <f t="shared" si="65"/>
        <v>DEJAR</v>
      </c>
      <c r="M179" s="132" t="str">
        <f t="shared" si="66"/>
        <v>DEJAR</v>
      </c>
      <c r="O179" s="1"/>
      <c r="P179" s="50"/>
      <c r="Q179" s="1"/>
    </row>
    <row r="180" spans="1:17" x14ac:dyDescent="0.25">
      <c r="A180" t="s">
        <v>60</v>
      </c>
      <c r="B180" s="10">
        <v>5</v>
      </c>
      <c r="C180" t="s">
        <v>97</v>
      </c>
      <c r="D180" s="40">
        <v>23.8</v>
      </c>
      <c r="E180" s="40">
        <v>13</v>
      </c>
      <c r="F180" s="129">
        <f t="shared" si="63"/>
        <v>444.88197600000001</v>
      </c>
      <c r="G180">
        <v>3.1415999999999999E-2</v>
      </c>
      <c r="H180" s="23" t="s">
        <v>167</v>
      </c>
      <c r="I180" s="48">
        <f t="shared" ref="I180:I183" si="91">0.15991*D180^2.32764</f>
        <v>255.88876107568578</v>
      </c>
      <c r="J180" s="48">
        <f t="shared" si="90"/>
        <v>4.0725865972066106</v>
      </c>
      <c r="K180" s="132" t="str">
        <f t="shared" si="64"/>
        <v>DEJAR</v>
      </c>
      <c r="L180" s="132" t="str">
        <f t="shared" si="65"/>
        <v>DEJAR</v>
      </c>
      <c r="M180" s="132" t="str">
        <f t="shared" si="66"/>
        <v>DEJAR</v>
      </c>
      <c r="O180" s="1"/>
      <c r="P180" s="50"/>
      <c r="Q180" s="1"/>
    </row>
    <row r="181" spans="1:17" x14ac:dyDescent="0.25">
      <c r="A181" t="s">
        <v>60</v>
      </c>
      <c r="B181" s="23">
        <v>6</v>
      </c>
      <c r="C181" t="s">
        <v>97</v>
      </c>
      <c r="D181" s="40">
        <v>14.3</v>
      </c>
      <c r="E181" s="40">
        <v>10</v>
      </c>
      <c r="F181" s="129">
        <f t="shared" si="63"/>
        <v>160.60644600000001</v>
      </c>
      <c r="G181">
        <v>3.1415999999999999E-2</v>
      </c>
      <c r="H181" s="23" t="s">
        <v>167</v>
      </c>
      <c r="I181" s="48">
        <f t="shared" si="91"/>
        <v>78.177539475351963</v>
      </c>
      <c r="J181" s="48">
        <f t="shared" si="90"/>
        <v>1.2442312750724467</v>
      </c>
      <c r="K181" s="132" t="str">
        <f t="shared" si="64"/>
        <v>DEJAR</v>
      </c>
      <c r="L181" s="132" t="str">
        <f t="shared" si="65"/>
        <v>DEJAR</v>
      </c>
      <c r="M181" s="132" t="str">
        <f t="shared" si="66"/>
        <v>DEJAR</v>
      </c>
      <c r="O181" s="1"/>
      <c r="P181" s="50"/>
      <c r="Q181" s="1"/>
    </row>
    <row r="182" spans="1:17" x14ac:dyDescent="0.25">
      <c r="A182" t="s">
        <v>60</v>
      </c>
      <c r="B182" s="10">
        <v>7</v>
      </c>
      <c r="C182" t="s">
        <v>97</v>
      </c>
      <c r="D182" s="40">
        <v>13.9</v>
      </c>
      <c r="E182" s="40">
        <v>8</v>
      </c>
      <c r="F182" s="129">
        <f t="shared" si="63"/>
        <v>151.74713400000002</v>
      </c>
      <c r="G182">
        <v>3.1415999999999999E-2</v>
      </c>
      <c r="H182" s="23" t="s">
        <v>167</v>
      </c>
      <c r="I182" s="48">
        <f t="shared" si="91"/>
        <v>73.181716695149532</v>
      </c>
      <c r="J182" s="48">
        <f t="shared" si="90"/>
        <v>1.16472047197526</v>
      </c>
      <c r="K182" s="132" t="str">
        <f t="shared" si="64"/>
        <v>DEJAR</v>
      </c>
      <c r="L182" s="132" t="str">
        <f t="shared" si="65"/>
        <v>DEJAR</v>
      </c>
      <c r="M182" s="132" t="str">
        <f t="shared" si="66"/>
        <v>DEJAR</v>
      </c>
      <c r="O182" s="1"/>
      <c r="P182" s="50"/>
      <c r="Q182" s="1"/>
    </row>
    <row r="183" spans="1:17" x14ac:dyDescent="0.25">
      <c r="A183" t="s">
        <v>60</v>
      </c>
      <c r="B183" s="23">
        <v>8</v>
      </c>
      <c r="C183" t="s">
        <v>97</v>
      </c>
      <c r="D183" s="40">
        <v>31</v>
      </c>
      <c r="E183" s="40">
        <v>15</v>
      </c>
      <c r="F183" s="129">
        <f t="shared" si="63"/>
        <v>754.76940000000002</v>
      </c>
      <c r="G183">
        <v>3.1415999999999999E-2</v>
      </c>
      <c r="H183" s="23" t="s">
        <v>167</v>
      </c>
      <c r="I183" s="48">
        <f t="shared" si="91"/>
        <v>473.40054798786537</v>
      </c>
      <c r="J183" s="48">
        <f t="shared" si="90"/>
        <v>7.5343861087959221</v>
      </c>
      <c r="K183" s="132" t="str">
        <f t="shared" si="64"/>
        <v>DEJAR</v>
      </c>
      <c r="L183" s="132" t="str">
        <f t="shared" si="65"/>
        <v>DEJAR</v>
      </c>
      <c r="M183" s="132" t="str">
        <f t="shared" si="66"/>
        <v>DEJAR</v>
      </c>
      <c r="O183" s="1"/>
      <c r="P183" s="50"/>
      <c r="Q183" s="1"/>
    </row>
    <row r="184" spans="1:17" x14ac:dyDescent="0.25">
      <c r="A184" t="s">
        <v>60</v>
      </c>
      <c r="B184" s="10">
        <v>9</v>
      </c>
      <c r="C184" t="s">
        <v>106</v>
      </c>
      <c r="D184" s="40">
        <v>11.3</v>
      </c>
      <c r="E184" s="40">
        <v>8</v>
      </c>
      <c r="F184" s="129">
        <f t="shared" si="63"/>
        <v>100.28772600000001</v>
      </c>
      <c r="G184">
        <v>3.1415999999999999E-2</v>
      </c>
      <c r="H184" s="42" t="s">
        <v>168</v>
      </c>
      <c r="I184" s="48">
        <f>0.13647*D184^2.38351</f>
        <v>44.163165240621403</v>
      </c>
      <c r="J184" s="48">
        <f>(I184/1000)*0.5/G184</f>
        <v>0.7028769614308219</v>
      </c>
      <c r="K184" s="132" t="str">
        <f t="shared" si="64"/>
        <v>DEJAR</v>
      </c>
      <c r="L184" s="132" t="str">
        <f t="shared" si="65"/>
        <v>DEJAR</v>
      </c>
      <c r="M184" s="132" t="str">
        <f t="shared" si="66"/>
        <v>DEJAR</v>
      </c>
      <c r="O184" s="1"/>
      <c r="P184" s="50"/>
      <c r="Q184" s="1"/>
    </row>
    <row r="185" spans="1:17" x14ac:dyDescent="0.25">
      <c r="A185" t="s">
        <v>60</v>
      </c>
      <c r="B185" s="23">
        <v>10</v>
      </c>
      <c r="C185" t="s">
        <v>95</v>
      </c>
      <c r="D185" s="40">
        <v>23.6</v>
      </c>
      <c r="E185" s="40">
        <v>9</v>
      </c>
      <c r="F185" s="129">
        <f t="shared" si="63"/>
        <v>437.43638400000003</v>
      </c>
      <c r="G185">
        <v>3.1415999999999999E-2</v>
      </c>
      <c r="H185" s="23" t="s">
        <v>167</v>
      </c>
      <c r="I185" s="48">
        <f t="shared" ref="I185:I186" si="92">0.15991*D185^2.32764</f>
        <v>250.91147176401682</v>
      </c>
      <c r="J185" s="48">
        <f t="shared" ref="J185:J186" si="93">(I185/1000)*0.5/G185</f>
        <v>3.993370762732634</v>
      </c>
      <c r="K185" s="132" t="str">
        <f t="shared" si="64"/>
        <v>DEJAR</v>
      </c>
      <c r="L185" s="132" t="str">
        <f t="shared" si="65"/>
        <v>DEJAR</v>
      </c>
      <c r="M185" s="132" t="str">
        <f t="shared" si="66"/>
        <v>DEJAR</v>
      </c>
      <c r="O185" s="1"/>
      <c r="P185" s="50"/>
      <c r="Q185" s="1"/>
    </row>
    <row r="186" spans="1:17" x14ac:dyDescent="0.25">
      <c r="A186" t="s">
        <v>60</v>
      </c>
      <c r="B186" s="10">
        <v>11</v>
      </c>
      <c r="C186" t="s">
        <v>95</v>
      </c>
      <c r="D186" s="40">
        <v>45.4</v>
      </c>
      <c r="E186" s="40">
        <v>38</v>
      </c>
      <c r="F186" s="129">
        <f t="shared" si="63"/>
        <v>1618.8350639999999</v>
      </c>
      <c r="G186">
        <v>3.1415999999999999E-2</v>
      </c>
      <c r="H186" s="23" t="s">
        <v>167</v>
      </c>
      <c r="I186" s="48">
        <f t="shared" si="92"/>
        <v>1150.5489717365915</v>
      </c>
      <c r="J186" s="48">
        <f t="shared" si="93"/>
        <v>18.311512791835238</v>
      </c>
      <c r="K186" s="132" t="str">
        <f t="shared" si="64"/>
        <v>DEJAR</v>
      </c>
      <c r="L186" s="132" t="str">
        <f t="shared" si="65"/>
        <v>DEJAR</v>
      </c>
      <c r="M186" s="132" t="str">
        <f t="shared" si="66"/>
        <v>DEJAR</v>
      </c>
      <c r="O186" s="1"/>
      <c r="P186" s="50"/>
      <c r="Q186" s="1"/>
    </row>
    <row r="187" spans="1:17" x14ac:dyDescent="0.25">
      <c r="A187" t="s">
        <v>61</v>
      </c>
      <c r="B187" s="10">
        <v>1</v>
      </c>
      <c r="C187" t="s">
        <v>104</v>
      </c>
      <c r="D187" s="40">
        <v>14.8</v>
      </c>
      <c r="E187" s="40">
        <v>12</v>
      </c>
      <c r="F187" s="129">
        <f t="shared" si="63"/>
        <v>172.03401600000001</v>
      </c>
      <c r="G187">
        <v>3.1415999999999999E-2</v>
      </c>
      <c r="H187" s="42" t="s">
        <v>168</v>
      </c>
      <c r="I187" s="48">
        <f t="shared" ref="I187:I191" si="94">0.13647*D187^2.38351</f>
        <v>84.017101121722348</v>
      </c>
      <c r="J187" s="48">
        <f t="shared" ref="J187:J193" si="95">(I187/1000)*0.5/G187</f>
        <v>1.3371705678909211</v>
      </c>
      <c r="K187" s="132" t="str">
        <f t="shared" si="64"/>
        <v>DEJAR</v>
      </c>
      <c r="L187" s="132" t="str">
        <f t="shared" si="65"/>
        <v>DEJAR</v>
      </c>
      <c r="M187" s="132" t="str">
        <f t="shared" si="66"/>
        <v>DEJAR</v>
      </c>
      <c r="O187" s="1"/>
      <c r="P187" s="50"/>
      <c r="Q187" s="1"/>
    </row>
    <row r="188" spans="1:17" x14ac:dyDescent="0.25">
      <c r="A188" t="s">
        <v>61</v>
      </c>
      <c r="B188" s="23">
        <v>2</v>
      </c>
      <c r="C188" t="s">
        <v>104</v>
      </c>
      <c r="D188" s="40">
        <v>67.5</v>
      </c>
      <c r="E188" s="40">
        <v>30</v>
      </c>
      <c r="F188" s="129">
        <f t="shared" si="63"/>
        <v>3578.4787499999998</v>
      </c>
      <c r="G188">
        <v>3.1415999999999999E-2</v>
      </c>
      <c r="H188" s="42" t="s">
        <v>168</v>
      </c>
      <c r="I188" s="48">
        <f t="shared" si="94"/>
        <v>3127.52670817017</v>
      </c>
      <c r="J188" s="48">
        <f t="shared" si="95"/>
        <v>49.776017127740168</v>
      </c>
      <c r="K188" s="132" t="str">
        <f t="shared" si="64"/>
        <v>DEJAR</v>
      </c>
      <c r="L188" s="132" t="str">
        <f t="shared" si="65"/>
        <v>DEJAR</v>
      </c>
      <c r="M188" s="132" t="str">
        <f t="shared" si="66"/>
        <v>DEJAR</v>
      </c>
      <c r="O188" s="1"/>
      <c r="P188" s="50"/>
      <c r="Q188" s="1"/>
    </row>
    <row r="189" spans="1:17" x14ac:dyDescent="0.25">
      <c r="A189" t="s">
        <v>61</v>
      </c>
      <c r="B189" s="10">
        <v>3</v>
      </c>
      <c r="C189" t="s">
        <v>104</v>
      </c>
      <c r="D189" s="40">
        <v>25.6</v>
      </c>
      <c r="E189" s="40">
        <v>25</v>
      </c>
      <c r="F189" s="129">
        <f t="shared" si="63"/>
        <v>514.71974400000011</v>
      </c>
      <c r="G189">
        <v>3.1415999999999999E-2</v>
      </c>
      <c r="H189" s="42" t="s">
        <v>168</v>
      </c>
      <c r="I189" s="48">
        <f t="shared" si="94"/>
        <v>310.16388744401803</v>
      </c>
      <c r="J189" s="48">
        <f t="shared" si="95"/>
        <v>4.9364000420807557</v>
      </c>
      <c r="K189" s="132" t="str">
        <f t="shared" si="64"/>
        <v>DEJAR</v>
      </c>
      <c r="L189" s="132" t="str">
        <f t="shared" si="65"/>
        <v>DEJAR</v>
      </c>
      <c r="M189" s="132" t="str">
        <f t="shared" si="66"/>
        <v>DEJAR</v>
      </c>
      <c r="O189" s="1"/>
      <c r="P189" s="50"/>
      <c r="Q189" s="1"/>
    </row>
    <row r="190" spans="1:17" x14ac:dyDescent="0.25">
      <c r="A190" t="s">
        <v>61</v>
      </c>
      <c r="B190" s="23">
        <v>4</v>
      </c>
      <c r="C190" t="s">
        <v>104</v>
      </c>
      <c r="D190" s="40">
        <v>49.8</v>
      </c>
      <c r="E190" s="40">
        <v>22</v>
      </c>
      <c r="F190" s="129">
        <f t="shared" si="63"/>
        <v>1947.8234159999995</v>
      </c>
      <c r="G190">
        <v>3.1415999999999999E-2</v>
      </c>
      <c r="H190" s="42" t="s">
        <v>168</v>
      </c>
      <c r="I190" s="48">
        <f t="shared" si="94"/>
        <v>1514.9569865961025</v>
      </c>
      <c r="J190" s="48">
        <f t="shared" si="95"/>
        <v>24.11123291628633</v>
      </c>
      <c r="K190" s="132" t="str">
        <f t="shared" si="64"/>
        <v>DEJAR</v>
      </c>
      <c r="L190" s="132" t="str">
        <f t="shared" si="65"/>
        <v>DEJAR</v>
      </c>
      <c r="M190" s="132" t="str">
        <f t="shared" si="66"/>
        <v>DEJAR</v>
      </c>
      <c r="O190" s="1"/>
      <c r="P190" s="50"/>
      <c r="Q190" s="1"/>
    </row>
    <row r="191" spans="1:17" x14ac:dyDescent="0.25">
      <c r="A191" t="s">
        <v>61</v>
      </c>
      <c r="B191" s="10">
        <v>5</v>
      </c>
      <c r="C191" t="s">
        <v>104</v>
      </c>
      <c r="D191" s="40">
        <v>21.3</v>
      </c>
      <c r="E191" s="40">
        <v>15</v>
      </c>
      <c r="F191" s="129">
        <f t="shared" si="63"/>
        <v>356.32812600000005</v>
      </c>
      <c r="G191">
        <v>3.1415999999999999E-2</v>
      </c>
      <c r="H191" s="42" t="s">
        <v>168</v>
      </c>
      <c r="I191" s="48">
        <f t="shared" si="94"/>
        <v>200.09823603943784</v>
      </c>
      <c r="J191" s="48">
        <f t="shared" si="95"/>
        <v>3.1846548898560898</v>
      </c>
      <c r="K191" s="132" t="str">
        <f t="shared" si="64"/>
        <v>DEJAR</v>
      </c>
      <c r="L191" s="132" t="str">
        <f t="shared" si="65"/>
        <v>DEJAR</v>
      </c>
      <c r="M191" s="132" t="str">
        <f t="shared" si="66"/>
        <v>DEJAR</v>
      </c>
      <c r="O191" s="1"/>
      <c r="P191" s="50"/>
      <c r="Q191" s="1"/>
    </row>
    <row r="192" spans="1:17" x14ac:dyDescent="0.25">
      <c r="A192" t="s">
        <v>61</v>
      </c>
      <c r="B192" s="23">
        <v>6</v>
      </c>
      <c r="C192" t="s">
        <v>95</v>
      </c>
      <c r="D192" s="40">
        <v>29.6</v>
      </c>
      <c r="E192" s="40">
        <v>20</v>
      </c>
      <c r="F192" s="129">
        <f t="shared" si="63"/>
        <v>688.13606400000003</v>
      </c>
      <c r="G192">
        <v>3.1415999999999999E-2</v>
      </c>
      <c r="H192" s="23" t="s">
        <v>167</v>
      </c>
      <c r="I192" s="48">
        <f t="shared" ref="I192:I193" si="96">0.15991*D192^2.32764</f>
        <v>425.12149233702553</v>
      </c>
      <c r="J192" s="48">
        <f t="shared" si="95"/>
        <v>6.7660028701461918</v>
      </c>
      <c r="K192" s="132" t="str">
        <f t="shared" si="64"/>
        <v>DEJAR</v>
      </c>
      <c r="L192" s="132" t="str">
        <f t="shared" si="65"/>
        <v>DEJAR</v>
      </c>
      <c r="M192" s="132" t="str">
        <f t="shared" si="66"/>
        <v>DEJAR</v>
      </c>
      <c r="O192" s="1"/>
      <c r="P192" s="50"/>
      <c r="Q192" s="1"/>
    </row>
    <row r="193" spans="1:17" x14ac:dyDescent="0.25">
      <c r="A193" t="s">
        <v>61</v>
      </c>
      <c r="B193" s="10">
        <v>7</v>
      </c>
      <c r="C193" t="s">
        <v>95</v>
      </c>
      <c r="D193" s="40">
        <v>40.4</v>
      </c>
      <c r="E193" s="40">
        <v>25</v>
      </c>
      <c r="F193" s="129">
        <f t="shared" si="63"/>
        <v>1281.8984639999999</v>
      </c>
      <c r="G193">
        <v>3.1415999999999999E-2</v>
      </c>
      <c r="H193" s="23" t="s">
        <v>167</v>
      </c>
      <c r="I193" s="48">
        <f t="shared" si="96"/>
        <v>876.9062066190894</v>
      </c>
      <c r="J193" s="48">
        <f t="shared" si="95"/>
        <v>13.956363105091185</v>
      </c>
      <c r="K193" s="132" t="str">
        <f t="shared" si="64"/>
        <v>DEJAR</v>
      </c>
      <c r="L193" s="132" t="str">
        <f t="shared" si="65"/>
        <v>DEJAR</v>
      </c>
      <c r="M193" s="132" t="str">
        <f t="shared" si="66"/>
        <v>DEJAR</v>
      </c>
      <c r="O193" s="1"/>
      <c r="P193" s="50"/>
      <c r="Q193" s="1"/>
    </row>
    <row r="194" spans="1:17" x14ac:dyDescent="0.25">
      <c r="A194" t="s">
        <v>61</v>
      </c>
      <c r="B194" s="23">
        <v>8</v>
      </c>
      <c r="C194" t="s">
        <v>104</v>
      </c>
      <c r="D194" s="40">
        <v>27.2</v>
      </c>
      <c r="E194" s="40">
        <v>30</v>
      </c>
      <c r="F194" s="129">
        <f t="shared" si="63"/>
        <v>581.07033599999988</v>
      </c>
      <c r="G194">
        <v>3.1415999999999999E-2</v>
      </c>
      <c r="H194" s="42" t="s">
        <v>168</v>
      </c>
      <c r="I194" s="48">
        <f t="shared" ref="I194:I196" si="97">0.13647*D194^2.38351</f>
        <v>358.38227333001254</v>
      </c>
      <c r="J194" s="48">
        <f t="shared" ref="J194:J199" si="98">(I194/1000)*0.5/G194</f>
        <v>5.7038176936913123</v>
      </c>
      <c r="K194" s="132" t="str">
        <f t="shared" si="64"/>
        <v>DEJAR</v>
      </c>
      <c r="L194" s="132" t="str">
        <f t="shared" si="65"/>
        <v>DEJAR</v>
      </c>
      <c r="M194" s="132" t="str">
        <f t="shared" si="66"/>
        <v>DEJAR</v>
      </c>
      <c r="O194" s="1"/>
      <c r="P194" s="50"/>
      <c r="Q194" s="1"/>
    </row>
    <row r="195" spans="1:17" x14ac:dyDescent="0.25">
      <c r="A195" t="s">
        <v>61</v>
      </c>
      <c r="B195" s="10">
        <v>9</v>
      </c>
      <c r="C195" t="s">
        <v>104</v>
      </c>
      <c r="D195" s="40">
        <v>15.8</v>
      </c>
      <c r="E195" s="40">
        <v>10</v>
      </c>
      <c r="F195" s="129">
        <f t="shared" ref="F195:F258" si="99">(3.1416/4)*D195^2</f>
        <v>196.06725600000001</v>
      </c>
      <c r="G195">
        <v>3.1415999999999999E-2</v>
      </c>
      <c r="H195" s="42" t="s">
        <v>168</v>
      </c>
      <c r="I195" s="48">
        <f t="shared" si="97"/>
        <v>98.185723550862932</v>
      </c>
      <c r="J195" s="48">
        <f t="shared" si="98"/>
        <v>1.5626706702136322</v>
      </c>
      <c r="K195" s="132" t="str">
        <f t="shared" ref="K195:K258" si="100">+IF(D195&gt;=10,"DEJAR","DEPURAR")</f>
        <v>DEJAR</v>
      </c>
      <c r="L195" s="132" t="str">
        <f t="shared" ref="L195:L258" si="101">+IF(E195&gt;=5,"DEJAR","DEPURAR")</f>
        <v>DEJAR</v>
      </c>
      <c r="M195" s="132" t="str">
        <f t="shared" ref="M195:M258" si="102">+IF(AND(K195="DEJAR",L195="DEJAR"),"DEJAR","DEPURAR")</f>
        <v>DEJAR</v>
      </c>
      <c r="O195" s="1"/>
      <c r="P195" s="50"/>
      <c r="Q195" s="1"/>
    </row>
    <row r="196" spans="1:17" x14ac:dyDescent="0.25">
      <c r="A196" t="s">
        <v>61</v>
      </c>
      <c r="B196" s="23">
        <v>10</v>
      </c>
      <c r="C196" t="s">
        <v>104</v>
      </c>
      <c r="D196" s="40">
        <v>12</v>
      </c>
      <c r="E196" s="40">
        <v>10</v>
      </c>
      <c r="F196" s="129">
        <f t="shared" si="99"/>
        <v>113.0976</v>
      </c>
      <c r="G196">
        <v>3.1415999999999999E-2</v>
      </c>
      <c r="H196" s="42" t="s">
        <v>168</v>
      </c>
      <c r="I196" s="48">
        <f t="shared" si="97"/>
        <v>50.965522775338236</v>
      </c>
      <c r="J196" s="48">
        <f t="shared" si="98"/>
        <v>0.81113959089855869</v>
      </c>
      <c r="K196" s="132" t="str">
        <f t="shared" si="100"/>
        <v>DEJAR</v>
      </c>
      <c r="L196" s="132" t="str">
        <f t="shared" si="101"/>
        <v>DEJAR</v>
      </c>
      <c r="M196" s="132" t="str">
        <f t="shared" si="102"/>
        <v>DEJAR</v>
      </c>
      <c r="O196" s="1"/>
      <c r="P196" s="50"/>
      <c r="Q196" s="1"/>
    </row>
    <row r="197" spans="1:17" x14ac:dyDescent="0.25">
      <c r="A197" t="s">
        <v>62</v>
      </c>
      <c r="B197" s="10">
        <v>1</v>
      </c>
      <c r="C197" t="s">
        <v>97</v>
      </c>
      <c r="D197" s="40">
        <v>47</v>
      </c>
      <c r="E197" s="40">
        <v>35</v>
      </c>
      <c r="F197" s="129">
        <f t="shared" si="99"/>
        <v>1734.9485999999999</v>
      </c>
      <c r="G197">
        <v>3.1415999999999999E-2</v>
      </c>
      <c r="H197" s="23" t="s">
        <v>167</v>
      </c>
      <c r="I197" s="48">
        <f t="shared" ref="I197:I199" si="103">0.15991*D197^2.32764</f>
        <v>1247.146526062053</v>
      </c>
      <c r="J197" s="48">
        <f t="shared" si="98"/>
        <v>19.848907022887268</v>
      </c>
      <c r="K197" s="132" t="str">
        <f t="shared" si="100"/>
        <v>DEJAR</v>
      </c>
      <c r="L197" s="132" t="str">
        <f t="shared" si="101"/>
        <v>DEJAR</v>
      </c>
      <c r="M197" s="132" t="str">
        <f t="shared" si="102"/>
        <v>DEJAR</v>
      </c>
      <c r="O197" s="1"/>
      <c r="P197" s="50"/>
      <c r="Q197" s="1"/>
    </row>
    <row r="198" spans="1:17" x14ac:dyDescent="0.25">
      <c r="A198" t="s">
        <v>62</v>
      </c>
      <c r="B198" s="23">
        <v>2</v>
      </c>
      <c r="C198" t="s">
        <v>97</v>
      </c>
      <c r="D198" s="40">
        <v>38.200000000000003</v>
      </c>
      <c r="E198" s="40">
        <v>32</v>
      </c>
      <c r="F198" s="129">
        <f t="shared" si="99"/>
        <v>1146.0870960000002</v>
      </c>
      <c r="G198">
        <v>3.1415999999999999E-2</v>
      </c>
      <c r="H198" s="23" t="s">
        <v>167</v>
      </c>
      <c r="I198" s="48">
        <f t="shared" si="103"/>
        <v>769.74980813595096</v>
      </c>
      <c r="J198" s="48">
        <f t="shared" si="98"/>
        <v>12.250920042907293</v>
      </c>
      <c r="K198" s="132" t="str">
        <f t="shared" si="100"/>
        <v>DEJAR</v>
      </c>
      <c r="L198" s="132" t="str">
        <f t="shared" si="101"/>
        <v>DEJAR</v>
      </c>
      <c r="M198" s="132" t="str">
        <f t="shared" si="102"/>
        <v>DEJAR</v>
      </c>
      <c r="O198" s="1"/>
      <c r="P198" s="50"/>
      <c r="Q198" s="1"/>
    </row>
    <row r="199" spans="1:17" x14ac:dyDescent="0.25">
      <c r="A199" t="s">
        <v>62</v>
      </c>
      <c r="B199" s="10">
        <v>3</v>
      </c>
      <c r="C199" t="s">
        <v>97</v>
      </c>
      <c r="D199" s="40">
        <v>14.8</v>
      </c>
      <c r="E199" s="40">
        <v>8</v>
      </c>
      <c r="F199" s="129">
        <f t="shared" si="99"/>
        <v>172.03401600000001</v>
      </c>
      <c r="G199">
        <v>3.1415999999999999E-2</v>
      </c>
      <c r="H199" s="23" t="s">
        <v>167</v>
      </c>
      <c r="I199" s="48">
        <f t="shared" si="103"/>
        <v>84.68833654410949</v>
      </c>
      <c r="J199" s="48">
        <f t="shared" si="98"/>
        <v>1.3478535864545054</v>
      </c>
      <c r="K199" s="132" t="str">
        <f t="shared" si="100"/>
        <v>DEJAR</v>
      </c>
      <c r="L199" s="132" t="str">
        <f t="shared" si="101"/>
        <v>DEJAR</v>
      </c>
      <c r="M199" s="132" t="str">
        <f t="shared" si="102"/>
        <v>DEJAR</v>
      </c>
      <c r="O199" s="1"/>
      <c r="P199" s="50"/>
      <c r="Q199" s="1"/>
    </row>
    <row r="200" spans="1:17" x14ac:dyDescent="0.25">
      <c r="A200" t="s">
        <v>62</v>
      </c>
      <c r="B200" s="23">
        <v>4</v>
      </c>
      <c r="C200" t="s">
        <v>99</v>
      </c>
      <c r="D200" s="40">
        <v>14.7</v>
      </c>
      <c r="E200" s="40">
        <v>8</v>
      </c>
      <c r="F200" s="129">
        <f t="shared" si="99"/>
        <v>169.71708599999997</v>
      </c>
      <c r="G200">
        <v>3.1415999999999999E-2</v>
      </c>
      <c r="H200" s="42" t="s">
        <v>168</v>
      </c>
      <c r="I200" s="48">
        <f t="shared" ref="I200:I201" si="104">0.13647*D200^2.38351</f>
        <v>82.670341586040095</v>
      </c>
      <c r="J200" s="48">
        <f t="shared" ref="J200:J202" si="105">(I200/1000)*0.5/G200</f>
        <v>1.3157362742876257</v>
      </c>
      <c r="K200" s="132" t="str">
        <f t="shared" si="100"/>
        <v>DEJAR</v>
      </c>
      <c r="L200" s="132" t="str">
        <f t="shared" si="101"/>
        <v>DEJAR</v>
      </c>
      <c r="M200" s="132" t="str">
        <f t="shared" si="102"/>
        <v>DEJAR</v>
      </c>
      <c r="O200" s="1"/>
      <c r="P200" s="50"/>
      <c r="Q200" s="1"/>
    </row>
    <row r="201" spans="1:17" x14ac:dyDescent="0.25">
      <c r="A201" t="s">
        <v>62</v>
      </c>
      <c r="B201" s="10">
        <v>5</v>
      </c>
      <c r="C201" t="s">
        <v>99</v>
      </c>
      <c r="D201" s="40">
        <v>15</v>
      </c>
      <c r="E201" s="40">
        <v>8</v>
      </c>
      <c r="F201" s="129">
        <f t="shared" si="99"/>
        <v>176.715</v>
      </c>
      <c r="G201">
        <v>3.1415999999999999E-2</v>
      </c>
      <c r="H201" s="42" t="s">
        <v>168</v>
      </c>
      <c r="I201" s="48">
        <f t="shared" si="104"/>
        <v>86.748598761993364</v>
      </c>
      <c r="J201" s="48">
        <f t="shared" si="105"/>
        <v>1.3806436013813561</v>
      </c>
      <c r="K201" s="132" t="str">
        <f t="shared" si="100"/>
        <v>DEJAR</v>
      </c>
      <c r="L201" s="132" t="str">
        <f t="shared" si="101"/>
        <v>DEJAR</v>
      </c>
      <c r="M201" s="132" t="str">
        <f t="shared" si="102"/>
        <v>DEJAR</v>
      </c>
      <c r="O201" s="1"/>
      <c r="P201" s="50"/>
      <c r="Q201" s="1"/>
    </row>
    <row r="202" spans="1:17" x14ac:dyDescent="0.25">
      <c r="A202" t="s">
        <v>62</v>
      </c>
      <c r="B202" s="23">
        <v>6</v>
      </c>
      <c r="C202" t="s">
        <v>102</v>
      </c>
      <c r="D202" s="40">
        <v>49.3</v>
      </c>
      <c r="E202" s="40">
        <v>25</v>
      </c>
      <c r="F202" s="129">
        <f t="shared" si="99"/>
        <v>1908.9068459999999</v>
      </c>
      <c r="G202">
        <v>3.1415999999999999E-2</v>
      </c>
      <c r="H202" s="23" t="s">
        <v>167</v>
      </c>
      <c r="I202" s="48">
        <f t="shared" ref="I202" si="106">0.15991*D202^2.32764</f>
        <v>1393.8428976383548</v>
      </c>
      <c r="J202" s="48">
        <f t="shared" si="105"/>
        <v>22.18364683025138</v>
      </c>
      <c r="K202" s="132" t="str">
        <f t="shared" si="100"/>
        <v>DEJAR</v>
      </c>
      <c r="L202" s="132" t="str">
        <f t="shared" si="101"/>
        <v>DEJAR</v>
      </c>
      <c r="M202" s="132" t="str">
        <f t="shared" si="102"/>
        <v>DEJAR</v>
      </c>
      <c r="O202" s="1"/>
      <c r="P202" s="50"/>
      <c r="Q202" s="1"/>
    </row>
    <row r="203" spans="1:17" x14ac:dyDescent="0.25">
      <c r="A203" t="s">
        <v>62</v>
      </c>
      <c r="B203" s="10">
        <v>7</v>
      </c>
      <c r="C203" t="s">
        <v>99</v>
      </c>
      <c r="D203" s="40">
        <v>14</v>
      </c>
      <c r="E203" s="40">
        <v>7</v>
      </c>
      <c r="F203" s="129">
        <f t="shared" si="99"/>
        <v>153.9384</v>
      </c>
      <c r="G203">
        <v>3.1415999999999999E-2</v>
      </c>
      <c r="H203" s="42" t="s">
        <v>168</v>
      </c>
      <c r="I203" s="48">
        <f>0.13647*D203^2.38351</f>
        <v>73.59440964790268</v>
      </c>
      <c r="J203" s="48">
        <f>(I203/1000)*0.5/G203</f>
        <v>1.1712886689569435</v>
      </c>
      <c r="K203" s="132" t="str">
        <f t="shared" si="100"/>
        <v>DEJAR</v>
      </c>
      <c r="L203" s="132" t="str">
        <f t="shared" si="101"/>
        <v>DEJAR</v>
      </c>
      <c r="M203" s="132" t="str">
        <f t="shared" si="102"/>
        <v>DEJAR</v>
      </c>
      <c r="O203" s="1"/>
      <c r="P203" s="50"/>
      <c r="Q203" s="1"/>
    </row>
    <row r="204" spans="1:17" x14ac:dyDescent="0.25">
      <c r="A204" t="s">
        <v>62</v>
      </c>
      <c r="B204" s="23">
        <v>8</v>
      </c>
      <c r="C204" t="s">
        <v>109</v>
      </c>
      <c r="D204" s="40">
        <v>11.3</v>
      </c>
      <c r="E204" s="40">
        <v>12</v>
      </c>
      <c r="F204" s="129">
        <f t="shared" si="99"/>
        <v>100.28772600000001</v>
      </c>
      <c r="G204">
        <v>3.1415999999999999E-2</v>
      </c>
      <c r="H204" s="23" t="s">
        <v>167</v>
      </c>
      <c r="I204" s="48">
        <f t="shared" ref="I204:I208" si="107">0.15991*D204^2.32764</f>
        <v>45.192163344844303</v>
      </c>
      <c r="J204" s="48">
        <f t="shared" ref="J204:J208" si="108">(I204/1000)*0.5/G204</f>
        <v>0.71925393660625647</v>
      </c>
      <c r="K204" s="132" t="str">
        <f t="shared" si="100"/>
        <v>DEJAR</v>
      </c>
      <c r="L204" s="132" t="str">
        <f t="shared" si="101"/>
        <v>DEJAR</v>
      </c>
      <c r="M204" s="132" t="str">
        <f t="shared" si="102"/>
        <v>DEJAR</v>
      </c>
      <c r="O204" s="1"/>
      <c r="P204" s="50"/>
      <c r="Q204" s="1"/>
    </row>
    <row r="205" spans="1:17" x14ac:dyDescent="0.25">
      <c r="A205" t="s">
        <v>62</v>
      </c>
      <c r="B205" s="10">
        <v>9</v>
      </c>
      <c r="C205" t="s">
        <v>109</v>
      </c>
      <c r="D205" s="40">
        <v>20.9</v>
      </c>
      <c r="E205" s="40">
        <v>20</v>
      </c>
      <c r="F205" s="129">
        <f t="shared" si="99"/>
        <v>343.07057399999997</v>
      </c>
      <c r="G205">
        <v>3.1415999999999999E-2</v>
      </c>
      <c r="H205" s="23" t="s">
        <v>167</v>
      </c>
      <c r="I205" s="48">
        <f t="shared" si="107"/>
        <v>189.10409116820267</v>
      </c>
      <c r="J205" s="48">
        <f t="shared" si="108"/>
        <v>3.0096780488955099</v>
      </c>
      <c r="K205" s="132" t="str">
        <f t="shared" si="100"/>
        <v>DEJAR</v>
      </c>
      <c r="L205" s="132" t="str">
        <f t="shared" si="101"/>
        <v>DEJAR</v>
      </c>
      <c r="M205" s="132" t="str">
        <f t="shared" si="102"/>
        <v>DEJAR</v>
      </c>
      <c r="O205" s="1"/>
      <c r="P205" s="50"/>
      <c r="Q205" s="1"/>
    </row>
    <row r="206" spans="1:17" x14ac:dyDescent="0.25">
      <c r="A206" t="s">
        <v>62</v>
      </c>
      <c r="B206" s="23">
        <v>10</v>
      </c>
      <c r="C206" t="s">
        <v>109</v>
      </c>
      <c r="D206" s="40">
        <v>27.3</v>
      </c>
      <c r="E206" s="40">
        <v>22</v>
      </c>
      <c r="F206" s="129">
        <f t="shared" si="99"/>
        <v>585.35076600000002</v>
      </c>
      <c r="G206">
        <v>3.1415999999999999E-2</v>
      </c>
      <c r="H206" s="23" t="s">
        <v>167</v>
      </c>
      <c r="I206" s="48">
        <f t="shared" si="107"/>
        <v>352.16423429119806</v>
      </c>
      <c r="J206" s="48">
        <f t="shared" si="108"/>
        <v>5.6048547601731293</v>
      </c>
      <c r="K206" s="132" t="str">
        <f t="shared" si="100"/>
        <v>DEJAR</v>
      </c>
      <c r="L206" s="132" t="str">
        <f t="shared" si="101"/>
        <v>DEJAR</v>
      </c>
      <c r="M206" s="132" t="str">
        <f t="shared" si="102"/>
        <v>DEJAR</v>
      </c>
      <c r="O206" s="1"/>
      <c r="P206" s="50"/>
      <c r="Q206" s="1"/>
    </row>
    <row r="207" spans="1:17" x14ac:dyDescent="0.25">
      <c r="A207" t="s">
        <v>62</v>
      </c>
      <c r="B207" s="10">
        <v>11</v>
      </c>
      <c r="C207" t="s">
        <v>109</v>
      </c>
      <c r="D207" s="40">
        <v>17.399999999999999</v>
      </c>
      <c r="E207" s="40">
        <v>15</v>
      </c>
      <c r="F207" s="129">
        <f t="shared" si="99"/>
        <v>237.78770399999993</v>
      </c>
      <c r="G207">
        <v>3.1415999999999999E-2</v>
      </c>
      <c r="H207" s="23" t="s">
        <v>167</v>
      </c>
      <c r="I207" s="48">
        <f t="shared" si="107"/>
        <v>123.43197428362863</v>
      </c>
      <c r="J207" s="48">
        <f t="shared" si="108"/>
        <v>1.9644762904830124</v>
      </c>
      <c r="K207" s="132" t="str">
        <f t="shared" si="100"/>
        <v>DEJAR</v>
      </c>
      <c r="L207" s="132" t="str">
        <f t="shared" si="101"/>
        <v>DEJAR</v>
      </c>
      <c r="M207" s="132" t="str">
        <f t="shared" si="102"/>
        <v>DEJAR</v>
      </c>
      <c r="O207" s="1"/>
      <c r="P207" s="50"/>
      <c r="Q207" s="1"/>
    </row>
    <row r="208" spans="1:17" x14ac:dyDescent="0.25">
      <c r="A208" t="s">
        <v>62</v>
      </c>
      <c r="B208" s="23">
        <v>12</v>
      </c>
      <c r="C208" t="s">
        <v>109</v>
      </c>
      <c r="D208" s="40">
        <v>32</v>
      </c>
      <c r="E208" s="40">
        <v>25</v>
      </c>
      <c r="F208" s="129">
        <f t="shared" si="99"/>
        <v>804.24959999999999</v>
      </c>
      <c r="G208">
        <v>3.1415999999999999E-2</v>
      </c>
      <c r="H208" s="23" t="s">
        <v>167</v>
      </c>
      <c r="I208" s="48">
        <f t="shared" si="107"/>
        <v>509.70972386186907</v>
      </c>
      <c r="J208" s="48">
        <f t="shared" si="108"/>
        <v>8.1122632394618837</v>
      </c>
      <c r="K208" s="132" t="str">
        <f t="shared" si="100"/>
        <v>DEJAR</v>
      </c>
      <c r="L208" s="132" t="str">
        <f t="shared" si="101"/>
        <v>DEJAR</v>
      </c>
      <c r="M208" s="132" t="str">
        <f t="shared" si="102"/>
        <v>DEJAR</v>
      </c>
      <c r="O208" s="1"/>
      <c r="P208" s="50"/>
      <c r="Q208" s="1"/>
    </row>
    <row r="209" spans="1:17" x14ac:dyDescent="0.25">
      <c r="A209" t="s">
        <v>63</v>
      </c>
      <c r="B209" s="10">
        <v>1</v>
      </c>
      <c r="C209" t="s">
        <v>110</v>
      </c>
      <c r="D209" s="43">
        <v>31.2</v>
      </c>
      <c r="E209" s="43">
        <v>7</v>
      </c>
      <c r="F209" s="129">
        <f t="shared" si="99"/>
        <v>764.53977599999996</v>
      </c>
      <c r="G209">
        <v>3.1415999999999999E-2</v>
      </c>
      <c r="H209" s="42" t="s">
        <v>168</v>
      </c>
      <c r="I209" s="48">
        <f t="shared" ref="I209:I216" si="109">0.13647*D209^2.38351</f>
        <v>497.01512808759975</v>
      </c>
      <c r="J209" s="48">
        <f t="shared" ref="J209:J217" si="110">(I209/1000)*0.5/G209</f>
        <v>7.910222945117134</v>
      </c>
      <c r="K209" s="132" t="str">
        <f t="shared" si="100"/>
        <v>DEJAR</v>
      </c>
      <c r="L209" s="132" t="str">
        <f t="shared" si="101"/>
        <v>DEJAR</v>
      </c>
      <c r="M209" s="132" t="str">
        <f t="shared" si="102"/>
        <v>DEJAR</v>
      </c>
      <c r="O209" s="1"/>
      <c r="P209" s="50"/>
      <c r="Q209" s="1"/>
    </row>
    <row r="210" spans="1:17" x14ac:dyDescent="0.25">
      <c r="A210" t="s">
        <v>63</v>
      </c>
      <c r="B210" s="10">
        <v>2</v>
      </c>
      <c r="C210" t="s">
        <v>111</v>
      </c>
      <c r="D210" s="43">
        <v>25.7</v>
      </c>
      <c r="E210" s="43">
        <v>7</v>
      </c>
      <c r="F210" s="129">
        <f t="shared" si="99"/>
        <v>518.74884599999996</v>
      </c>
      <c r="G210">
        <v>3.1415999999999999E-2</v>
      </c>
      <c r="H210" s="42" t="s">
        <v>168</v>
      </c>
      <c r="I210" s="48">
        <f t="shared" si="109"/>
        <v>313.05950220812758</v>
      </c>
      <c r="J210" s="48">
        <f t="shared" si="110"/>
        <v>4.9824850746136935</v>
      </c>
      <c r="K210" s="132" t="str">
        <f t="shared" si="100"/>
        <v>DEJAR</v>
      </c>
      <c r="L210" s="132" t="str">
        <f t="shared" si="101"/>
        <v>DEJAR</v>
      </c>
      <c r="M210" s="132" t="str">
        <f t="shared" si="102"/>
        <v>DEJAR</v>
      </c>
      <c r="O210" s="1"/>
      <c r="P210" s="50"/>
      <c r="Q210" s="1"/>
    </row>
    <row r="211" spans="1:17" x14ac:dyDescent="0.25">
      <c r="A211" t="s">
        <v>64</v>
      </c>
      <c r="B211" s="10">
        <v>3</v>
      </c>
      <c r="C211" t="s">
        <v>112</v>
      </c>
      <c r="D211" s="43">
        <v>10.199999999999999</v>
      </c>
      <c r="E211" s="43">
        <v>8</v>
      </c>
      <c r="F211" s="129">
        <f t="shared" si="99"/>
        <v>81.713015999999996</v>
      </c>
      <c r="G211">
        <v>3.1415999999999999E-2</v>
      </c>
      <c r="H211" s="42" t="s">
        <v>168</v>
      </c>
      <c r="I211" s="48">
        <f t="shared" si="109"/>
        <v>34.597585156277091</v>
      </c>
      <c r="J211" s="48">
        <f t="shared" si="110"/>
        <v>0.55063638203904208</v>
      </c>
      <c r="K211" s="132" t="str">
        <f t="shared" si="100"/>
        <v>DEJAR</v>
      </c>
      <c r="L211" s="132" t="str">
        <f t="shared" si="101"/>
        <v>DEJAR</v>
      </c>
      <c r="M211" s="132" t="str">
        <f t="shared" si="102"/>
        <v>DEJAR</v>
      </c>
      <c r="O211" s="1"/>
      <c r="P211" s="50"/>
      <c r="Q211" s="1"/>
    </row>
    <row r="212" spans="1:17" x14ac:dyDescent="0.25">
      <c r="A212" t="s">
        <v>64</v>
      </c>
      <c r="B212" s="10">
        <v>4</v>
      </c>
      <c r="C212" t="s">
        <v>99</v>
      </c>
      <c r="D212" s="43">
        <v>29.6</v>
      </c>
      <c r="E212" s="43">
        <v>8</v>
      </c>
      <c r="F212" s="129">
        <f t="shared" si="99"/>
        <v>688.13606400000003</v>
      </c>
      <c r="G212">
        <v>3.1415999999999999E-2</v>
      </c>
      <c r="H212" s="42" t="s">
        <v>168</v>
      </c>
      <c r="I212" s="48">
        <f t="shared" si="109"/>
        <v>438.40520103650294</v>
      </c>
      <c r="J212" s="48">
        <f t="shared" si="110"/>
        <v>6.9774191659743909</v>
      </c>
      <c r="K212" s="132" t="str">
        <f t="shared" si="100"/>
        <v>DEJAR</v>
      </c>
      <c r="L212" s="132" t="str">
        <f t="shared" si="101"/>
        <v>DEJAR</v>
      </c>
      <c r="M212" s="132" t="str">
        <f t="shared" si="102"/>
        <v>DEJAR</v>
      </c>
      <c r="O212" s="1"/>
      <c r="P212" s="50"/>
      <c r="Q212" s="1"/>
    </row>
    <row r="213" spans="1:17" x14ac:dyDescent="0.25">
      <c r="A213" t="s">
        <v>64</v>
      </c>
      <c r="B213" s="10">
        <v>5</v>
      </c>
      <c r="C213" t="s">
        <v>99</v>
      </c>
      <c r="D213" s="43">
        <v>23.8</v>
      </c>
      <c r="E213" s="43">
        <v>6</v>
      </c>
      <c r="F213" s="129">
        <f t="shared" si="99"/>
        <v>444.88197600000001</v>
      </c>
      <c r="G213">
        <v>3.1415999999999999E-2</v>
      </c>
      <c r="H213" s="42" t="s">
        <v>168</v>
      </c>
      <c r="I213" s="48">
        <f t="shared" si="109"/>
        <v>260.68865685840007</v>
      </c>
      <c r="J213" s="48">
        <f t="shared" si="110"/>
        <v>4.1489791325821255</v>
      </c>
      <c r="K213" s="132" t="str">
        <f t="shared" si="100"/>
        <v>DEJAR</v>
      </c>
      <c r="L213" s="132" t="str">
        <f t="shared" si="101"/>
        <v>DEJAR</v>
      </c>
      <c r="M213" s="132" t="str">
        <f t="shared" si="102"/>
        <v>DEJAR</v>
      </c>
      <c r="O213" s="1"/>
      <c r="P213" s="50"/>
      <c r="Q213" s="1"/>
    </row>
    <row r="214" spans="1:17" x14ac:dyDescent="0.25">
      <c r="A214" t="s">
        <v>64</v>
      </c>
      <c r="B214" s="10">
        <v>6</v>
      </c>
      <c r="C214" t="s">
        <v>99</v>
      </c>
      <c r="D214" s="43">
        <v>26.7</v>
      </c>
      <c r="E214" s="43">
        <v>8</v>
      </c>
      <c r="F214" s="129">
        <f t="shared" si="99"/>
        <v>559.90380600000003</v>
      </c>
      <c r="G214">
        <v>3.1415999999999999E-2</v>
      </c>
      <c r="H214" s="42" t="s">
        <v>168</v>
      </c>
      <c r="I214" s="48">
        <f t="shared" si="109"/>
        <v>342.87912713970985</v>
      </c>
      <c r="J214" s="48">
        <f t="shared" si="110"/>
        <v>5.4570780357096682</v>
      </c>
      <c r="K214" s="132" t="str">
        <f t="shared" si="100"/>
        <v>DEJAR</v>
      </c>
      <c r="L214" s="132" t="str">
        <f t="shared" si="101"/>
        <v>DEJAR</v>
      </c>
      <c r="M214" s="132" t="str">
        <f t="shared" si="102"/>
        <v>DEJAR</v>
      </c>
      <c r="O214" s="1"/>
      <c r="P214" s="50"/>
      <c r="Q214" s="1"/>
    </row>
    <row r="215" spans="1:17" x14ac:dyDescent="0.25">
      <c r="A215" t="s">
        <v>64</v>
      </c>
      <c r="B215" s="10">
        <v>7</v>
      </c>
      <c r="C215" t="s">
        <v>112</v>
      </c>
      <c r="D215" s="43">
        <v>11.3</v>
      </c>
      <c r="E215" s="43">
        <v>6</v>
      </c>
      <c r="F215" s="129">
        <f t="shared" si="99"/>
        <v>100.28772600000001</v>
      </c>
      <c r="G215">
        <v>3.1415999999999999E-2</v>
      </c>
      <c r="H215" s="42" t="s">
        <v>168</v>
      </c>
      <c r="I215" s="48">
        <f t="shared" si="109"/>
        <v>44.163165240621403</v>
      </c>
      <c r="J215" s="48">
        <f t="shared" si="110"/>
        <v>0.7028769614308219</v>
      </c>
      <c r="K215" s="132" t="str">
        <f t="shared" si="100"/>
        <v>DEJAR</v>
      </c>
      <c r="L215" s="132" t="str">
        <f t="shared" si="101"/>
        <v>DEJAR</v>
      </c>
      <c r="M215" s="132" t="str">
        <f t="shared" si="102"/>
        <v>DEJAR</v>
      </c>
      <c r="O215" s="1"/>
      <c r="P215" s="50"/>
      <c r="Q215" s="1"/>
    </row>
    <row r="216" spans="1:17" x14ac:dyDescent="0.25">
      <c r="A216" t="s">
        <v>64</v>
      </c>
      <c r="B216" s="10">
        <v>8</v>
      </c>
      <c r="C216" t="s">
        <v>99</v>
      </c>
      <c r="D216" s="43">
        <v>51</v>
      </c>
      <c r="E216" s="43">
        <v>10</v>
      </c>
      <c r="F216" s="129">
        <f t="shared" si="99"/>
        <v>2042.8253999999999</v>
      </c>
      <c r="G216">
        <v>3.1415999999999999E-2</v>
      </c>
      <c r="H216" s="42" t="s">
        <v>168</v>
      </c>
      <c r="I216" s="48">
        <f t="shared" si="109"/>
        <v>1603.4217927813093</v>
      </c>
      <c r="J216" s="48">
        <f t="shared" si="110"/>
        <v>25.519190743272684</v>
      </c>
      <c r="K216" s="132" t="str">
        <f t="shared" si="100"/>
        <v>DEJAR</v>
      </c>
      <c r="L216" s="132" t="str">
        <f t="shared" si="101"/>
        <v>DEJAR</v>
      </c>
      <c r="M216" s="132" t="str">
        <f t="shared" si="102"/>
        <v>DEJAR</v>
      </c>
      <c r="O216" s="1"/>
      <c r="P216" s="50"/>
      <c r="Q216" s="1"/>
    </row>
    <row r="217" spans="1:17" x14ac:dyDescent="0.25">
      <c r="A217" t="s">
        <v>64</v>
      </c>
      <c r="B217" s="10">
        <v>9</v>
      </c>
      <c r="C217" t="s">
        <v>95</v>
      </c>
      <c r="D217" s="43">
        <v>13</v>
      </c>
      <c r="E217" s="43">
        <v>6</v>
      </c>
      <c r="F217" s="129">
        <f t="shared" si="99"/>
        <v>132.73259999999999</v>
      </c>
      <c r="G217">
        <v>3.1415999999999999E-2</v>
      </c>
      <c r="H217" s="23" t="s">
        <v>167</v>
      </c>
      <c r="I217" s="48">
        <f t="shared" ref="I217" si="111">0.15991*D217^2.32764</f>
        <v>62.623123844849545</v>
      </c>
      <c r="J217" s="48">
        <f t="shared" si="110"/>
        <v>0.9966756405151761</v>
      </c>
      <c r="K217" s="132" t="str">
        <f t="shared" si="100"/>
        <v>DEJAR</v>
      </c>
      <c r="L217" s="132" t="str">
        <f t="shared" si="101"/>
        <v>DEJAR</v>
      </c>
      <c r="M217" s="132" t="str">
        <f t="shared" si="102"/>
        <v>DEJAR</v>
      </c>
      <c r="O217" s="1"/>
      <c r="P217" s="50"/>
      <c r="Q217" s="1"/>
    </row>
    <row r="218" spans="1:17" x14ac:dyDescent="0.25">
      <c r="A218" t="s">
        <v>65</v>
      </c>
      <c r="B218" s="23">
        <v>1</v>
      </c>
      <c r="C218" t="s">
        <v>113</v>
      </c>
      <c r="D218" s="43">
        <v>13</v>
      </c>
      <c r="E218" s="43">
        <v>7</v>
      </c>
      <c r="F218" s="129">
        <f t="shared" si="99"/>
        <v>132.73259999999999</v>
      </c>
      <c r="G218">
        <v>3.1415999999999999E-2</v>
      </c>
      <c r="H218" s="42" t="s">
        <v>168</v>
      </c>
      <c r="I218" s="48">
        <f t="shared" ref="I218:I243" si="112">0.13647*D218^2.38351</f>
        <v>61.678288096341362</v>
      </c>
      <c r="J218" s="48">
        <f t="shared" ref="J218:J249" si="113">(I218/1000)*0.5/G218</f>
        <v>0.98163814770087476</v>
      </c>
      <c r="K218" s="132" t="str">
        <f t="shared" si="100"/>
        <v>DEJAR</v>
      </c>
      <c r="L218" s="132" t="str">
        <f t="shared" si="101"/>
        <v>DEJAR</v>
      </c>
      <c r="M218" s="132" t="str">
        <f t="shared" si="102"/>
        <v>DEJAR</v>
      </c>
      <c r="O218" s="1"/>
      <c r="P218" s="50"/>
      <c r="Q218" s="1"/>
    </row>
    <row r="219" spans="1:17" x14ac:dyDescent="0.25">
      <c r="A219" t="s">
        <v>66</v>
      </c>
      <c r="B219" s="10">
        <v>1</v>
      </c>
      <c r="C219" t="s">
        <v>105</v>
      </c>
      <c r="D219" s="43">
        <v>26</v>
      </c>
      <c r="E219" s="43">
        <v>10</v>
      </c>
      <c r="F219" s="129">
        <f t="shared" si="99"/>
        <v>530.93039999999996</v>
      </c>
      <c r="G219">
        <v>3.1415999999999999E-2</v>
      </c>
      <c r="H219" s="42" t="s">
        <v>168</v>
      </c>
      <c r="I219" s="48">
        <f t="shared" si="112"/>
        <v>321.84021980583157</v>
      </c>
      <c r="J219" s="48">
        <f t="shared" si="113"/>
        <v>5.1222342087762849</v>
      </c>
      <c r="K219" s="132" t="str">
        <f t="shared" si="100"/>
        <v>DEJAR</v>
      </c>
      <c r="L219" s="132" t="str">
        <f t="shared" si="101"/>
        <v>DEJAR</v>
      </c>
      <c r="M219" s="132" t="str">
        <f t="shared" si="102"/>
        <v>DEJAR</v>
      </c>
      <c r="O219" s="1"/>
      <c r="P219" s="50"/>
      <c r="Q219" s="1"/>
    </row>
    <row r="220" spans="1:17" x14ac:dyDescent="0.25">
      <c r="A220" t="s">
        <v>66</v>
      </c>
      <c r="B220" s="10">
        <v>2</v>
      </c>
      <c r="C220" t="s">
        <v>99</v>
      </c>
      <c r="D220" s="43">
        <v>20</v>
      </c>
      <c r="E220" s="43">
        <v>6</v>
      </c>
      <c r="F220" s="129">
        <f t="shared" si="99"/>
        <v>314.15999999999997</v>
      </c>
      <c r="G220">
        <v>3.1415999999999999E-2</v>
      </c>
      <c r="H220" s="42" t="s">
        <v>168</v>
      </c>
      <c r="I220" s="48">
        <f t="shared" si="112"/>
        <v>172.20874292148596</v>
      </c>
      <c r="J220" s="48">
        <f t="shared" si="113"/>
        <v>2.7407808588217146</v>
      </c>
      <c r="K220" s="132" t="str">
        <f t="shared" si="100"/>
        <v>DEJAR</v>
      </c>
      <c r="L220" s="132" t="str">
        <f t="shared" si="101"/>
        <v>DEJAR</v>
      </c>
      <c r="M220" s="132" t="str">
        <f t="shared" si="102"/>
        <v>DEJAR</v>
      </c>
      <c r="O220" s="1"/>
      <c r="P220" s="50"/>
      <c r="Q220" s="1"/>
    </row>
    <row r="221" spans="1:17" x14ac:dyDescent="0.25">
      <c r="A221" t="s">
        <v>66</v>
      </c>
      <c r="B221" s="10">
        <v>3</v>
      </c>
      <c r="C221" t="s">
        <v>105</v>
      </c>
      <c r="D221" s="43">
        <v>34</v>
      </c>
      <c r="E221" s="43">
        <v>15</v>
      </c>
      <c r="F221" s="129">
        <f t="shared" si="99"/>
        <v>907.92240000000004</v>
      </c>
      <c r="G221">
        <v>3.1415999999999999E-2</v>
      </c>
      <c r="H221" s="42" t="s">
        <v>168</v>
      </c>
      <c r="I221" s="48">
        <f t="shared" si="112"/>
        <v>610.00375036985031</v>
      </c>
      <c r="J221" s="48">
        <f t="shared" si="113"/>
        <v>9.7084885149263176</v>
      </c>
      <c r="K221" s="132" t="str">
        <f t="shared" si="100"/>
        <v>DEJAR</v>
      </c>
      <c r="L221" s="132" t="str">
        <f t="shared" si="101"/>
        <v>DEJAR</v>
      </c>
      <c r="M221" s="132" t="str">
        <f t="shared" si="102"/>
        <v>DEJAR</v>
      </c>
      <c r="O221" s="1"/>
      <c r="P221" s="50"/>
      <c r="Q221" s="1"/>
    </row>
    <row r="222" spans="1:17" x14ac:dyDescent="0.25">
      <c r="A222" t="s">
        <v>66</v>
      </c>
      <c r="B222" s="10">
        <v>4</v>
      </c>
      <c r="C222" t="s">
        <v>105</v>
      </c>
      <c r="D222" s="43">
        <v>28</v>
      </c>
      <c r="E222" s="43">
        <v>11</v>
      </c>
      <c r="F222" s="129">
        <f t="shared" si="99"/>
        <v>615.75360000000001</v>
      </c>
      <c r="G222">
        <v>3.1415999999999999E-2</v>
      </c>
      <c r="H222" s="42" t="s">
        <v>168</v>
      </c>
      <c r="I222" s="48">
        <f t="shared" si="112"/>
        <v>384.0191047547313</v>
      </c>
      <c r="J222" s="48">
        <f t="shared" si="113"/>
        <v>6.1118395842044064</v>
      </c>
      <c r="K222" s="132" t="str">
        <f t="shared" si="100"/>
        <v>DEJAR</v>
      </c>
      <c r="L222" s="132" t="str">
        <f t="shared" si="101"/>
        <v>DEJAR</v>
      </c>
      <c r="M222" s="132" t="str">
        <f t="shared" si="102"/>
        <v>DEJAR</v>
      </c>
      <c r="O222" s="1"/>
      <c r="P222" s="50"/>
      <c r="Q222" s="1"/>
    </row>
    <row r="223" spans="1:17" x14ac:dyDescent="0.25">
      <c r="A223" t="s">
        <v>66</v>
      </c>
      <c r="B223" s="10">
        <v>5</v>
      </c>
      <c r="C223" t="s">
        <v>99</v>
      </c>
      <c r="D223" s="43">
        <v>34.5</v>
      </c>
      <c r="E223" s="43">
        <v>13</v>
      </c>
      <c r="F223" s="129">
        <f t="shared" si="99"/>
        <v>934.82235000000003</v>
      </c>
      <c r="G223">
        <v>3.1415999999999999E-2</v>
      </c>
      <c r="H223" s="42" t="s">
        <v>168</v>
      </c>
      <c r="I223" s="48">
        <f t="shared" si="112"/>
        <v>631.60328895350312</v>
      </c>
      <c r="J223" s="48">
        <f t="shared" si="113"/>
        <v>10.05225504445988</v>
      </c>
      <c r="K223" s="132" t="str">
        <f t="shared" si="100"/>
        <v>DEJAR</v>
      </c>
      <c r="L223" s="132" t="str">
        <f t="shared" si="101"/>
        <v>DEJAR</v>
      </c>
      <c r="M223" s="132" t="str">
        <f t="shared" si="102"/>
        <v>DEJAR</v>
      </c>
      <c r="O223" s="1"/>
      <c r="P223" s="50"/>
      <c r="Q223" s="1"/>
    </row>
    <row r="224" spans="1:17" x14ac:dyDescent="0.25">
      <c r="A224" t="s">
        <v>66</v>
      </c>
      <c r="B224" s="10">
        <v>6</v>
      </c>
      <c r="C224" t="s">
        <v>99</v>
      </c>
      <c r="D224" s="43">
        <v>26</v>
      </c>
      <c r="E224" s="43">
        <v>10</v>
      </c>
      <c r="F224" s="129">
        <f t="shared" si="99"/>
        <v>530.93039999999996</v>
      </c>
      <c r="G224">
        <v>3.1415999999999999E-2</v>
      </c>
      <c r="H224" s="42" t="s">
        <v>168</v>
      </c>
      <c r="I224" s="48">
        <f t="shared" si="112"/>
        <v>321.84021980583157</v>
      </c>
      <c r="J224" s="48">
        <f t="shared" si="113"/>
        <v>5.1222342087762849</v>
      </c>
      <c r="K224" s="132" t="str">
        <f t="shared" si="100"/>
        <v>DEJAR</v>
      </c>
      <c r="L224" s="132" t="str">
        <f t="shared" si="101"/>
        <v>DEJAR</v>
      </c>
      <c r="M224" s="132" t="str">
        <f t="shared" si="102"/>
        <v>DEJAR</v>
      </c>
      <c r="O224" s="1"/>
      <c r="P224" s="50"/>
      <c r="Q224" s="1"/>
    </row>
    <row r="225" spans="1:17" x14ac:dyDescent="0.25">
      <c r="A225" t="s">
        <v>66</v>
      </c>
      <c r="B225" s="10">
        <v>7</v>
      </c>
      <c r="C225" t="s">
        <v>99</v>
      </c>
      <c r="D225" s="43">
        <v>26.5</v>
      </c>
      <c r="E225" s="43">
        <v>10</v>
      </c>
      <c r="F225" s="129">
        <f t="shared" si="99"/>
        <v>551.54714999999999</v>
      </c>
      <c r="G225">
        <v>3.1415999999999999E-2</v>
      </c>
      <c r="H225" s="42" t="s">
        <v>168</v>
      </c>
      <c r="I225" s="48">
        <f t="shared" si="112"/>
        <v>336.78905129290041</v>
      </c>
      <c r="J225" s="48">
        <f t="shared" si="113"/>
        <v>5.3601516948831875</v>
      </c>
      <c r="K225" s="132" t="str">
        <f t="shared" si="100"/>
        <v>DEJAR</v>
      </c>
      <c r="L225" s="132" t="str">
        <f t="shared" si="101"/>
        <v>DEJAR</v>
      </c>
      <c r="M225" s="132" t="str">
        <f t="shared" si="102"/>
        <v>DEJAR</v>
      </c>
      <c r="O225" s="1"/>
      <c r="P225" s="50"/>
      <c r="Q225" s="1"/>
    </row>
    <row r="226" spans="1:17" x14ac:dyDescent="0.25">
      <c r="A226" t="s">
        <v>66</v>
      </c>
      <c r="B226" s="10">
        <v>8</v>
      </c>
      <c r="C226" t="s">
        <v>99</v>
      </c>
      <c r="D226" s="43">
        <v>35</v>
      </c>
      <c r="E226" s="43">
        <v>13</v>
      </c>
      <c r="F226" s="129">
        <f t="shared" si="99"/>
        <v>962.11500000000001</v>
      </c>
      <c r="G226">
        <v>3.1415999999999999E-2</v>
      </c>
      <c r="H226" s="42" t="s">
        <v>168</v>
      </c>
      <c r="I226" s="48">
        <f t="shared" si="112"/>
        <v>653.64029291244719</v>
      </c>
      <c r="J226" s="48">
        <f t="shared" si="113"/>
        <v>10.402984035403094</v>
      </c>
      <c r="K226" s="132" t="str">
        <f t="shared" si="100"/>
        <v>DEJAR</v>
      </c>
      <c r="L226" s="132" t="str">
        <f t="shared" si="101"/>
        <v>DEJAR</v>
      </c>
      <c r="M226" s="132" t="str">
        <f t="shared" si="102"/>
        <v>DEJAR</v>
      </c>
      <c r="O226" s="1"/>
      <c r="P226" s="50"/>
      <c r="Q226" s="1"/>
    </row>
    <row r="227" spans="1:17" x14ac:dyDescent="0.25">
      <c r="A227" t="s">
        <v>66</v>
      </c>
      <c r="B227" s="10">
        <v>9</v>
      </c>
      <c r="C227" t="s">
        <v>105</v>
      </c>
      <c r="D227" s="43">
        <v>27</v>
      </c>
      <c r="E227" s="43">
        <v>12</v>
      </c>
      <c r="F227" s="129">
        <f t="shared" si="99"/>
        <v>572.5566</v>
      </c>
      <c r="G227">
        <v>3.1415999999999999E-2</v>
      </c>
      <c r="H227" s="42" t="s">
        <v>168</v>
      </c>
      <c r="I227" s="48">
        <f t="shared" si="112"/>
        <v>352.13325163946445</v>
      </c>
      <c r="J227" s="48">
        <f t="shared" si="113"/>
        <v>5.6043616571088695</v>
      </c>
      <c r="K227" s="132" t="str">
        <f t="shared" si="100"/>
        <v>DEJAR</v>
      </c>
      <c r="L227" s="132" t="str">
        <f t="shared" si="101"/>
        <v>DEJAR</v>
      </c>
      <c r="M227" s="132" t="str">
        <f t="shared" si="102"/>
        <v>DEJAR</v>
      </c>
      <c r="O227" s="1"/>
      <c r="P227" s="50"/>
      <c r="Q227" s="1"/>
    </row>
    <row r="228" spans="1:17" x14ac:dyDescent="0.25">
      <c r="A228" t="s">
        <v>66</v>
      </c>
      <c r="B228" s="10">
        <v>10</v>
      </c>
      <c r="C228" t="s">
        <v>105</v>
      </c>
      <c r="D228" s="43">
        <v>18.5</v>
      </c>
      <c r="E228" s="43">
        <v>10</v>
      </c>
      <c r="F228" s="129">
        <f t="shared" si="99"/>
        <v>268.80315000000002</v>
      </c>
      <c r="G228">
        <v>3.1415999999999999E-2</v>
      </c>
      <c r="H228" s="42" t="s">
        <v>168</v>
      </c>
      <c r="I228" s="48">
        <f t="shared" si="112"/>
        <v>143.00580858322684</v>
      </c>
      <c r="J228" s="48">
        <f t="shared" si="113"/>
        <v>2.2760028104027699</v>
      </c>
      <c r="K228" s="132" t="str">
        <f t="shared" si="100"/>
        <v>DEJAR</v>
      </c>
      <c r="L228" s="132" t="str">
        <f t="shared" si="101"/>
        <v>DEJAR</v>
      </c>
      <c r="M228" s="132" t="str">
        <f t="shared" si="102"/>
        <v>DEJAR</v>
      </c>
      <c r="O228" s="1"/>
      <c r="P228" s="50"/>
      <c r="Q228" s="1"/>
    </row>
    <row r="229" spans="1:17" x14ac:dyDescent="0.25">
      <c r="A229" t="s">
        <v>66</v>
      </c>
      <c r="B229" s="10">
        <v>11</v>
      </c>
      <c r="C229" t="s">
        <v>105</v>
      </c>
      <c r="D229" s="43">
        <v>32</v>
      </c>
      <c r="E229" s="43">
        <v>16</v>
      </c>
      <c r="F229" s="129">
        <f t="shared" si="99"/>
        <v>804.24959999999999</v>
      </c>
      <c r="G229">
        <v>3.1415999999999999E-2</v>
      </c>
      <c r="H229" s="42" t="s">
        <v>168</v>
      </c>
      <c r="I229" s="48">
        <f t="shared" si="112"/>
        <v>527.931063141393</v>
      </c>
      <c r="J229" s="48">
        <f t="shared" si="113"/>
        <v>8.4022641829226039</v>
      </c>
      <c r="K229" s="132" t="str">
        <f t="shared" si="100"/>
        <v>DEJAR</v>
      </c>
      <c r="L229" s="132" t="str">
        <f t="shared" si="101"/>
        <v>DEJAR</v>
      </c>
      <c r="M229" s="132" t="str">
        <f t="shared" si="102"/>
        <v>DEJAR</v>
      </c>
      <c r="O229" s="1"/>
      <c r="P229" s="50"/>
      <c r="Q229" s="1"/>
    </row>
    <row r="230" spans="1:17" x14ac:dyDescent="0.25">
      <c r="A230" t="s">
        <v>67</v>
      </c>
      <c r="B230" s="10">
        <v>12</v>
      </c>
      <c r="C230" t="s">
        <v>114</v>
      </c>
      <c r="D230" s="43">
        <v>21.2</v>
      </c>
      <c r="E230" s="43">
        <v>10</v>
      </c>
      <c r="F230" s="129">
        <f t="shared" si="99"/>
        <v>352.99017600000002</v>
      </c>
      <c r="G230">
        <v>3.1415999999999999E-2</v>
      </c>
      <c r="H230" s="42" t="s">
        <v>168</v>
      </c>
      <c r="I230" s="48">
        <f t="shared" si="112"/>
        <v>197.86636682451069</v>
      </c>
      <c r="J230" s="48">
        <f t="shared" si="113"/>
        <v>3.1491336711311226</v>
      </c>
      <c r="K230" s="132" t="str">
        <f t="shared" si="100"/>
        <v>DEJAR</v>
      </c>
      <c r="L230" s="132" t="str">
        <f t="shared" si="101"/>
        <v>DEJAR</v>
      </c>
      <c r="M230" s="132" t="str">
        <f t="shared" si="102"/>
        <v>DEJAR</v>
      </c>
      <c r="O230" s="1"/>
      <c r="P230" s="50"/>
      <c r="Q230" s="1"/>
    </row>
    <row r="231" spans="1:17" x14ac:dyDescent="0.25">
      <c r="A231" t="s">
        <v>67</v>
      </c>
      <c r="B231" s="10">
        <v>13</v>
      </c>
      <c r="C231" t="s">
        <v>114</v>
      </c>
      <c r="D231" s="43">
        <v>14</v>
      </c>
      <c r="E231" s="43">
        <v>5</v>
      </c>
      <c r="F231" s="129">
        <f t="shared" si="99"/>
        <v>153.9384</v>
      </c>
      <c r="G231">
        <v>3.1415999999999999E-2</v>
      </c>
      <c r="H231" s="42" t="s">
        <v>168</v>
      </c>
      <c r="I231" s="48">
        <f t="shared" si="112"/>
        <v>73.59440964790268</v>
      </c>
      <c r="J231" s="48">
        <f t="shared" si="113"/>
        <v>1.1712886689569435</v>
      </c>
      <c r="K231" s="132" t="str">
        <f t="shared" si="100"/>
        <v>DEJAR</v>
      </c>
      <c r="L231" s="132" t="str">
        <f t="shared" si="101"/>
        <v>DEJAR</v>
      </c>
      <c r="M231" s="132" t="str">
        <f t="shared" si="102"/>
        <v>DEJAR</v>
      </c>
      <c r="O231" s="1"/>
      <c r="P231" s="50"/>
      <c r="Q231" s="1"/>
    </row>
    <row r="232" spans="1:17" x14ac:dyDescent="0.25">
      <c r="A232" t="s">
        <v>67</v>
      </c>
      <c r="B232" s="10">
        <v>14</v>
      </c>
      <c r="C232" t="s">
        <v>114</v>
      </c>
      <c r="D232" s="43">
        <v>16.2</v>
      </c>
      <c r="E232" s="43">
        <v>5</v>
      </c>
      <c r="F232" s="129">
        <f t="shared" si="99"/>
        <v>206.12037599999999</v>
      </c>
      <c r="G232">
        <v>3.1415999999999999E-2</v>
      </c>
      <c r="H232" s="42" t="s">
        <v>168</v>
      </c>
      <c r="I232" s="48">
        <f t="shared" si="112"/>
        <v>104.21454190956685</v>
      </c>
      <c r="J232" s="48">
        <f t="shared" si="113"/>
        <v>1.6586220701166101</v>
      </c>
      <c r="K232" s="132" t="str">
        <f t="shared" si="100"/>
        <v>DEJAR</v>
      </c>
      <c r="L232" s="132" t="str">
        <f t="shared" si="101"/>
        <v>DEJAR</v>
      </c>
      <c r="M232" s="132" t="str">
        <f t="shared" si="102"/>
        <v>DEJAR</v>
      </c>
      <c r="O232" s="1"/>
      <c r="P232" s="50"/>
      <c r="Q232" s="1"/>
    </row>
    <row r="233" spans="1:17" x14ac:dyDescent="0.25">
      <c r="A233" t="s">
        <v>67</v>
      </c>
      <c r="B233" s="10">
        <v>15</v>
      </c>
      <c r="C233" t="s">
        <v>114</v>
      </c>
      <c r="D233" s="43">
        <v>20</v>
      </c>
      <c r="E233" s="43">
        <v>8</v>
      </c>
      <c r="F233" s="129">
        <f t="shared" si="99"/>
        <v>314.15999999999997</v>
      </c>
      <c r="G233">
        <v>3.1415999999999999E-2</v>
      </c>
      <c r="H233" s="42" t="s">
        <v>168</v>
      </c>
      <c r="I233" s="48">
        <f t="shared" si="112"/>
        <v>172.20874292148596</v>
      </c>
      <c r="J233" s="48">
        <f t="shared" si="113"/>
        <v>2.7407808588217146</v>
      </c>
      <c r="K233" s="132" t="str">
        <f t="shared" si="100"/>
        <v>DEJAR</v>
      </c>
      <c r="L233" s="132" t="str">
        <f t="shared" si="101"/>
        <v>DEJAR</v>
      </c>
      <c r="M233" s="132" t="str">
        <f t="shared" si="102"/>
        <v>DEJAR</v>
      </c>
      <c r="O233" s="1"/>
      <c r="P233" s="50"/>
      <c r="Q233" s="1"/>
    </row>
    <row r="234" spans="1:17" x14ac:dyDescent="0.25">
      <c r="A234" t="s">
        <v>67</v>
      </c>
      <c r="B234" s="10">
        <v>16</v>
      </c>
      <c r="C234" t="s">
        <v>114</v>
      </c>
      <c r="D234" s="43">
        <v>17.2</v>
      </c>
      <c r="E234" s="43">
        <v>7</v>
      </c>
      <c r="F234" s="129">
        <f t="shared" si="99"/>
        <v>232.35273599999996</v>
      </c>
      <c r="G234">
        <v>3.1415999999999999E-2</v>
      </c>
      <c r="H234" s="42" t="s">
        <v>168</v>
      </c>
      <c r="I234" s="48">
        <f t="shared" si="112"/>
        <v>120.20750968079929</v>
      </c>
      <c r="J234" s="48">
        <f t="shared" si="113"/>
        <v>1.9131574624522425</v>
      </c>
      <c r="K234" s="132" t="str">
        <f t="shared" si="100"/>
        <v>DEJAR</v>
      </c>
      <c r="L234" s="132" t="str">
        <f t="shared" si="101"/>
        <v>DEJAR</v>
      </c>
      <c r="M234" s="132" t="str">
        <f t="shared" si="102"/>
        <v>DEJAR</v>
      </c>
      <c r="O234" s="1"/>
      <c r="P234" s="50"/>
      <c r="Q234" s="1"/>
    </row>
    <row r="235" spans="1:17" x14ac:dyDescent="0.25">
      <c r="A235" t="s">
        <v>67</v>
      </c>
      <c r="B235" s="10">
        <v>17</v>
      </c>
      <c r="C235" t="s">
        <v>114</v>
      </c>
      <c r="D235" s="43">
        <v>14.5</v>
      </c>
      <c r="E235" s="43">
        <v>6</v>
      </c>
      <c r="F235" s="129">
        <f t="shared" si="99"/>
        <v>165.13034999999999</v>
      </c>
      <c r="G235">
        <v>3.1415999999999999E-2</v>
      </c>
      <c r="H235" s="42" t="s">
        <v>168</v>
      </c>
      <c r="I235" s="48">
        <f t="shared" si="112"/>
        <v>80.014636857912052</v>
      </c>
      <c r="J235" s="48">
        <f t="shared" si="113"/>
        <v>1.2734695196382744</v>
      </c>
      <c r="K235" s="132" t="str">
        <f t="shared" si="100"/>
        <v>DEJAR</v>
      </c>
      <c r="L235" s="132" t="str">
        <f t="shared" si="101"/>
        <v>DEJAR</v>
      </c>
      <c r="M235" s="132" t="str">
        <f t="shared" si="102"/>
        <v>DEJAR</v>
      </c>
      <c r="O235" s="1"/>
      <c r="P235" s="50"/>
      <c r="Q235" s="1"/>
    </row>
    <row r="236" spans="1:17" x14ac:dyDescent="0.25">
      <c r="A236" t="s">
        <v>67</v>
      </c>
      <c r="B236" s="10">
        <v>18</v>
      </c>
      <c r="C236" t="s">
        <v>114</v>
      </c>
      <c r="D236" s="43">
        <v>16.399999999999999</v>
      </c>
      <c r="E236" s="43">
        <v>6</v>
      </c>
      <c r="F236" s="129">
        <f t="shared" si="99"/>
        <v>211.24118399999998</v>
      </c>
      <c r="G236">
        <v>3.1415999999999999E-2</v>
      </c>
      <c r="H236" s="42" t="s">
        <v>168</v>
      </c>
      <c r="I236" s="48">
        <f t="shared" si="112"/>
        <v>107.30739494292642</v>
      </c>
      <c r="J236" s="48">
        <f t="shared" si="113"/>
        <v>1.7078462398606828</v>
      </c>
      <c r="K236" s="132" t="str">
        <f t="shared" si="100"/>
        <v>DEJAR</v>
      </c>
      <c r="L236" s="132" t="str">
        <f t="shared" si="101"/>
        <v>DEJAR</v>
      </c>
      <c r="M236" s="132" t="str">
        <f t="shared" si="102"/>
        <v>DEJAR</v>
      </c>
      <c r="O236" s="1"/>
      <c r="P236" s="50"/>
      <c r="Q236" s="1"/>
    </row>
    <row r="237" spans="1:17" x14ac:dyDescent="0.25">
      <c r="A237" t="s">
        <v>67</v>
      </c>
      <c r="B237" s="10">
        <v>19</v>
      </c>
      <c r="C237" t="s">
        <v>114</v>
      </c>
      <c r="D237" s="43">
        <v>13.5</v>
      </c>
      <c r="E237" s="43">
        <v>5</v>
      </c>
      <c r="F237" s="129">
        <f t="shared" si="99"/>
        <v>143.13915</v>
      </c>
      <c r="G237">
        <v>3.1415999999999999E-2</v>
      </c>
      <c r="H237" s="42" t="s">
        <v>168</v>
      </c>
      <c r="I237" s="48">
        <f t="shared" si="112"/>
        <v>67.483722687063675</v>
      </c>
      <c r="J237" s="48">
        <f t="shared" si="113"/>
        <v>1.0740342928295086</v>
      </c>
      <c r="K237" s="132" t="str">
        <f t="shared" si="100"/>
        <v>DEJAR</v>
      </c>
      <c r="L237" s="132" t="str">
        <f t="shared" si="101"/>
        <v>DEJAR</v>
      </c>
      <c r="M237" s="132" t="str">
        <f t="shared" si="102"/>
        <v>DEJAR</v>
      </c>
      <c r="O237" s="1"/>
      <c r="P237" s="50"/>
      <c r="Q237" s="1"/>
    </row>
    <row r="238" spans="1:17" x14ac:dyDescent="0.25">
      <c r="A238" t="s">
        <v>67</v>
      </c>
      <c r="B238" s="10">
        <v>20</v>
      </c>
      <c r="C238" t="s">
        <v>114</v>
      </c>
      <c r="D238" s="43">
        <v>12.8</v>
      </c>
      <c r="E238" s="43">
        <v>6</v>
      </c>
      <c r="F238" s="129">
        <f t="shared" si="99"/>
        <v>128.67993600000003</v>
      </c>
      <c r="G238">
        <v>3.1415999999999999E-2</v>
      </c>
      <c r="H238" s="42" t="s">
        <v>168</v>
      </c>
      <c r="I238" s="48">
        <f t="shared" si="112"/>
        <v>59.440605709239286</v>
      </c>
      <c r="J238" s="48">
        <f t="shared" si="113"/>
        <v>0.94602440968358936</v>
      </c>
      <c r="K238" s="132" t="str">
        <f t="shared" si="100"/>
        <v>DEJAR</v>
      </c>
      <c r="L238" s="132" t="str">
        <f t="shared" si="101"/>
        <v>DEJAR</v>
      </c>
      <c r="M238" s="132" t="str">
        <f t="shared" si="102"/>
        <v>DEJAR</v>
      </c>
      <c r="O238" s="1"/>
      <c r="P238" s="50"/>
      <c r="Q238" s="1"/>
    </row>
    <row r="239" spans="1:17" x14ac:dyDescent="0.25">
      <c r="A239" t="s">
        <v>67</v>
      </c>
      <c r="B239" s="10">
        <v>21</v>
      </c>
      <c r="C239" t="s">
        <v>114</v>
      </c>
      <c r="D239" s="43">
        <v>24.4</v>
      </c>
      <c r="E239" s="43">
        <v>7</v>
      </c>
      <c r="F239" s="129">
        <f t="shared" si="99"/>
        <v>467.59574399999991</v>
      </c>
      <c r="G239">
        <v>3.1415999999999999E-2</v>
      </c>
      <c r="H239" s="42" t="s">
        <v>168</v>
      </c>
      <c r="I239" s="48">
        <f t="shared" si="112"/>
        <v>276.62709532143464</v>
      </c>
      <c r="J239" s="48">
        <f t="shared" si="113"/>
        <v>4.4026466660528811</v>
      </c>
      <c r="K239" s="132" t="str">
        <f t="shared" si="100"/>
        <v>DEJAR</v>
      </c>
      <c r="L239" s="132" t="str">
        <f t="shared" si="101"/>
        <v>DEJAR</v>
      </c>
      <c r="M239" s="132" t="str">
        <f t="shared" si="102"/>
        <v>DEJAR</v>
      </c>
      <c r="O239" s="1"/>
      <c r="P239" s="50"/>
      <c r="Q239" s="1"/>
    </row>
    <row r="240" spans="1:17" x14ac:dyDescent="0.25">
      <c r="A240" t="s">
        <v>67</v>
      </c>
      <c r="B240" s="10">
        <v>22</v>
      </c>
      <c r="C240" t="s">
        <v>114</v>
      </c>
      <c r="D240" s="43">
        <v>27.5</v>
      </c>
      <c r="E240" s="43">
        <v>7</v>
      </c>
      <c r="F240" s="129">
        <f t="shared" si="99"/>
        <v>593.95875000000001</v>
      </c>
      <c r="G240">
        <v>3.1415999999999999E-2</v>
      </c>
      <c r="H240" s="42" t="s">
        <v>168</v>
      </c>
      <c r="I240" s="48">
        <f t="shared" si="112"/>
        <v>367.87566538025658</v>
      </c>
      <c r="J240" s="48">
        <f t="shared" si="113"/>
        <v>5.8549093675238186</v>
      </c>
      <c r="K240" s="132" t="str">
        <f t="shared" si="100"/>
        <v>DEJAR</v>
      </c>
      <c r="L240" s="132" t="str">
        <f t="shared" si="101"/>
        <v>DEJAR</v>
      </c>
      <c r="M240" s="132" t="str">
        <f t="shared" si="102"/>
        <v>DEJAR</v>
      </c>
      <c r="O240" s="1"/>
      <c r="P240" s="50"/>
      <c r="Q240" s="1"/>
    </row>
    <row r="241" spans="1:17" x14ac:dyDescent="0.25">
      <c r="A241" t="s">
        <v>67</v>
      </c>
      <c r="B241" s="10">
        <v>23</v>
      </c>
      <c r="C241" t="s">
        <v>114</v>
      </c>
      <c r="D241" s="43">
        <v>17.600000000000001</v>
      </c>
      <c r="E241" s="43">
        <v>6</v>
      </c>
      <c r="F241" s="129">
        <f t="shared" si="99"/>
        <v>243.28550400000003</v>
      </c>
      <c r="G241">
        <v>3.1415999999999999E-2</v>
      </c>
      <c r="H241" s="42" t="s">
        <v>168</v>
      </c>
      <c r="I241" s="48">
        <f t="shared" si="112"/>
        <v>126.97817779124865</v>
      </c>
      <c r="J241" s="48">
        <f t="shared" si="113"/>
        <v>2.0209157402477822</v>
      </c>
      <c r="K241" s="132" t="str">
        <f t="shared" si="100"/>
        <v>DEJAR</v>
      </c>
      <c r="L241" s="132" t="str">
        <f t="shared" si="101"/>
        <v>DEJAR</v>
      </c>
      <c r="M241" s="132" t="str">
        <f t="shared" si="102"/>
        <v>DEJAR</v>
      </c>
      <c r="O241" s="1"/>
      <c r="P241" s="50"/>
      <c r="Q241" s="1"/>
    </row>
    <row r="242" spans="1:17" x14ac:dyDescent="0.25">
      <c r="A242" t="s">
        <v>67</v>
      </c>
      <c r="B242" s="10">
        <v>24</v>
      </c>
      <c r="C242" t="s">
        <v>114</v>
      </c>
      <c r="D242" s="43">
        <v>17.5</v>
      </c>
      <c r="E242" s="43">
        <v>5</v>
      </c>
      <c r="F242" s="129">
        <f t="shared" si="99"/>
        <v>240.52875</v>
      </c>
      <c r="G242">
        <v>3.1415999999999999E-2</v>
      </c>
      <c r="H242" s="42" t="s">
        <v>168</v>
      </c>
      <c r="I242" s="48">
        <f t="shared" si="112"/>
        <v>125.26530811454663</v>
      </c>
      <c r="J242" s="48">
        <f t="shared" si="113"/>
        <v>1.993654636404167</v>
      </c>
      <c r="K242" s="132" t="str">
        <f t="shared" si="100"/>
        <v>DEJAR</v>
      </c>
      <c r="L242" s="132" t="str">
        <f t="shared" si="101"/>
        <v>DEJAR</v>
      </c>
      <c r="M242" s="132" t="str">
        <f t="shared" si="102"/>
        <v>DEJAR</v>
      </c>
      <c r="O242" s="1"/>
      <c r="P242" s="50"/>
      <c r="Q242" s="1"/>
    </row>
    <row r="243" spans="1:17" x14ac:dyDescent="0.25">
      <c r="A243" t="s">
        <v>67</v>
      </c>
      <c r="B243" s="10">
        <v>25</v>
      </c>
      <c r="C243" t="s">
        <v>114</v>
      </c>
      <c r="D243" s="43">
        <v>10.5</v>
      </c>
      <c r="E243" s="43">
        <v>4</v>
      </c>
      <c r="F243" s="129">
        <f t="shared" si="99"/>
        <v>86.590350000000001</v>
      </c>
      <c r="G243">
        <v>3.1415999999999999E-2</v>
      </c>
      <c r="H243" s="42" t="s">
        <v>168</v>
      </c>
      <c r="I243" s="48">
        <f t="shared" si="112"/>
        <v>37.072519114679302</v>
      </c>
      <c r="J243" s="48">
        <f t="shared" si="113"/>
        <v>0.59002608725934713</v>
      </c>
      <c r="K243" s="132" t="str">
        <f t="shared" si="100"/>
        <v>DEJAR</v>
      </c>
      <c r="L243" s="132" t="str">
        <f t="shared" si="101"/>
        <v>DEPURAR</v>
      </c>
      <c r="M243" s="132" t="str">
        <f t="shared" si="102"/>
        <v>DEPURAR</v>
      </c>
      <c r="O243" s="1"/>
      <c r="P243" s="50"/>
      <c r="Q243" s="1"/>
    </row>
    <row r="244" spans="1:17" x14ac:dyDescent="0.25">
      <c r="A244" t="s">
        <v>68</v>
      </c>
      <c r="B244" s="10">
        <v>26</v>
      </c>
      <c r="C244" t="s">
        <v>95</v>
      </c>
      <c r="D244" s="43">
        <v>35.4</v>
      </c>
      <c r="E244" s="43">
        <v>14</v>
      </c>
      <c r="F244" s="129">
        <f t="shared" si="99"/>
        <v>984.23186399999986</v>
      </c>
      <c r="G244">
        <v>3.1415999999999999E-2</v>
      </c>
      <c r="H244" s="23" t="s">
        <v>167</v>
      </c>
      <c r="I244" s="48">
        <f t="shared" ref="I244:I249" si="114">0.15991*D244^2.32764</f>
        <v>644.7592420789548</v>
      </c>
      <c r="J244" s="48">
        <f t="shared" si="113"/>
        <v>10.261638051931419</v>
      </c>
      <c r="K244" s="132" t="str">
        <f t="shared" si="100"/>
        <v>DEJAR</v>
      </c>
      <c r="L244" s="132" t="str">
        <f t="shared" si="101"/>
        <v>DEJAR</v>
      </c>
      <c r="M244" s="132" t="str">
        <f t="shared" si="102"/>
        <v>DEJAR</v>
      </c>
      <c r="O244" s="1"/>
      <c r="P244" s="50"/>
      <c r="Q244" s="1"/>
    </row>
    <row r="245" spans="1:17" x14ac:dyDescent="0.25">
      <c r="A245" t="s">
        <v>68</v>
      </c>
      <c r="B245" s="10">
        <v>27</v>
      </c>
      <c r="C245" t="s">
        <v>95</v>
      </c>
      <c r="D245" s="43">
        <v>27.5</v>
      </c>
      <c r="E245" s="43">
        <v>12</v>
      </c>
      <c r="F245" s="129">
        <f t="shared" si="99"/>
        <v>593.95875000000001</v>
      </c>
      <c r="G245">
        <v>3.1415999999999999E-2</v>
      </c>
      <c r="H245" s="23" t="s">
        <v>167</v>
      </c>
      <c r="I245" s="48">
        <f t="shared" si="114"/>
        <v>358.19867476223197</v>
      </c>
      <c r="J245" s="48">
        <f t="shared" si="113"/>
        <v>5.7008956385636615</v>
      </c>
      <c r="K245" s="132" t="str">
        <f t="shared" si="100"/>
        <v>DEJAR</v>
      </c>
      <c r="L245" s="132" t="str">
        <f t="shared" si="101"/>
        <v>DEJAR</v>
      </c>
      <c r="M245" s="132" t="str">
        <f t="shared" si="102"/>
        <v>DEJAR</v>
      </c>
      <c r="O245" s="1"/>
      <c r="P245" s="50"/>
      <c r="Q245" s="1"/>
    </row>
    <row r="246" spans="1:17" x14ac:dyDescent="0.25">
      <c r="A246" t="s">
        <v>68</v>
      </c>
      <c r="B246" s="10">
        <v>28</v>
      </c>
      <c r="C246" t="s">
        <v>95</v>
      </c>
      <c r="D246" s="43">
        <v>61.9</v>
      </c>
      <c r="E246" s="43">
        <v>30</v>
      </c>
      <c r="F246" s="129">
        <f t="shared" si="99"/>
        <v>3009.3464939999999</v>
      </c>
      <c r="G246">
        <v>3.1415999999999999E-2</v>
      </c>
      <c r="H246" s="23" t="s">
        <v>167</v>
      </c>
      <c r="I246" s="48">
        <f t="shared" si="114"/>
        <v>2367.4806907106122</v>
      </c>
      <c r="J246" s="48">
        <f t="shared" si="113"/>
        <v>37.679537348972055</v>
      </c>
      <c r="K246" s="132" t="str">
        <f t="shared" si="100"/>
        <v>DEJAR</v>
      </c>
      <c r="L246" s="132" t="str">
        <f t="shared" si="101"/>
        <v>DEJAR</v>
      </c>
      <c r="M246" s="132" t="str">
        <f t="shared" si="102"/>
        <v>DEJAR</v>
      </c>
      <c r="O246" s="1"/>
      <c r="P246" s="50"/>
      <c r="Q246" s="1"/>
    </row>
    <row r="247" spans="1:17" x14ac:dyDescent="0.25">
      <c r="A247" t="s">
        <v>68</v>
      </c>
      <c r="B247" s="10">
        <v>29</v>
      </c>
      <c r="C247" t="s">
        <v>95</v>
      </c>
      <c r="D247" s="43">
        <v>35.200000000000003</v>
      </c>
      <c r="E247" s="43">
        <v>12</v>
      </c>
      <c r="F247" s="129">
        <f t="shared" si="99"/>
        <v>973.14201600000013</v>
      </c>
      <c r="G247">
        <v>3.1415999999999999E-2</v>
      </c>
      <c r="H247" s="23" t="s">
        <v>167</v>
      </c>
      <c r="I247" s="48">
        <f t="shared" si="114"/>
        <v>636.31210983511551</v>
      </c>
      <c r="J247" s="48">
        <f t="shared" si="113"/>
        <v>10.127198081154756</v>
      </c>
      <c r="K247" s="132" t="str">
        <f t="shared" si="100"/>
        <v>DEJAR</v>
      </c>
      <c r="L247" s="132" t="str">
        <f t="shared" si="101"/>
        <v>DEJAR</v>
      </c>
      <c r="M247" s="132" t="str">
        <f t="shared" si="102"/>
        <v>DEJAR</v>
      </c>
      <c r="O247" s="1"/>
      <c r="P247" s="50"/>
      <c r="Q247" s="1"/>
    </row>
    <row r="248" spans="1:17" x14ac:dyDescent="0.25">
      <c r="A248" t="s">
        <v>68</v>
      </c>
      <c r="B248" s="10">
        <v>30</v>
      </c>
      <c r="C248" t="s">
        <v>95</v>
      </c>
      <c r="D248" s="43">
        <v>51.9</v>
      </c>
      <c r="E248" s="43">
        <v>25</v>
      </c>
      <c r="F248" s="129">
        <f t="shared" si="99"/>
        <v>2115.5612939999996</v>
      </c>
      <c r="G248">
        <v>3.1415999999999999E-2</v>
      </c>
      <c r="H248" s="23" t="s">
        <v>167</v>
      </c>
      <c r="I248" s="48">
        <f t="shared" si="114"/>
        <v>1570.9695676512654</v>
      </c>
      <c r="J248" s="48">
        <f t="shared" si="113"/>
        <v>25.002698746677893</v>
      </c>
      <c r="K248" s="132" t="str">
        <f t="shared" si="100"/>
        <v>DEJAR</v>
      </c>
      <c r="L248" s="132" t="str">
        <f t="shared" si="101"/>
        <v>DEJAR</v>
      </c>
      <c r="M248" s="132" t="str">
        <f t="shared" si="102"/>
        <v>DEJAR</v>
      </c>
      <c r="O248" s="1"/>
      <c r="P248" s="50"/>
      <c r="Q248" s="1"/>
    </row>
    <row r="249" spans="1:17" x14ac:dyDescent="0.25">
      <c r="A249" t="s">
        <v>69</v>
      </c>
      <c r="B249" s="23">
        <v>1</v>
      </c>
      <c r="C249" t="s">
        <v>97</v>
      </c>
      <c r="D249" s="43">
        <v>41.5</v>
      </c>
      <c r="E249" s="43">
        <v>18</v>
      </c>
      <c r="F249" s="129">
        <f t="shared" si="99"/>
        <v>1352.65515</v>
      </c>
      <c r="G249">
        <v>3.1415999999999999E-2</v>
      </c>
      <c r="H249" s="23" t="s">
        <v>167</v>
      </c>
      <c r="I249" s="48">
        <f t="shared" si="114"/>
        <v>933.48876444346672</v>
      </c>
      <c r="J249" s="48">
        <f t="shared" si="113"/>
        <v>14.856900376296581</v>
      </c>
      <c r="K249" s="132" t="str">
        <f t="shared" si="100"/>
        <v>DEJAR</v>
      </c>
      <c r="L249" s="132" t="str">
        <f t="shared" si="101"/>
        <v>DEJAR</v>
      </c>
      <c r="M249" s="132" t="str">
        <f t="shared" si="102"/>
        <v>DEJAR</v>
      </c>
      <c r="O249" s="1"/>
      <c r="P249" s="50"/>
      <c r="Q249" s="1"/>
    </row>
    <row r="250" spans="1:17" x14ac:dyDescent="0.25">
      <c r="A250" t="s">
        <v>70</v>
      </c>
      <c r="B250" s="10">
        <v>1</v>
      </c>
      <c r="C250" t="s">
        <v>114</v>
      </c>
      <c r="D250" s="43">
        <v>43</v>
      </c>
      <c r="E250" s="43">
        <v>15</v>
      </c>
      <c r="F250" s="129">
        <f t="shared" si="99"/>
        <v>1452.2046</v>
      </c>
      <c r="G250">
        <v>3.1415999999999999E-2</v>
      </c>
      <c r="H250" s="42" t="s">
        <v>168</v>
      </c>
      <c r="I250" s="48">
        <f t="shared" ref="I250:I258" si="115">0.13647*D250^2.38351</f>
        <v>1067.6418523356226</v>
      </c>
      <c r="J250" s="48">
        <f t="shared" ref="J250:J261" si="116">(I250/1000)*0.5/G250</f>
        <v>16.992008090393789</v>
      </c>
      <c r="K250" s="132" t="str">
        <f t="shared" si="100"/>
        <v>DEJAR</v>
      </c>
      <c r="L250" s="132" t="str">
        <f t="shared" si="101"/>
        <v>DEJAR</v>
      </c>
      <c r="M250" s="132" t="str">
        <f t="shared" si="102"/>
        <v>DEJAR</v>
      </c>
      <c r="O250" s="1"/>
      <c r="P250" s="50"/>
      <c r="Q250" s="1"/>
    </row>
    <row r="251" spans="1:17" x14ac:dyDescent="0.25">
      <c r="A251" t="s">
        <v>70</v>
      </c>
      <c r="B251" s="10">
        <v>2</v>
      </c>
      <c r="C251" t="s">
        <v>114</v>
      </c>
      <c r="D251" s="43">
        <v>25</v>
      </c>
      <c r="E251" s="43">
        <v>12</v>
      </c>
      <c r="F251" s="129">
        <f t="shared" si="99"/>
        <v>490.875</v>
      </c>
      <c r="G251">
        <v>3.1415999999999999E-2</v>
      </c>
      <c r="H251" s="42" t="s">
        <v>168</v>
      </c>
      <c r="I251" s="48">
        <f t="shared" si="115"/>
        <v>293.11711779854511</v>
      </c>
      <c r="J251" s="48">
        <f t="shared" si="116"/>
        <v>4.6650929112322563</v>
      </c>
      <c r="K251" s="132" t="str">
        <f t="shared" si="100"/>
        <v>DEJAR</v>
      </c>
      <c r="L251" s="132" t="str">
        <f t="shared" si="101"/>
        <v>DEJAR</v>
      </c>
      <c r="M251" s="132" t="str">
        <f t="shared" si="102"/>
        <v>DEJAR</v>
      </c>
      <c r="O251" s="1"/>
      <c r="P251" s="50"/>
      <c r="Q251" s="1"/>
    </row>
    <row r="252" spans="1:17" x14ac:dyDescent="0.25">
      <c r="A252" t="s">
        <v>70</v>
      </c>
      <c r="B252" s="10">
        <v>3</v>
      </c>
      <c r="C252" t="s">
        <v>114</v>
      </c>
      <c r="D252" s="43">
        <v>48</v>
      </c>
      <c r="E252" s="43">
        <v>16</v>
      </c>
      <c r="F252" s="129">
        <f t="shared" si="99"/>
        <v>1809.5616</v>
      </c>
      <c r="G252">
        <v>3.1415999999999999E-2</v>
      </c>
      <c r="H252" s="42" t="s">
        <v>168</v>
      </c>
      <c r="I252" s="48">
        <f t="shared" si="115"/>
        <v>1387.6901104524011</v>
      </c>
      <c r="J252" s="48">
        <f t="shared" si="116"/>
        <v>22.085722409797572</v>
      </c>
      <c r="K252" s="132" t="str">
        <f t="shared" si="100"/>
        <v>DEJAR</v>
      </c>
      <c r="L252" s="132" t="str">
        <f t="shared" si="101"/>
        <v>DEJAR</v>
      </c>
      <c r="M252" s="132" t="str">
        <f t="shared" si="102"/>
        <v>DEJAR</v>
      </c>
      <c r="O252" s="1"/>
      <c r="P252" s="50"/>
      <c r="Q252" s="1"/>
    </row>
    <row r="253" spans="1:17" x14ac:dyDescent="0.25">
      <c r="A253" t="s">
        <v>70</v>
      </c>
      <c r="B253" s="10">
        <v>4</v>
      </c>
      <c r="C253" t="s">
        <v>114</v>
      </c>
      <c r="D253" s="43">
        <v>46</v>
      </c>
      <c r="E253" s="43">
        <v>16</v>
      </c>
      <c r="F253" s="129">
        <f t="shared" si="99"/>
        <v>1661.9064000000001</v>
      </c>
      <c r="G253">
        <v>3.1415999999999999E-2</v>
      </c>
      <c r="H253" s="42" t="s">
        <v>168</v>
      </c>
      <c r="I253" s="48">
        <f t="shared" si="115"/>
        <v>1253.8255368732539</v>
      </c>
      <c r="J253" s="48">
        <f t="shared" si="116"/>
        <v>19.955206532869457</v>
      </c>
      <c r="K253" s="132" t="str">
        <f t="shared" si="100"/>
        <v>DEJAR</v>
      </c>
      <c r="L253" s="132" t="str">
        <f t="shared" si="101"/>
        <v>DEJAR</v>
      </c>
      <c r="M253" s="132" t="str">
        <f t="shared" si="102"/>
        <v>DEJAR</v>
      </c>
      <c r="O253" s="1"/>
      <c r="P253" s="50"/>
      <c r="Q253" s="1"/>
    </row>
    <row r="254" spans="1:17" x14ac:dyDescent="0.25">
      <c r="A254" t="s">
        <v>70</v>
      </c>
      <c r="B254" s="10">
        <v>5</v>
      </c>
      <c r="C254" t="s">
        <v>114</v>
      </c>
      <c r="D254" s="43">
        <v>12</v>
      </c>
      <c r="E254" s="43">
        <v>5</v>
      </c>
      <c r="F254" s="129">
        <f t="shared" si="99"/>
        <v>113.0976</v>
      </c>
      <c r="G254">
        <v>3.1415999999999999E-2</v>
      </c>
      <c r="H254" s="42" t="s">
        <v>168</v>
      </c>
      <c r="I254" s="48">
        <f t="shared" si="115"/>
        <v>50.965522775338236</v>
      </c>
      <c r="J254" s="48">
        <f t="shared" si="116"/>
        <v>0.81113959089855869</v>
      </c>
      <c r="K254" s="132" t="str">
        <f t="shared" si="100"/>
        <v>DEJAR</v>
      </c>
      <c r="L254" s="132" t="str">
        <f t="shared" si="101"/>
        <v>DEJAR</v>
      </c>
      <c r="M254" s="132" t="str">
        <f t="shared" si="102"/>
        <v>DEJAR</v>
      </c>
      <c r="O254" s="1"/>
      <c r="P254" s="50"/>
      <c r="Q254" s="1"/>
    </row>
    <row r="255" spans="1:17" x14ac:dyDescent="0.25">
      <c r="A255" t="s">
        <v>71</v>
      </c>
      <c r="B255" s="23">
        <v>1</v>
      </c>
      <c r="C255" t="s">
        <v>115</v>
      </c>
      <c r="D255" s="43">
        <v>0</v>
      </c>
      <c r="E255" s="43">
        <v>0</v>
      </c>
      <c r="F255" s="129">
        <f t="shared" si="99"/>
        <v>0</v>
      </c>
      <c r="G255">
        <v>3.1415999999999999E-2</v>
      </c>
      <c r="H255" s="42" t="s">
        <v>168</v>
      </c>
      <c r="I255" s="48">
        <f t="shared" si="115"/>
        <v>0</v>
      </c>
      <c r="J255" s="48">
        <f t="shared" si="116"/>
        <v>0</v>
      </c>
      <c r="K255" s="132" t="str">
        <f t="shared" si="100"/>
        <v>DEPURAR</v>
      </c>
      <c r="L255" s="132" t="str">
        <f t="shared" si="101"/>
        <v>DEPURAR</v>
      </c>
      <c r="M255" s="132" t="str">
        <f t="shared" si="102"/>
        <v>DEPURAR</v>
      </c>
      <c r="O255" s="1"/>
      <c r="P255" s="50"/>
      <c r="Q255" s="1"/>
    </row>
    <row r="256" spans="1:17" x14ac:dyDescent="0.25">
      <c r="A256" t="s">
        <v>72</v>
      </c>
      <c r="B256" s="23">
        <v>1</v>
      </c>
      <c r="C256" t="s">
        <v>116</v>
      </c>
      <c r="D256" s="43">
        <v>20.5</v>
      </c>
      <c r="E256" s="43">
        <v>8</v>
      </c>
      <c r="F256" s="129">
        <f t="shared" si="99"/>
        <v>330.06434999999999</v>
      </c>
      <c r="G256">
        <v>3.1415999999999999E-2</v>
      </c>
      <c r="H256" s="42" t="s">
        <v>168</v>
      </c>
      <c r="I256" s="48">
        <f t="shared" si="115"/>
        <v>182.64830107076051</v>
      </c>
      <c r="J256" s="48">
        <f t="shared" si="116"/>
        <v>2.9069311986051778</v>
      </c>
      <c r="K256" s="132" t="str">
        <f t="shared" si="100"/>
        <v>DEJAR</v>
      </c>
      <c r="L256" s="132" t="str">
        <f t="shared" si="101"/>
        <v>DEJAR</v>
      </c>
      <c r="M256" s="132" t="str">
        <f t="shared" si="102"/>
        <v>DEJAR</v>
      </c>
      <c r="O256" s="1"/>
      <c r="P256" s="50"/>
      <c r="Q256" s="1"/>
    </row>
    <row r="257" spans="1:17" x14ac:dyDescent="0.25">
      <c r="A257" t="s">
        <v>73</v>
      </c>
      <c r="B257" s="23">
        <v>1</v>
      </c>
      <c r="C257" t="s">
        <v>117</v>
      </c>
      <c r="D257" s="43">
        <v>22.3</v>
      </c>
      <c r="E257" s="43">
        <v>9</v>
      </c>
      <c r="F257" s="129">
        <f t="shared" si="99"/>
        <v>390.57156600000002</v>
      </c>
      <c r="G257">
        <v>3.1415999999999999E-2</v>
      </c>
      <c r="H257" s="42" t="s">
        <v>168</v>
      </c>
      <c r="I257" s="48">
        <f t="shared" si="115"/>
        <v>223.22113686927156</v>
      </c>
      <c r="J257" s="48">
        <f t="shared" si="116"/>
        <v>3.5526664258542073</v>
      </c>
      <c r="K257" s="132" t="str">
        <f t="shared" si="100"/>
        <v>DEJAR</v>
      </c>
      <c r="L257" s="132" t="str">
        <f t="shared" si="101"/>
        <v>DEJAR</v>
      </c>
      <c r="M257" s="132" t="str">
        <f t="shared" si="102"/>
        <v>DEJAR</v>
      </c>
      <c r="O257" s="1"/>
      <c r="P257" s="50"/>
      <c r="Q257" s="1"/>
    </row>
    <row r="258" spans="1:17" x14ac:dyDescent="0.25">
      <c r="A258" t="s">
        <v>74</v>
      </c>
      <c r="B258" s="10">
        <v>1</v>
      </c>
      <c r="C258" t="s">
        <v>99</v>
      </c>
      <c r="D258" s="43">
        <v>15.3</v>
      </c>
      <c r="E258" s="43">
        <v>6.5</v>
      </c>
      <c r="F258" s="129">
        <f t="shared" si="99"/>
        <v>183.85428600000003</v>
      </c>
      <c r="G258">
        <v>3.1415999999999999E-2</v>
      </c>
      <c r="H258" s="42" t="s">
        <v>168</v>
      </c>
      <c r="I258" s="48">
        <f t="shared" si="115"/>
        <v>90.941280252043242</v>
      </c>
      <c r="J258" s="48">
        <f t="shared" si="116"/>
        <v>1.4473720437363644</v>
      </c>
      <c r="K258" s="132" t="str">
        <f t="shared" si="100"/>
        <v>DEJAR</v>
      </c>
      <c r="L258" s="132" t="str">
        <f t="shared" si="101"/>
        <v>DEJAR</v>
      </c>
      <c r="M258" s="132" t="str">
        <f t="shared" si="102"/>
        <v>DEJAR</v>
      </c>
      <c r="O258" s="1"/>
      <c r="P258" s="50"/>
      <c r="Q258" s="1"/>
    </row>
    <row r="259" spans="1:17" x14ac:dyDescent="0.25">
      <c r="A259" t="s">
        <v>74</v>
      </c>
      <c r="B259" s="10">
        <v>2</v>
      </c>
      <c r="C259" t="s">
        <v>102</v>
      </c>
      <c r="D259" s="43">
        <v>33.299999999999997</v>
      </c>
      <c r="E259" s="43">
        <v>17</v>
      </c>
      <c r="F259" s="129">
        <f t="shared" ref="F259:F322" si="117">(3.1416/4)*D259^2</f>
        <v>870.92220599999985</v>
      </c>
      <c r="G259">
        <v>3.1415999999999999E-2</v>
      </c>
      <c r="H259" s="23" t="s">
        <v>167</v>
      </c>
      <c r="I259" s="48">
        <f t="shared" ref="I259:I261" si="118">0.15991*D259^2.32764</f>
        <v>559.21359241089817</v>
      </c>
      <c r="J259" s="48">
        <f t="shared" si="116"/>
        <v>8.9001399352383856</v>
      </c>
      <c r="K259" s="132" t="str">
        <f t="shared" ref="K259:K322" si="119">+IF(D259&gt;=10,"DEJAR","DEPURAR")</f>
        <v>DEJAR</v>
      </c>
      <c r="L259" s="132" t="str">
        <f t="shared" ref="L259:L322" si="120">+IF(E259&gt;=5,"DEJAR","DEPURAR")</f>
        <v>DEJAR</v>
      </c>
      <c r="M259" s="132" t="str">
        <f t="shared" ref="M259:M322" si="121">+IF(AND(K259="DEJAR",L259="DEJAR"),"DEJAR","DEPURAR")</f>
        <v>DEJAR</v>
      </c>
      <c r="O259" s="1"/>
      <c r="P259" s="50"/>
      <c r="Q259" s="1"/>
    </row>
    <row r="260" spans="1:17" x14ac:dyDescent="0.25">
      <c r="A260" t="s">
        <v>74</v>
      </c>
      <c r="B260" s="10">
        <v>3</v>
      </c>
      <c r="C260" t="s">
        <v>102</v>
      </c>
      <c r="D260" s="43">
        <v>40</v>
      </c>
      <c r="E260" s="43">
        <v>19</v>
      </c>
      <c r="F260" s="129">
        <f t="shared" si="117"/>
        <v>1256.6399999999999</v>
      </c>
      <c r="G260">
        <v>3.1415999999999999E-2</v>
      </c>
      <c r="H260" s="23" t="s">
        <v>167</v>
      </c>
      <c r="I260" s="48">
        <f t="shared" si="118"/>
        <v>856.82975840551558</v>
      </c>
      <c r="J260" s="48">
        <f t="shared" si="116"/>
        <v>13.636837254989743</v>
      </c>
      <c r="K260" s="132" t="str">
        <f t="shared" si="119"/>
        <v>DEJAR</v>
      </c>
      <c r="L260" s="132" t="str">
        <f t="shared" si="120"/>
        <v>DEJAR</v>
      </c>
      <c r="M260" s="132" t="str">
        <f t="shared" si="121"/>
        <v>DEJAR</v>
      </c>
      <c r="O260" s="1"/>
      <c r="P260" s="50"/>
      <c r="Q260" s="1"/>
    </row>
    <row r="261" spans="1:17" x14ac:dyDescent="0.25">
      <c r="A261" t="s">
        <v>74</v>
      </c>
      <c r="B261" s="47">
        <v>4</v>
      </c>
      <c r="C261" t="s">
        <v>102</v>
      </c>
      <c r="D261" s="43">
        <v>40.5</v>
      </c>
      <c r="E261" s="43">
        <v>20</v>
      </c>
      <c r="F261" s="129">
        <f t="shared" si="117"/>
        <v>1288.25235</v>
      </c>
      <c r="G261">
        <v>3.1415999999999999E-2</v>
      </c>
      <c r="H261" s="23" t="s">
        <v>167</v>
      </c>
      <c r="I261" s="48">
        <f t="shared" si="118"/>
        <v>881.9667924481156</v>
      </c>
      <c r="J261" s="48">
        <f t="shared" si="116"/>
        <v>14.03690464171307</v>
      </c>
      <c r="K261" s="132" t="str">
        <f t="shared" si="119"/>
        <v>DEJAR</v>
      </c>
      <c r="L261" s="132" t="str">
        <f t="shared" si="120"/>
        <v>DEJAR</v>
      </c>
      <c r="M261" s="132" t="str">
        <f t="shared" si="121"/>
        <v>DEJAR</v>
      </c>
      <c r="O261" s="1"/>
      <c r="P261" s="50"/>
      <c r="Q261" s="1"/>
    </row>
    <row r="262" spans="1:17" x14ac:dyDescent="0.25">
      <c r="A262" t="s">
        <v>75</v>
      </c>
      <c r="B262" s="23">
        <v>1</v>
      </c>
      <c r="C262" t="s">
        <v>115</v>
      </c>
      <c r="D262" s="43">
        <v>0</v>
      </c>
      <c r="E262" s="43">
        <v>0</v>
      </c>
      <c r="F262" s="129">
        <f t="shared" si="117"/>
        <v>0</v>
      </c>
      <c r="G262">
        <v>3.1415999999999999E-2</v>
      </c>
      <c r="H262" s="42" t="s">
        <v>168</v>
      </c>
      <c r="I262" s="48">
        <f t="shared" ref="I262:I275" si="122">0.13647*D262^2.38351</f>
        <v>0</v>
      </c>
      <c r="J262" s="48">
        <f t="shared" ref="J262:J276" si="123">(I262/1000)*0.5/G262</f>
        <v>0</v>
      </c>
      <c r="K262" s="132" t="str">
        <f t="shared" si="119"/>
        <v>DEPURAR</v>
      </c>
      <c r="L262" s="132" t="str">
        <f t="shared" si="120"/>
        <v>DEPURAR</v>
      </c>
      <c r="M262" s="132" t="str">
        <f t="shared" si="121"/>
        <v>DEPURAR</v>
      </c>
      <c r="O262" s="1"/>
      <c r="P262" s="50"/>
      <c r="Q262" s="1"/>
    </row>
    <row r="263" spans="1:17" x14ac:dyDescent="0.25">
      <c r="A263" t="s">
        <v>76</v>
      </c>
      <c r="B263" s="10">
        <v>1</v>
      </c>
      <c r="C263" t="s">
        <v>99</v>
      </c>
      <c r="D263" s="43">
        <v>30.5</v>
      </c>
      <c r="E263" s="43">
        <v>8</v>
      </c>
      <c r="F263" s="129">
        <f t="shared" si="117"/>
        <v>730.61834999999996</v>
      </c>
      <c r="G263">
        <v>3.1415999999999999E-2</v>
      </c>
      <c r="H263" s="42" t="s">
        <v>168</v>
      </c>
      <c r="I263" s="48">
        <f t="shared" si="122"/>
        <v>470.84796921472508</v>
      </c>
      <c r="J263" s="48">
        <f t="shared" si="123"/>
        <v>7.4937606508582428</v>
      </c>
      <c r="K263" s="132" t="str">
        <f t="shared" si="119"/>
        <v>DEJAR</v>
      </c>
      <c r="L263" s="132" t="str">
        <f t="shared" si="120"/>
        <v>DEJAR</v>
      </c>
      <c r="M263" s="132" t="str">
        <f t="shared" si="121"/>
        <v>DEJAR</v>
      </c>
      <c r="O263" s="1"/>
      <c r="P263" s="50"/>
      <c r="Q263" s="1"/>
    </row>
    <row r="264" spans="1:17" x14ac:dyDescent="0.25">
      <c r="A264" t="s">
        <v>76</v>
      </c>
      <c r="B264" s="10">
        <v>2</v>
      </c>
      <c r="C264" t="s">
        <v>105</v>
      </c>
      <c r="D264" s="43">
        <v>33</v>
      </c>
      <c r="E264" s="43">
        <v>17</v>
      </c>
      <c r="F264" s="129">
        <f t="shared" si="117"/>
        <v>855.30060000000003</v>
      </c>
      <c r="G264">
        <v>3.1415999999999999E-2</v>
      </c>
      <c r="H264" s="42" t="s">
        <v>168</v>
      </c>
      <c r="I264" s="48">
        <f t="shared" si="122"/>
        <v>568.10727714388111</v>
      </c>
      <c r="J264" s="48">
        <f t="shared" si="123"/>
        <v>9.0416869929953059</v>
      </c>
      <c r="K264" s="132" t="str">
        <f t="shared" si="119"/>
        <v>DEJAR</v>
      </c>
      <c r="L264" s="132" t="str">
        <f t="shared" si="120"/>
        <v>DEJAR</v>
      </c>
      <c r="M264" s="132" t="str">
        <f t="shared" si="121"/>
        <v>DEJAR</v>
      </c>
      <c r="O264" s="1"/>
      <c r="P264" s="50"/>
      <c r="Q264" s="1"/>
    </row>
    <row r="265" spans="1:17" x14ac:dyDescent="0.25">
      <c r="A265" t="s">
        <v>76</v>
      </c>
      <c r="B265" s="10">
        <v>3</v>
      </c>
      <c r="C265" t="s">
        <v>105</v>
      </c>
      <c r="D265" s="43">
        <v>22</v>
      </c>
      <c r="E265" s="43">
        <v>11</v>
      </c>
      <c r="F265" s="129">
        <f t="shared" si="117"/>
        <v>380.1336</v>
      </c>
      <c r="G265">
        <v>3.1415999999999999E-2</v>
      </c>
      <c r="H265" s="42" t="s">
        <v>168</v>
      </c>
      <c r="I265" s="48">
        <f t="shared" si="122"/>
        <v>216.13001097424697</v>
      </c>
      <c r="J265" s="48">
        <f t="shared" si="123"/>
        <v>3.4398079159384864</v>
      </c>
      <c r="K265" s="132" t="str">
        <f t="shared" si="119"/>
        <v>DEJAR</v>
      </c>
      <c r="L265" s="132" t="str">
        <f t="shared" si="120"/>
        <v>DEJAR</v>
      </c>
      <c r="M265" s="132" t="str">
        <f t="shared" si="121"/>
        <v>DEJAR</v>
      </c>
      <c r="O265" s="1"/>
      <c r="P265" s="50"/>
      <c r="Q265" s="1"/>
    </row>
    <row r="266" spans="1:17" x14ac:dyDescent="0.25">
      <c r="A266" t="s">
        <v>76</v>
      </c>
      <c r="B266" s="10">
        <v>4</v>
      </c>
      <c r="C266" t="s">
        <v>105</v>
      </c>
      <c r="D266" s="43">
        <v>10.5</v>
      </c>
      <c r="E266" s="43">
        <v>6.5</v>
      </c>
      <c r="F266" s="129">
        <f t="shared" si="117"/>
        <v>86.590350000000001</v>
      </c>
      <c r="G266">
        <v>3.1415999999999999E-2</v>
      </c>
      <c r="H266" s="42" t="s">
        <v>168</v>
      </c>
      <c r="I266" s="48">
        <f t="shared" si="122"/>
        <v>37.072519114679302</v>
      </c>
      <c r="J266" s="48">
        <f t="shared" si="123"/>
        <v>0.59002608725934713</v>
      </c>
      <c r="K266" s="132" t="str">
        <f t="shared" si="119"/>
        <v>DEJAR</v>
      </c>
      <c r="L266" s="132" t="str">
        <f t="shared" si="120"/>
        <v>DEJAR</v>
      </c>
      <c r="M266" s="132" t="str">
        <f t="shared" si="121"/>
        <v>DEJAR</v>
      </c>
      <c r="O266" s="1"/>
      <c r="P266" s="50"/>
      <c r="Q266" s="1"/>
    </row>
    <row r="267" spans="1:17" x14ac:dyDescent="0.25">
      <c r="A267" t="s">
        <v>78</v>
      </c>
      <c r="B267" s="10">
        <v>1</v>
      </c>
      <c r="C267" t="s">
        <v>99</v>
      </c>
      <c r="D267" s="43">
        <v>14.1</v>
      </c>
      <c r="E267" s="43">
        <v>6</v>
      </c>
      <c r="F267" s="129">
        <f t="shared" si="117"/>
        <v>156.145374</v>
      </c>
      <c r="G267">
        <v>3.1415999999999999E-2</v>
      </c>
      <c r="H267" s="42" t="s">
        <v>168</v>
      </c>
      <c r="I267" s="48">
        <f t="shared" si="122"/>
        <v>74.853556336371682</v>
      </c>
      <c r="J267" s="48">
        <f t="shared" si="123"/>
        <v>1.1913285640497149</v>
      </c>
      <c r="K267" s="132" t="str">
        <f t="shared" si="119"/>
        <v>DEJAR</v>
      </c>
      <c r="L267" s="132" t="str">
        <f t="shared" si="120"/>
        <v>DEJAR</v>
      </c>
      <c r="M267" s="132" t="str">
        <f t="shared" si="121"/>
        <v>DEJAR</v>
      </c>
      <c r="O267" s="1"/>
      <c r="P267" s="50"/>
      <c r="Q267" s="1"/>
    </row>
    <row r="268" spans="1:17" x14ac:dyDescent="0.25">
      <c r="A268" t="s">
        <v>78</v>
      </c>
      <c r="B268" s="23">
        <v>2</v>
      </c>
      <c r="C268" t="s">
        <v>105</v>
      </c>
      <c r="D268" s="43">
        <v>25.7</v>
      </c>
      <c r="E268" s="43">
        <v>9</v>
      </c>
      <c r="F268" s="129">
        <f t="shared" si="117"/>
        <v>518.74884599999996</v>
      </c>
      <c r="G268">
        <v>3.1415999999999999E-2</v>
      </c>
      <c r="H268" s="42" t="s">
        <v>168</v>
      </c>
      <c r="I268" s="48">
        <f t="shared" si="122"/>
        <v>313.05950220812758</v>
      </c>
      <c r="J268" s="48">
        <f t="shared" si="123"/>
        <v>4.9824850746136935</v>
      </c>
      <c r="K268" s="132" t="str">
        <f t="shared" si="119"/>
        <v>DEJAR</v>
      </c>
      <c r="L268" s="132" t="str">
        <f t="shared" si="120"/>
        <v>DEJAR</v>
      </c>
      <c r="M268" s="132" t="str">
        <f t="shared" si="121"/>
        <v>DEJAR</v>
      </c>
      <c r="O268" s="1"/>
      <c r="P268" s="50"/>
      <c r="Q268" s="1"/>
    </row>
    <row r="269" spans="1:17" x14ac:dyDescent="0.25">
      <c r="A269" t="s">
        <v>78</v>
      </c>
      <c r="B269" s="10">
        <v>3</v>
      </c>
      <c r="C269" t="s">
        <v>99</v>
      </c>
      <c r="D269" s="43">
        <v>15.6</v>
      </c>
      <c r="E269" s="43">
        <v>6</v>
      </c>
      <c r="F269" s="129">
        <f t="shared" si="117"/>
        <v>191.13494399999999</v>
      </c>
      <c r="G269">
        <v>3.1415999999999999E-2</v>
      </c>
      <c r="H269" s="42" t="s">
        <v>168</v>
      </c>
      <c r="I269" s="48">
        <f t="shared" si="122"/>
        <v>95.249258395738735</v>
      </c>
      <c r="J269" s="48">
        <f t="shared" si="123"/>
        <v>1.5159354850353122</v>
      </c>
      <c r="K269" s="132" t="str">
        <f t="shared" si="119"/>
        <v>DEJAR</v>
      </c>
      <c r="L269" s="132" t="str">
        <f t="shared" si="120"/>
        <v>DEJAR</v>
      </c>
      <c r="M269" s="132" t="str">
        <f t="shared" si="121"/>
        <v>DEJAR</v>
      </c>
      <c r="O269" s="1"/>
      <c r="P269" s="50"/>
      <c r="Q269" s="1"/>
    </row>
    <row r="270" spans="1:17" x14ac:dyDescent="0.25">
      <c r="A270" t="s">
        <v>78</v>
      </c>
      <c r="B270" s="23">
        <v>4</v>
      </c>
      <c r="C270" t="s">
        <v>99</v>
      </c>
      <c r="D270" s="43">
        <v>12.8</v>
      </c>
      <c r="E270" s="43">
        <v>5</v>
      </c>
      <c r="F270" s="129">
        <f t="shared" si="117"/>
        <v>128.67993600000003</v>
      </c>
      <c r="G270">
        <v>3.1415999999999999E-2</v>
      </c>
      <c r="H270" s="42" t="s">
        <v>168</v>
      </c>
      <c r="I270" s="48">
        <f t="shared" si="122"/>
        <v>59.440605709239286</v>
      </c>
      <c r="J270" s="48">
        <f t="shared" si="123"/>
        <v>0.94602440968358936</v>
      </c>
      <c r="K270" s="132" t="str">
        <f t="shared" si="119"/>
        <v>DEJAR</v>
      </c>
      <c r="L270" s="132" t="str">
        <f t="shared" si="120"/>
        <v>DEJAR</v>
      </c>
      <c r="M270" s="132" t="str">
        <f t="shared" si="121"/>
        <v>DEJAR</v>
      </c>
      <c r="O270" s="1"/>
      <c r="P270" s="50"/>
      <c r="Q270" s="1"/>
    </row>
    <row r="271" spans="1:17" x14ac:dyDescent="0.25">
      <c r="A271" t="s">
        <v>78</v>
      </c>
      <c r="B271" s="10">
        <v>5</v>
      </c>
      <c r="C271" t="s">
        <v>99</v>
      </c>
      <c r="D271" s="43">
        <v>15.5</v>
      </c>
      <c r="E271" s="43">
        <v>6</v>
      </c>
      <c r="F271" s="129">
        <f t="shared" si="117"/>
        <v>188.69235</v>
      </c>
      <c r="G271">
        <v>3.1415999999999999E-2</v>
      </c>
      <c r="H271" s="42" t="s">
        <v>168</v>
      </c>
      <c r="I271" s="48">
        <f t="shared" si="122"/>
        <v>93.800401528799213</v>
      </c>
      <c r="J271" s="48">
        <f t="shared" si="123"/>
        <v>1.4928762657371915</v>
      </c>
      <c r="K271" s="132" t="str">
        <f t="shared" si="119"/>
        <v>DEJAR</v>
      </c>
      <c r="L271" s="132" t="str">
        <f t="shared" si="120"/>
        <v>DEJAR</v>
      </c>
      <c r="M271" s="132" t="str">
        <f t="shared" si="121"/>
        <v>DEJAR</v>
      </c>
      <c r="O271" s="1"/>
      <c r="P271" s="50"/>
      <c r="Q271" s="1"/>
    </row>
    <row r="272" spans="1:17" x14ac:dyDescent="0.25">
      <c r="A272" t="s">
        <v>78</v>
      </c>
      <c r="B272" s="23">
        <v>6</v>
      </c>
      <c r="C272" t="s">
        <v>99</v>
      </c>
      <c r="D272" s="43">
        <v>16.5</v>
      </c>
      <c r="E272" s="43">
        <v>6</v>
      </c>
      <c r="F272" s="129">
        <f t="shared" si="117"/>
        <v>213.82515000000001</v>
      </c>
      <c r="G272">
        <v>3.1415999999999999E-2</v>
      </c>
      <c r="H272" s="42" t="s">
        <v>168</v>
      </c>
      <c r="I272" s="48">
        <f t="shared" si="122"/>
        <v>108.87354082236264</v>
      </c>
      <c r="J272" s="48">
        <f t="shared" si="123"/>
        <v>1.7327721674045493</v>
      </c>
      <c r="K272" s="132" t="str">
        <f t="shared" si="119"/>
        <v>DEJAR</v>
      </c>
      <c r="L272" s="132" t="str">
        <f t="shared" si="120"/>
        <v>DEJAR</v>
      </c>
      <c r="M272" s="132" t="str">
        <f t="shared" si="121"/>
        <v>DEJAR</v>
      </c>
      <c r="O272" s="1"/>
      <c r="P272" s="50"/>
      <c r="Q272" s="1"/>
    </row>
    <row r="273" spans="1:17" x14ac:dyDescent="0.25">
      <c r="A273" t="s">
        <v>78</v>
      </c>
      <c r="B273" s="10">
        <v>7</v>
      </c>
      <c r="C273" t="s">
        <v>105</v>
      </c>
      <c r="D273" s="43">
        <v>15.3</v>
      </c>
      <c r="E273" s="43">
        <v>6</v>
      </c>
      <c r="F273" s="129">
        <f t="shared" si="117"/>
        <v>183.85428600000003</v>
      </c>
      <c r="G273">
        <v>3.1415999999999999E-2</v>
      </c>
      <c r="H273" s="42" t="s">
        <v>168</v>
      </c>
      <c r="I273" s="48">
        <f t="shared" si="122"/>
        <v>90.941280252043242</v>
      </c>
      <c r="J273" s="48">
        <f t="shared" si="123"/>
        <v>1.4473720437363644</v>
      </c>
      <c r="K273" s="132" t="str">
        <f t="shared" si="119"/>
        <v>DEJAR</v>
      </c>
      <c r="L273" s="132" t="str">
        <f t="shared" si="120"/>
        <v>DEJAR</v>
      </c>
      <c r="M273" s="132" t="str">
        <f t="shared" si="121"/>
        <v>DEJAR</v>
      </c>
      <c r="O273" s="1"/>
      <c r="P273" s="50"/>
      <c r="Q273" s="1"/>
    </row>
    <row r="274" spans="1:17" x14ac:dyDescent="0.25">
      <c r="A274" t="s">
        <v>78</v>
      </c>
      <c r="B274" s="23">
        <v>8</v>
      </c>
      <c r="C274" t="s">
        <v>99</v>
      </c>
      <c r="D274" s="43">
        <v>12.2</v>
      </c>
      <c r="E274" s="43">
        <v>5</v>
      </c>
      <c r="F274" s="129">
        <f t="shared" si="117"/>
        <v>116.89893599999998</v>
      </c>
      <c r="G274">
        <v>3.1415999999999999E-2</v>
      </c>
      <c r="H274" s="42" t="s">
        <v>168</v>
      </c>
      <c r="I274" s="48">
        <f t="shared" si="122"/>
        <v>53.013528547746709</v>
      </c>
      <c r="J274" s="48">
        <f t="shared" si="123"/>
        <v>0.84373453889334582</v>
      </c>
      <c r="K274" s="132" t="str">
        <f t="shared" si="119"/>
        <v>DEJAR</v>
      </c>
      <c r="L274" s="132" t="str">
        <f t="shared" si="120"/>
        <v>DEJAR</v>
      </c>
      <c r="M274" s="132" t="str">
        <f t="shared" si="121"/>
        <v>DEJAR</v>
      </c>
      <c r="O274" s="1"/>
      <c r="P274" s="50"/>
      <c r="Q274" s="1"/>
    </row>
    <row r="275" spans="1:17" x14ac:dyDescent="0.25">
      <c r="A275" t="s">
        <v>78</v>
      </c>
      <c r="B275" s="10">
        <v>9</v>
      </c>
      <c r="C275" t="s">
        <v>99</v>
      </c>
      <c r="D275" s="43">
        <v>11.7</v>
      </c>
      <c r="E275" s="43">
        <v>3</v>
      </c>
      <c r="F275" s="129">
        <f t="shared" si="117"/>
        <v>107.51340599999999</v>
      </c>
      <c r="G275">
        <v>3.1415999999999999E-2</v>
      </c>
      <c r="H275" s="42" t="s">
        <v>168</v>
      </c>
      <c r="I275" s="48">
        <f t="shared" si="122"/>
        <v>47.980953572819153</v>
      </c>
      <c r="J275" s="48">
        <f t="shared" si="123"/>
        <v>0.76363880781797733</v>
      </c>
      <c r="K275" s="132" t="str">
        <f t="shared" si="119"/>
        <v>DEJAR</v>
      </c>
      <c r="L275" s="132" t="str">
        <f t="shared" si="120"/>
        <v>DEPURAR</v>
      </c>
      <c r="M275" s="132" t="str">
        <f t="shared" si="121"/>
        <v>DEPURAR</v>
      </c>
      <c r="O275" s="1"/>
      <c r="P275" s="50"/>
      <c r="Q275" s="1"/>
    </row>
    <row r="276" spans="1:17" x14ac:dyDescent="0.25">
      <c r="A276" t="s">
        <v>78</v>
      </c>
      <c r="B276" s="23">
        <v>10</v>
      </c>
      <c r="C276" t="s">
        <v>102</v>
      </c>
      <c r="D276" s="43">
        <v>45.5</v>
      </c>
      <c r="E276" s="43">
        <v>20</v>
      </c>
      <c r="F276" s="129">
        <f t="shared" si="117"/>
        <v>1625.97435</v>
      </c>
      <c r="G276">
        <v>3.1415999999999999E-2</v>
      </c>
      <c r="H276" s="23" t="s">
        <v>167</v>
      </c>
      <c r="I276" s="48">
        <f t="shared" ref="I276" si="124">0.15991*D276^2.32764</f>
        <v>1156.4564177810689</v>
      </c>
      <c r="J276" s="48">
        <f t="shared" si="123"/>
        <v>18.405532495878994</v>
      </c>
      <c r="K276" s="132" t="str">
        <f t="shared" si="119"/>
        <v>DEJAR</v>
      </c>
      <c r="L276" s="132" t="str">
        <f t="shared" si="120"/>
        <v>DEJAR</v>
      </c>
      <c r="M276" s="132" t="str">
        <f t="shared" si="121"/>
        <v>DEJAR</v>
      </c>
      <c r="O276" s="1"/>
      <c r="P276" s="50"/>
      <c r="Q276" s="1"/>
    </row>
    <row r="277" spans="1:17" x14ac:dyDescent="0.25">
      <c r="A277" t="s">
        <v>78</v>
      </c>
      <c r="B277" s="10">
        <v>11</v>
      </c>
      <c r="C277" t="s">
        <v>99</v>
      </c>
      <c r="D277" s="43">
        <v>13.8</v>
      </c>
      <c r="E277" s="43">
        <v>5</v>
      </c>
      <c r="F277" s="129">
        <f t="shared" si="117"/>
        <v>149.57157600000002</v>
      </c>
      <c r="G277">
        <v>3.1415999999999999E-2</v>
      </c>
      <c r="H277" s="42" t="s">
        <v>168</v>
      </c>
      <c r="I277" s="48">
        <f t="shared" ref="I277:I278" si="125">0.13647*D277^2.38351</f>
        <v>71.113228003575458</v>
      </c>
      <c r="J277" s="48">
        <f t="shared" ref="J277:J279" si="126">(I277/1000)*0.5/G277</f>
        <v>1.1317995289593752</v>
      </c>
      <c r="K277" s="132" t="str">
        <f t="shared" si="119"/>
        <v>DEJAR</v>
      </c>
      <c r="L277" s="132" t="str">
        <f t="shared" si="120"/>
        <v>DEJAR</v>
      </c>
      <c r="M277" s="132" t="str">
        <f t="shared" si="121"/>
        <v>DEJAR</v>
      </c>
      <c r="O277" s="1"/>
      <c r="P277" s="50"/>
      <c r="Q277" s="1"/>
    </row>
    <row r="278" spans="1:17" x14ac:dyDescent="0.25">
      <c r="A278" t="s">
        <v>78</v>
      </c>
      <c r="B278" s="23">
        <v>12</v>
      </c>
      <c r="C278" t="s">
        <v>99</v>
      </c>
      <c r="D278" s="43">
        <v>11.3</v>
      </c>
      <c r="E278" s="43">
        <v>4</v>
      </c>
      <c r="F278" s="129">
        <f t="shared" si="117"/>
        <v>100.28772600000001</v>
      </c>
      <c r="G278">
        <v>3.1415999999999999E-2</v>
      </c>
      <c r="H278" s="42" t="s">
        <v>168</v>
      </c>
      <c r="I278" s="48">
        <f t="shared" si="125"/>
        <v>44.163165240621403</v>
      </c>
      <c r="J278" s="48">
        <f t="shared" si="126"/>
        <v>0.7028769614308219</v>
      </c>
      <c r="K278" s="132" t="str">
        <f t="shared" si="119"/>
        <v>DEJAR</v>
      </c>
      <c r="L278" s="132" t="str">
        <f t="shared" si="120"/>
        <v>DEPURAR</v>
      </c>
      <c r="M278" s="132" t="str">
        <f t="shared" si="121"/>
        <v>DEPURAR</v>
      </c>
      <c r="O278" s="1"/>
      <c r="P278" s="50"/>
      <c r="Q278" s="1"/>
    </row>
    <row r="279" spans="1:17" x14ac:dyDescent="0.25">
      <c r="A279" t="s">
        <v>78</v>
      </c>
      <c r="B279" s="10">
        <v>13</v>
      </c>
      <c r="C279" t="s">
        <v>102</v>
      </c>
      <c r="D279" s="43">
        <v>30</v>
      </c>
      <c r="E279" s="43">
        <v>18</v>
      </c>
      <c r="F279" s="129">
        <f t="shared" si="117"/>
        <v>706.86</v>
      </c>
      <c r="G279">
        <v>3.1415999999999999E-2</v>
      </c>
      <c r="H279" s="23" t="s">
        <v>167</v>
      </c>
      <c r="I279" s="48">
        <f t="shared" ref="I279" si="127">0.15991*D279^2.32764</f>
        <v>438.61364745199307</v>
      </c>
      <c r="J279" s="48">
        <f t="shared" si="126"/>
        <v>6.9807366859560904</v>
      </c>
      <c r="K279" s="132" t="str">
        <f t="shared" si="119"/>
        <v>DEJAR</v>
      </c>
      <c r="L279" s="132" t="str">
        <f t="shared" si="120"/>
        <v>DEJAR</v>
      </c>
      <c r="M279" s="132" t="str">
        <f t="shared" si="121"/>
        <v>DEJAR</v>
      </c>
      <c r="O279" s="1"/>
      <c r="P279" s="50"/>
      <c r="Q279" s="1"/>
    </row>
    <row r="280" spans="1:17" x14ac:dyDescent="0.25">
      <c r="A280" t="s">
        <v>78</v>
      </c>
      <c r="B280" s="23">
        <v>14</v>
      </c>
      <c r="C280" t="s">
        <v>99</v>
      </c>
      <c r="D280" s="43">
        <v>15.3</v>
      </c>
      <c r="E280" s="43">
        <v>6</v>
      </c>
      <c r="F280" s="129">
        <f t="shared" si="117"/>
        <v>183.85428600000003</v>
      </c>
      <c r="G280">
        <v>3.1415999999999999E-2</v>
      </c>
      <c r="H280" s="42" t="s">
        <v>168</v>
      </c>
      <c r="I280" s="48">
        <f t="shared" ref="I280:I284" si="128">0.13647*D280^2.38351</f>
        <v>90.941280252043242</v>
      </c>
      <c r="J280" s="48">
        <f t="shared" ref="J280:J290" si="129">(I280/1000)*0.5/G280</f>
        <v>1.4473720437363644</v>
      </c>
      <c r="K280" s="132" t="str">
        <f t="shared" si="119"/>
        <v>DEJAR</v>
      </c>
      <c r="L280" s="132" t="str">
        <f t="shared" si="120"/>
        <v>DEJAR</v>
      </c>
      <c r="M280" s="132" t="str">
        <f t="shared" si="121"/>
        <v>DEJAR</v>
      </c>
      <c r="O280" s="1"/>
      <c r="P280" s="50"/>
      <c r="Q280" s="1"/>
    </row>
    <row r="281" spans="1:17" x14ac:dyDescent="0.25">
      <c r="A281" t="s">
        <v>78</v>
      </c>
      <c r="B281" s="10">
        <v>15</v>
      </c>
      <c r="C281" t="s">
        <v>99</v>
      </c>
      <c r="D281" s="43">
        <v>10.5</v>
      </c>
      <c r="E281" s="43">
        <v>4</v>
      </c>
      <c r="F281" s="129">
        <f t="shared" si="117"/>
        <v>86.590350000000001</v>
      </c>
      <c r="G281">
        <v>3.1415999999999999E-2</v>
      </c>
      <c r="H281" s="42" t="s">
        <v>168</v>
      </c>
      <c r="I281" s="48">
        <f t="shared" si="128"/>
        <v>37.072519114679302</v>
      </c>
      <c r="J281" s="48">
        <f t="shared" si="129"/>
        <v>0.59002608725934713</v>
      </c>
      <c r="K281" s="132" t="str">
        <f t="shared" si="119"/>
        <v>DEJAR</v>
      </c>
      <c r="L281" s="132" t="str">
        <f t="shared" si="120"/>
        <v>DEPURAR</v>
      </c>
      <c r="M281" s="132" t="str">
        <f t="shared" si="121"/>
        <v>DEPURAR</v>
      </c>
      <c r="O281" s="1"/>
      <c r="P281" s="50"/>
      <c r="Q281" s="1"/>
    </row>
    <row r="282" spans="1:17" x14ac:dyDescent="0.25">
      <c r="A282" t="s">
        <v>78</v>
      </c>
      <c r="B282" s="23">
        <v>16</v>
      </c>
      <c r="C282" t="s">
        <v>99</v>
      </c>
      <c r="D282" s="43">
        <v>17</v>
      </c>
      <c r="E282" s="43">
        <v>6</v>
      </c>
      <c r="F282" s="129">
        <f t="shared" si="117"/>
        <v>226.98060000000001</v>
      </c>
      <c r="G282">
        <v>3.1415999999999999E-2</v>
      </c>
      <c r="H282" s="42" t="s">
        <v>168</v>
      </c>
      <c r="I282" s="48">
        <f t="shared" si="128"/>
        <v>116.90268878718483</v>
      </c>
      <c r="J282" s="48">
        <f t="shared" si="129"/>
        <v>1.8605597273234151</v>
      </c>
      <c r="K282" s="132" t="str">
        <f t="shared" si="119"/>
        <v>DEJAR</v>
      </c>
      <c r="L282" s="132" t="str">
        <f t="shared" si="120"/>
        <v>DEJAR</v>
      </c>
      <c r="M282" s="132" t="str">
        <f t="shared" si="121"/>
        <v>DEJAR</v>
      </c>
      <c r="O282" s="1"/>
      <c r="P282" s="50"/>
      <c r="Q282" s="1"/>
    </row>
    <row r="283" spans="1:17" x14ac:dyDescent="0.25">
      <c r="A283" t="s">
        <v>78</v>
      </c>
      <c r="B283" s="10">
        <v>17</v>
      </c>
      <c r="C283" t="s">
        <v>105</v>
      </c>
      <c r="D283" s="43">
        <v>10.8</v>
      </c>
      <c r="E283" s="43">
        <v>6</v>
      </c>
      <c r="F283" s="129">
        <f t="shared" si="117"/>
        <v>91.60905600000001</v>
      </c>
      <c r="G283">
        <v>3.1415999999999999E-2</v>
      </c>
      <c r="H283" s="42" t="s">
        <v>168</v>
      </c>
      <c r="I283" s="48">
        <f t="shared" si="128"/>
        <v>39.647247963145333</v>
      </c>
      <c r="J283" s="48">
        <f t="shared" si="129"/>
        <v>0.63100407377045664</v>
      </c>
      <c r="K283" s="132" t="str">
        <f t="shared" si="119"/>
        <v>DEJAR</v>
      </c>
      <c r="L283" s="132" t="str">
        <f t="shared" si="120"/>
        <v>DEJAR</v>
      </c>
      <c r="M283" s="132" t="str">
        <f t="shared" si="121"/>
        <v>DEJAR</v>
      </c>
      <c r="O283" s="1"/>
      <c r="P283" s="50"/>
      <c r="Q283" s="1"/>
    </row>
    <row r="284" spans="1:17" x14ac:dyDescent="0.25">
      <c r="A284" t="s">
        <v>78</v>
      </c>
      <c r="B284" s="23">
        <v>18</v>
      </c>
      <c r="C284" t="s">
        <v>105</v>
      </c>
      <c r="D284" s="43">
        <v>20.7</v>
      </c>
      <c r="E284" s="43">
        <v>8</v>
      </c>
      <c r="F284" s="129">
        <f t="shared" si="117"/>
        <v>336.53604599999994</v>
      </c>
      <c r="G284">
        <v>3.1415999999999999E-2</v>
      </c>
      <c r="H284" s="42" t="s">
        <v>168</v>
      </c>
      <c r="I284" s="48">
        <f t="shared" si="128"/>
        <v>186.92425983746028</v>
      </c>
      <c r="J284" s="48">
        <f t="shared" si="129"/>
        <v>2.9749850368834396</v>
      </c>
      <c r="K284" s="132" t="str">
        <f t="shared" si="119"/>
        <v>DEJAR</v>
      </c>
      <c r="L284" s="132" t="str">
        <f t="shared" si="120"/>
        <v>DEJAR</v>
      </c>
      <c r="M284" s="132" t="str">
        <f t="shared" si="121"/>
        <v>DEJAR</v>
      </c>
      <c r="O284" s="1"/>
      <c r="P284" s="50"/>
      <c r="Q284" s="1"/>
    </row>
    <row r="285" spans="1:17" x14ac:dyDescent="0.25">
      <c r="A285" t="s">
        <v>78</v>
      </c>
      <c r="B285" s="10">
        <v>19</v>
      </c>
      <c r="C285" t="s">
        <v>102</v>
      </c>
      <c r="D285" s="43">
        <v>43.9</v>
      </c>
      <c r="E285" s="43">
        <v>25</v>
      </c>
      <c r="F285" s="129">
        <f t="shared" si="117"/>
        <v>1513.6307339999998</v>
      </c>
      <c r="G285">
        <v>3.1415999999999999E-2</v>
      </c>
      <c r="H285" s="23" t="s">
        <v>167</v>
      </c>
      <c r="I285" s="48">
        <f t="shared" ref="I285:I290" si="130">0.15991*D285^2.32764</f>
        <v>1064.0002724704912</v>
      </c>
      <c r="J285" s="48">
        <f t="shared" si="129"/>
        <v>16.934050682303461</v>
      </c>
      <c r="K285" s="132" t="str">
        <f t="shared" si="119"/>
        <v>DEJAR</v>
      </c>
      <c r="L285" s="132" t="str">
        <f t="shared" si="120"/>
        <v>DEJAR</v>
      </c>
      <c r="M285" s="132" t="str">
        <f t="shared" si="121"/>
        <v>DEJAR</v>
      </c>
      <c r="O285" s="1"/>
      <c r="P285" s="50"/>
      <c r="Q285" s="1"/>
    </row>
    <row r="286" spans="1:17" x14ac:dyDescent="0.25">
      <c r="A286" t="s">
        <v>78</v>
      </c>
      <c r="B286" s="23">
        <v>20</v>
      </c>
      <c r="C286" t="s">
        <v>102</v>
      </c>
      <c r="D286" s="43">
        <v>40</v>
      </c>
      <c r="E286" s="43">
        <v>26</v>
      </c>
      <c r="F286" s="129">
        <f t="shared" si="117"/>
        <v>1256.6399999999999</v>
      </c>
      <c r="G286">
        <v>3.1415999999999999E-2</v>
      </c>
      <c r="H286" s="23" t="s">
        <v>167</v>
      </c>
      <c r="I286" s="48">
        <f t="shared" si="130"/>
        <v>856.82975840551558</v>
      </c>
      <c r="J286" s="48">
        <f t="shared" si="129"/>
        <v>13.636837254989743</v>
      </c>
      <c r="K286" s="132" t="str">
        <f t="shared" si="119"/>
        <v>DEJAR</v>
      </c>
      <c r="L286" s="132" t="str">
        <f t="shared" si="120"/>
        <v>DEJAR</v>
      </c>
      <c r="M286" s="132" t="str">
        <f t="shared" si="121"/>
        <v>DEJAR</v>
      </c>
      <c r="O286" s="1"/>
      <c r="P286" s="50"/>
      <c r="Q286" s="1"/>
    </row>
    <row r="287" spans="1:17" x14ac:dyDescent="0.25">
      <c r="A287" t="s">
        <v>79</v>
      </c>
      <c r="B287" s="10">
        <v>1</v>
      </c>
      <c r="C287" t="s">
        <v>102</v>
      </c>
      <c r="D287" s="43">
        <v>13</v>
      </c>
      <c r="E287" s="43">
        <v>5</v>
      </c>
      <c r="F287" s="129">
        <f t="shared" si="117"/>
        <v>132.73259999999999</v>
      </c>
      <c r="G287">
        <v>3.1415999999999999E-2</v>
      </c>
      <c r="H287" s="23" t="s">
        <v>167</v>
      </c>
      <c r="I287" s="48">
        <f t="shared" si="130"/>
        <v>62.623123844849545</v>
      </c>
      <c r="J287" s="48">
        <f t="shared" si="129"/>
        <v>0.9966756405151761</v>
      </c>
      <c r="K287" s="132" t="str">
        <f t="shared" si="119"/>
        <v>DEJAR</v>
      </c>
      <c r="L287" s="132" t="str">
        <f t="shared" si="120"/>
        <v>DEJAR</v>
      </c>
      <c r="M287" s="132" t="str">
        <f t="shared" si="121"/>
        <v>DEJAR</v>
      </c>
      <c r="O287" s="1"/>
      <c r="P287" s="50"/>
      <c r="Q287" s="1"/>
    </row>
    <row r="288" spans="1:17" x14ac:dyDescent="0.25">
      <c r="A288" t="s">
        <v>79</v>
      </c>
      <c r="B288" s="23">
        <v>2</v>
      </c>
      <c r="C288" t="s">
        <v>102</v>
      </c>
      <c r="D288" s="43">
        <v>54</v>
      </c>
      <c r="E288" s="43">
        <v>24</v>
      </c>
      <c r="F288" s="129">
        <f t="shared" si="117"/>
        <v>2290.2264</v>
      </c>
      <c r="G288">
        <v>3.1415999999999999E-2</v>
      </c>
      <c r="H288" s="23" t="s">
        <v>167</v>
      </c>
      <c r="I288" s="48">
        <f t="shared" si="130"/>
        <v>1722.9181036317825</v>
      </c>
      <c r="J288" s="48">
        <f t="shared" si="129"/>
        <v>27.421029151257041</v>
      </c>
      <c r="K288" s="132" t="str">
        <f t="shared" si="119"/>
        <v>DEJAR</v>
      </c>
      <c r="L288" s="132" t="str">
        <f t="shared" si="120"/>
        <v>DEJAR</v>
      </c>
      <c r="M288" s="132" t="str">
        <f t="shared" si="121"/>
        <v>DEJAR</v>
      </c>
      <c r="O288" s="1"/>
      <c r="P288" s="50"/>
      <c r="Q288" s="1"/>
    </row>
    <row r="289" spans="1:17" x14ac:dyDescent="0.25">
      <c r="A289" t="s">
        <v>80</v>
      </c>
      <c r="B289" s="10">
        <v>1</v>
      </c>
      <c r="C289" t="s">
        <v>102</v>
      </c>
      <c r="D289" s="43">
        <v>18.600000000000001</v>
      </c>
      <c r="E289" s="43">
        <v>8</v>
      </c>
      <c r="F289" s="129">
        <f t="shared" si="117"/>
        <v>271.71698400000002</v>
      </c>
      <c r="G289">
        <v>3.1415999999999999E-2</v>
      </c>
      <c r="H289" s="23" t="s">
        <v>167</v>
      </c>
      <c r="I289" s="48">
        <f t="shared" si="130"/>
        <v>144.15998643084285</v>
      </c>
      <c r="J289" s="48">
        <f t="shared" si="129"/>
        <v>2.2943720784129562</v>
      </c>
      <c r="K289" s="132" t="str">
        <f t="shared" si="119"/>
        <v>DEJAR</v>
      </c>
      <c r="L289" s="132" t="str">
        <f t="shared" si="120"/>
        <v>DEJAR</v>
      </c>
      <c r="M289" s="132" t="str">
        <f t="shared" si="121"/>
        <v>DEJAR</v>
      </c>
      <c r="O289" s="1"/>
      <c r="P289" s="50"/>
      <c r="Q289" s="1"/>
    </row>
    <row r="290" spans="1:17" x14ac:dyDescent="0.25">
      <c r="A290" t="s">
        <v>80</v>
      </c>
      <c r="B290" s="23">
        <v>2</v>
      </c>
      <c r="C290" t="s">
        <v>102</v>
      </c>
      <c r="D290" s="43">
        <v>57</v>
      </c>
      <c r="E290" s="43">
        <v>25</v>
      </c>
      <c r="F290" s="129">
        <f t="shared" si="117"/>
        <v>2551.7646</v>
      </c>
      <c r="G290">
        <v>3.1415999999999999E-2</v>
      </c>
      <c r="H290" s="23" t="s">
        <v>167</v>
      </c>
      <c r="I290" s="48">
        <f t="shared" si="130"/>
        <v>1953.9802616688428</v>
      </c>
      <c r="J290" s="48">
        <f t="shared" si="129"/>
        <v>31.098489013064089</v>
      </c>
      <c r="K290" s="132" t="str">
        <f t="shared" si="119"/>
        <v>DEJAR</v>
      </c>
      <c r="L290" s="132" t="str">
        <f t="shared" si="120"/>
        <v>DEJAR</v>
      </c>
      <c r="M290" s="132" t="str">
        <f t="shared" si="121"/>
        <v>DEJAR</v>
      </c>
      <c r="O290" s="1"/>
      <c r="P290" s="50"/>
      <c r="Q290" s="1"/>
    </row>
    <row r="291" spans="1:17" x14ac:dyDescent="0.25">
      <c r="A291" t="s">
        <v>80</v>
      </c>
      <c r="B291" s="10">
        <v>3</v>
      </c>
      <c r="C291" t="s">
        <v>101</v>
      </c>
      <c r="D291" s="43">
        <v>13.5</v>
      </c>
      <c r="E291" s="43">
        <v>8</v>
      </c>
      <c r="F291" s="129">
        <f t="shared" si="117"/>
        <v>143.13915</v>
      </c>
      <c r="G291">
        <v>3.1415999999999999E-2</v>
      </c>
      <c r="H291" s="42" t="s">
        <v>168</v>
      </c>
      <c r="I291" s="48">
        <f t="shared" ref="I291:I317" si="131">0.13647*D291^2.38351</f>
        <v>67.483722687063675</v>
      </c>
      <c r="J291" s="48">
        <f t="shared" ref="J291:J318" si="132">(I291/1000)*0.5/G291</f>
        <v>1.0740342928295086</v>
      </c>
      <c r="K291" s="132" t="str">
        <f t="shared" si="119"/>
        <v>DEJAR</v>
      </c>
      <c r="L291" s="132" t="str">
        <f t="shared" si="120"/>
        <v>DEJAR</v>
      </c>
      <c r="M291" s="132" t="str">
        <f t="shared" si="121"/>
        <v>DEJAR</v>
      </c>
      <c r="O291" s="1"/>
      <c r="P291" s="50"/>
      <c r="Q291" s="1"/>
    </row>
    <row r="292" spans="1:17" x14ac:dyDescent="0.25">
      <c r="A292" t="s">
        <v>80</v>
      </c>
      <c r="B292" s="23">
        <v>4</v>
      </c>
      <c r="C292" t="s">
        <v>101</v>
      </c>
      <c r="D292" s="43">
        <v>10.5</v>
      </c>
      <c r="E292" s="43">
        <v>7.5</v>
      </c>
      <c r="F292" s="129">
        <f t="shared" si="117"/>
        <v>86.590350000000001</v>
      </c>
      <c r="G292">
        <v>3.1415999999999999E-2</v>
      </c>
      <c r="H292" s="42" t="s">
        <v>168</v>
      </c>
      <c r="I292" s="48">
        <f t="shared" si="131"/>
        <v>37.072519114679302</v>
      </c>
      <c r="J292" s="48">
        <f t="shared" si="132"/>
        <v>0.59002608725934713</v>
      </c>
      <c r="K292" s="132" t="str">
        <f t="shared" si="119"/>
        <v>DEJAR</v>
      </c>
      <c r="L292" s="132" t="str">
        <f t="shared" si="120"/>
        <v>DEJAR</v>
      </c>
      <c r="M292" s="132" t="str">
        <f t="shared" si="121"/>
        <v>DEJAR</v>
      </c>
      <c r="O292" s="1"/>
      <c r="P292" s="50"/>
      <c r="Q292" s="1"/>
    </row>
    <row r="293" spans="1:17" x14ac:dyDescent="0.25">
      <c r="A293" t="s">
        <v>80</v>
      </c>
      <c r="B293" s="10">
        <v>5</v>
      </c>
      <c r="C293" t="s">
        <v>101</v>
      </c>
      <c r="D293" s="43">
        <v>23.6</v>
      </c>
      <c r="E293" s="43">
        <v>4</v>
      </c>
      <c r="F293" s="129">
        <f t="shared" si="117"/>
        <v>437.43638400000003</v>
      </c>
      <c r="G293">
        <v>3.1415999999999999E-2</v>
      </c>
      <c r="H293" s="42" t="s">
        <v>168</v>
      </c>
      <c r="I293" s="48">
        <f t="shared" si="131"/>
        <v>255.4975145639105</v>
      </c>
      <c r="J293" s="48">
        <f t="shared" si="132"/>
        <v>4.0663597301360852</v>
      </c>
      <c r="K293" s="132" t="str">
        <f t="shared" si="119"/>
        <v>DEJAR</v>
      </c>
      <c r="L293" s="132" t="str">
        <f t="shared" si="120"/>
        <v>DEPURAR</v>
      </c>
      <c r="M293" s="132" t="str">
        <f t="shared" si="121"/>
        <v>DEPURAR</v>
      </c>
      <c r="O293" s="1"/>
      <c r="P293" s="50"/>
      <c r="Q293" s="1"/>
    </row>
    <row r="294" spans="1:17" x14ac:dyDescent="0.25">
      <c r="A294" t="s">
        <v>80</v>
      </c>
      <c r="B294" s="23">
        <v>6</v>
      </c>
      <c r="C294" t="s">
        <v>101</v>
      </c>
      <c r="D294" s="43">
        <v>11.2</v>
      </c>
      <c r="E294" s="43">
        <v>4.5</v>
      </c>
      <c r="F294" s="129">
        <f t="shared" si="117"/>
        <v>98.520575999999991</v>
      </c>
      <c r="G294">
        <v>3.1415999999999999E-2</v>
      </c>
      <c r="H294" s="42" t="s">
        <v>168</v>
      </c>
      <c r="I294" s="48">
        <f t="shared" si="131"/>
        <v>43.237327341027445</v>
      </c>
      <c r="J294" s="48">
        <f t="shared" si="132"/>
        <v>0.68814182806575386</v>
      </c>
      <c r="K294" s="132" t="str">
        <f t="shared" si="119"/>
        <v>DEJAR</v>
      </c>
      <c r="L294" s="132" t="str">
        <f t="shared" si="120"/>
        <v>DEPURAR</v>
      </c>
      <c r="M294" s="132" t="str">
        <f t="shared" si="121"/>
        <v>DEPURAR</v>
      </c>
      <c r="O294" s="1"/>
      <c r="P294" s="50"/>
      <c r="Q294" s="1"/>
    </row>
    <row r="295" spans="1:17" x14ac:dyDescent="0.25">
      <c r="A295" t="s">
        <v>80</v>
      </c>
      <c r="B295" s="10">
        <v>7</v>
      </c>
      <c r="C295" t="s">
        <v>118</v>
      </c>
      <c r="D295" s="43">
        <v>12.6</v>
      </c>
      <c r="E295" s="43">
        <v>5.5</v>
      </c>
      <c r="F295" s="129">
        <f t="shared" si="117"/>
        <v>124.69010399999999</v>
      </c>
      <c r="G295">
        <v>3.1415999999999999E-2</v>
      </c>
      <c r="H295" s="42" t="s">
        <v>168</v>
      </c>
      <c r="I295" s="48">
        <f t="shared" si="131"/>
        <v>57.25077756729295</v>
      </c>
      <c r="J295" s="48">
        <f t="shared" si="132"/>
        <v>0.91117229385174681</v>
      </c>
      <c r="K295" s="132" t="str">
        <f t="shared" si="119"/>
        <v>DEJAR</v>
      </c>
      <c r="L295" s="132" t="str">
        <f t="shared" si="120"/>
        <v>DEJAR</v>
      </c>
      <c r="M295" s="132" t="str">
        <f t="shared" si="121"/>
        <v>DEJAR</v>
      </c>
      <c r="O295" s="1"/>
      <c r="P295" s="50"/>
      <c r="Q295" s="1"/>
    </row>
    <row r="296" spans="1:17" x14ac:dyDescent="0.25">
      <c r="A296" t="s">
        <v>80</v>
      </c>
      <c r="B296" s="23">
        <v>8</v>
      </c>
      <c r="C296" t="s">
        <v>105</v>
      </c>
      <c r="D296" s="43">
        <v>11.5</v>
      </c>
      <c r="E296" s="43">
        <v>7</v>
      </c>
      <c r="F296" s="129">
        <f t="shared" si="117"/>
        <v>103.86915</v>
      </c>
      <c r="G296">
        <v>3.1415999999999999E-2</v>
      </c>
      <c r="H296" s="42" t="s">
        <v>168</v>
      </c>
      <c r="I296" s="48">
        <f t="shared" si="131"/>
        <v>46.049095165044989</v>
      </c>
      <c r="J296" s="48">
        <f t="shared" si="132"/>
        <v>0.73289239822136798</v>
      </c>
      <c r="K296" s="132" t="str">
        <f t="shared" si="119"/>
        <v>DEJAR</v>
      </c>
      <c r="L296" s="132" t="str">
        <f t="shared" si="120"/>
        <v>DEJAR</v>
      </c>
      <c r="M296" s="132" t="str">
        <f t="shared" si="121"/>
        <v>DEJAR</v>
      </c>
      <c r="O296" s="1"/>
      <c r="P296" s="50"/>
      <c r="Q296" s="1"/>
    </row>
    <row r="297" spans="1:17" x14ac:dyDescent="0.25">
      <c r="A297" t="s">
        <v>80</v>
      </c>
      <c r="B297" s="10">
        <v>9</v>
      </c>
      <c r="C297" t="s">
        <v>105</v>
      </c>
      <c r="D297" s="43">
        <v>15.3</v>
      </c>
      <c r="E297" s="43">
        <v>8.5</v>
      </c>
      <c r="F297" s="129">
        <f t="shared" si="117"/>
        <v>183.85428600000003</v>
      </c>
      <c r="G297">
        <v>3.1415999999999999E-2</v>
      </c>
      <c r="H297" s="42" t="s">
        <v>168</v>
      </c>
      <c r="I297" s="48">
        <f t="shared" si="131"/>
        <v>90.941280252043242</v>
      </c>
      <c r="J297" s="48">
        <f t="shared" si="132"/>
        <v>1.4473720437363644</v>
      </c>
      <c r="K297" s="132" t="str">
        <f t="shared" si="119"/>
        <v>DEJAR</v>
      </c>
      <c r="L297" s="132" t="str">
        <f t="shared" si="120"/>
        <v>DEJAR</v>
      </c>
      <c r="M297" s="132" t="str">
        <f t="shared" si="121"/>
        <v>DEJAR</v>
      </c>
      <c r="O297" s="1"/>
      <c r="P297" s="50"/>
      <c r="Q297" s="1"/>
    </row>
    <row r="298" spans="1:17" x14ac:dyDescent="0.25">
      <c r="A298" t="s">
        <v>80</v>
      </c>
      <c r="B298" s="23">
        <v>10</v>
      </c>
      <c r="C298" t="s">
        <v>99</v>
      </c>
      <c r="D298" s="43">
        <v>37.700000000000003</v>
      </c>
      <c r="E298" s="43">
        <v>7.5</v>
      </c>
      <c r="F298" s="129">
        <f t="shared" si="117"/>
        <v>1116.2811660000002</v>
      </c>
      <c r="G298">
        <v>3.1415999999999999E-2</v>
      </c>
      <c r="H298" s="42" t="s">
        <v>168</v>
      </c>
      <c r="I298" s="48">
        <f t="shared" si="131"/>
        <v>780.30171812662388</v>
      </c>
      <c r="J298" s="48">
        <f t="shared" si="132"/>
        <v>12.41885851360173</v>
      </c>
      <c r="K298" s="132" t="str">
        <f t="shared" si="119"/>
        <v>DEJAR</v>
      </c>
      <c r="L298" s="132" t="str">
        <f t="shared" si="120"/>
        <v>DEJAR</v>
      </c>
      <c r="M298" s="132" t="str">
        <f t="shared" si="121"/>
        <v>DEJAR</v>
      </c>
      <c r="O298" s="1"/>
      <c r="P298" s="50"/>
      <c r="Q298" s="1"/>
    </row>
    <row r="299" spans="1:17" x14ac:dyDescent="0.25">
      <c r="A299" t="s">
        <v>80</v>
      </c>
      <c r="B299" s="10">
        <v>11</v>
      </c>
      <c r="C299" t="s">
        <v>99</v>
      </c>
      <c r="D299" s="43">
        <v>21.5</v>
      </c>
      <c r="E299" s="43">
        <v>9</v>
      </c>
      <c r="F299" s="129">
        <f t="shared" si="117"/>
        <v>363.05115000000001</v>
      </c>
      <c r="G299">
        <v>3.1415999999999999E-2</v>
      </c>
      <c r="H299" s="42" t="s">
        <v>168</v>
      </c>
      <c r="I299" s="48">
        <f t="shared" si="131"/>
        <v>204.60563254585173</v>
      </c>
      <c r="J299" s="48">
        <f t="shared" si="132"/>
        <v>3.256392165550225</v>
      </c>
      <c r="K299" s="132" t="str">
        <f t="shared" si="119"/>
        <v>DEJAR</v>
      </c>
      <c r="L299" s="132" t="str">
        <f t="shared" si="120"/>
        <v>DEJAR</v>
      </c>
      <c r="M299" s="132" t="str">
        <f t="shared" si="121"/>
        <v>DEJAR</v>
      </c>
      <c r="O299" s="1"/>
      <c r="P299" s="50"/>
      <c r="Q299" s="1"/>
    </row>
    <row r="300" spans="1:17" x14ac:dyDescent="0.25">
      <c r="A300" t="s">
        <v>80</v>
      </c>
      <c r="B300" s="23">
        <v>12</v>
      </c>
      <c r="C300" t="s">
        <v>99</v>
      </c>
      <c r="D300" s="43">
        <v>35.5</v>
      </c>
      <c r="E300" s="43">
        <v>11</v>
      </c>
      <c r="F300" s="129">
        <f t="shared" si="117"/>
        <v>989.80034999999998</v>
      </c>
      <c r="G300">
        <v>3.1415999999999999E-2</v>
      </c>
      <c r="H300" s="42" t="s">
        <v>168</v>
      </c>
      <c r="I300" s="48">
        <f t="shared" si="131"/>
        <v>676.11718300342079</v>
      </c>
      <c r="J300" s="48">
        <f t="shared" si="132"/>
        <v>10.760714015205959</v>
      </c>
      <c r="K300" s="132" t="str">
        <f t="shared" si="119"/>
        <v>DEJAR</v>
      </c>
      <c r="L300" s="132" t="str">
        <f t="shared" si="120"/>
        <v>DEJAR</v>
      </c>
      <c r="M300" s="132" t="str">
        <f t="shared" si="121"/>
        <v>DEJAR</v>
      </c>
      <c r="O300" s="1"/>
      <c r="P300" s="50"/>
      <c r="Q300" s="1"/>
    </row>
    <row r="301" spans="1:17" x14ac:dyDescent="0.25">
      <c r="A301" t="s">
        <v>81</v>
      </c>
      <c r="B301" s="10">
        <v>1</v>
      </c>
      <c r="C301" t="s">
        <v>119</v>
      </c>
      <c r="D301" s="43">
        <v>14.7</v>
      </c>
      <c r="E301" s="43">
        <v>6</v>
      </c>
      <c r="F301" s="129">
        <f t="shared" si="117"/>
        <v>169.71708599999997</v>
      </c>
      <c r="G301">
        <v>3.1415999999999999E-2</v>
      </c>
      <c r="H301" s="42" t="s">
        <v>168</v>
      </c>
      <c r="I301" s="48">
        <f t="shared" si="131"/>
        <v>82.670341586040095</v>
      </c>
      <c r="J301" s="48">
        <f t="shared" si="132"/>
        <v>1.3157362742876257</v>
      </c>
      <c r="K301" s="132" t="str">
        <f t="shared" si="119"/>
        <v>DEJAR</v>
      </c>
      <c r="L301" s="132" t="str">
        <f t="shared" si="120"/>
        <v>DEJAR</v>
      </c>
      <c r="M301" s="132" t="str">
        <f t="shared" si="121"/>
        <v>DEJAR</v>
      </c>
      <c r="O301" s="1"/>
      <c r="P301" s="50"/>
      <c r="Q301" s="1"/>
    </row>
    <row r="302" spans="1:17" x14ac:dyDescent="0.25">
      <c r="A302" t="s">
        <v>82</v>
      </c>
      <c r="B302" s="23">
        <v>1</v>
      </c>
      <c r="C302" t="s">
        <v>99</v>
      </c>
      <c r="D302" s="43">
        <v>12</v>
      </c>
      <c r="E302" s="43">
        <v>9</v>
      </c>
      <c r="F302" s="129">
        <f t="shared" si="117"/>
        <v>113.0976</v>
      </c>
      <c r="G302">
        <v>3.1415999999999999E-2</v>
      </c>
      <c r="H302" s="42" t="s">
        <v>168</v>
      </c>
      <c r="I302" s="48">
        <f t="shared" si="131"/>
        <v>50.965522775338236</v>
      </c>
      <c r="J302" s="48">
        <f t="shared" si="132"/>
        <v>0.81113959089855869</v>
      </c>
      <c r="K302" s="132" t="str">
        <f t="shared" si="119"/>
        <v>DEJAR</v>
      </c>
      <c r="L302" s="132" t="str">
        <f t="shared" si="120"/>
        <v>DEJAR</v>
      </c>
      <c r="M302" s="132" t="str">
        <f t="shared" si="121"/>
        <v>DEJAR</v>
      </c>
      <c r="O302" s="1"/>
      <c r="P302" s="50"/>
      <c r="Q302" s="1"/>
    </row>
    <row r="303" spans="1:17" x14ac:dyDescent="0.25">
      <c r="A303" t="s">
        <v>82</v>
      </c>
      <c r="B303" s="10">
        <v>2</v>
      </c>
      <c r="C303" t="s">
        <v>99</v>
      </c>
      <c r="D303" s="43">
        <v>12</v>
      </c>
      <c r="E303" s="43">
        <v>4</v>
      </c>
      <c r="F303" s="129">
        <f t="shared" si="117"/>
        <v>113.0976</v>
      </c>
      <c r="G303">
        <v>3.1415999999999999E-2</v>
      </c>
      <c r="H303" s="42" t="s">
        <v>168</v>
      </c>
      <c r="I303" s="48">
        <f t="shared" si="131"/>
        <v>50.965522775338236</v>
      </c>
      <c r="J303" s="48">
        <f t="shared" si="132"/>
        <v>0.81113959089855869</v>
      </c>
      <c r="K303" s="132" t="str">
        <f t="shared" si="119"/>
        <v>DEJAR</v>
      </c>
      <c r="L303" s="132" t="str">
        <f t="shared" si="120"/>
        <v>DEPURAR</v>
      </c>
      <c r="M303" s="132" t="str">
        <f t="shared" si="121"/>
        <v>DEPURAR</v>
      </c>
      <c r="O303" s="1"/>
      <c r="P303" s="50"/>
      <c r="Q303" s="1"/>
    </row>
    <row r="304" spans="1:17" x14ac:dyDescent="0.25">
      <c r="A304" t="s">
        <v>82</v>
      </c>
      <c r="B304" s="23">
        <v>3</v>
      </c>
      <c r="C304" t="s">
        <v>99</v>
      </c>
      <c r="D304" s="43">
        <v>11.3</v>
      </c>
      <c r="E304" s="43">
        <v>5</v>
      </c>
      <c r="F304" s="129">
        <f t="shared" si="117"/>
        <v>100.28772600000001</v>
      </c>
      <c r="G304">
        <v>3.1415999999999999E-2</v>
      </c>
      <c r="H304" s="42" t="s">
        <v>168</v>
      </c>
      <c r="I304" s="48">
        <f t="shared" si="131"/>
        <v>44.163165240621403</v>
      </c>
      <c r="J304" s="48">
        <f t="shared" si="132"/>
        <v>0.7028769614308219</v>
      </c>
      <c r="K304" s="132" t="str">
        <f t="shared" si="119"/>
        <v>DEJAR</v>
      </c>
      <c r="L304" s="132" t="str">
        <f t="shared" si="120"/>
        <v>DEJAR</v>
      </c>
      <c r="M304" s="132" t="str">
        <f t="shared" si="121"/>
        <v>DEJAR</v>
      </c>
      <c r="O304" s="1"/>
      <c r="P304" s="50"/>
      <c r="Q304" s="1"/>
    </row>
    <row r="305" spans="1:17" x14ac:dyDescent="0.25">
      <c r="A305" t="s">
        <v>82</v>
      </c>
      <c r="B305" s="10">
        <v>4</v>
      </c>
      <c r="C305" t="s">
        <v>99</v>
      </c>
      <c r="D305" s="43">
        <v>13.4</v>
      </c>
      <c r="E305" s="43">
        <v>6</v>
      </c>
      <c r="F305" s="129">
        <f t="shared" si="117"/>
        <v>141.02642399999999</v>
      </c>
      <c r="G305">
        <v>3.1415999999999999E-2</v>
      </c>
      <c r="H305" s="42" t="s">
        <v>168</v>
      </c>
      <c r="I305" s="48">
        <f t="shared" si="131"/>
        <v>66.298354497835234</v>
      </c>
      <c r="J305" s="48">
        <f t="shared" si="132"/>
        <v>1.0551686162757072</v>
      </c>
      <c r="K305" s="132" t="str">
        <f t="shared" si="119"/>
        <v>DEJAR</v>
      </c>
      <c r="L305" s="132" t="str">
        <f t="shared" si="120"/>
        <v>DEJAR</v>
      </c>
      <c r="M305" s="132" t="str">
        <f t="shared" si="121"/>
        <v>DEJAR</v>
      </c>
      <c r="O305" s="1"/>
      <c r="P305" s="50"/>
      <c r="Q305" s="1"/>
    </row>
    <row r="306" spans="1:17" x14ac:dyDescent="0.25">
      <c r="A306" t="s">
        <v>82</v>
      </c>
      <c r="B306" s="23">
        <v>5</v>
      </c>
      <c r="C306" t="s">
        <v>99</v>
      </c>
      <c r="D306" s="43">
        <v>12.4</v>
      </c>
      <c r="E306" s="43">
        <v>5.3</v>
      </c>
      <c r="F306" s="129">
        <f t="shared" si="117"/>
        <v>120.76310400000001</v>
      </c>
      <c r="G306">
        <v>3.1415999999999999E-2</v>
      </c>
      <c r="H306" s="42" t="s">
        <v>168</v>
      </c>
      <c r="I306" s="48">
        <f t="shared" si="131"/>
        <v>55.108515511219728</v>
      </c>
      <c r="J306" s="48">
        <f t="shared" si="132"/>
        <v>0.87707721401864869</v>
      </c>
      <c r="K306" s="132" t="str">
        <f t="shared" si="119"/>
        <v>DEJAR</v>
      </c>
      <c r="L306" s="132" t="str">
        <f t="shared" si="120"/>
        <v>DEJAR</v>
      </c>
      <c r="M306" s="132" t="str">
        <f t="shared" si="121"/>
        <v>DEJAR</v>
      </c>
      <c r="O306" s="1"/>
      <c r="P306" s="50"/>
      <c r="Q306" s="1"/>
    </row>
    <row r="307" spans="1:17" x14ac:dyDescent="0.25">
      <c r="A307" t="s">
        <v>82</v>
      </c>
      <c r="B307" s="10">
        <v>6</v>
      </c>
      <c r="C307" t="s">
        <v>99</v>
      </c>
      <c r="D307" s="43">
        <v>23.8</v>
      </c>
      <c r="E307" s="43">
        <v>8</v>
      </c>
      <c r="F307" s="129">
        <f t="shared" si="117"/>
        <v>444.88197600000001</v>
      </c>
      <c r="G307">
        <v>3.1415999999999999E-2</v>
      </c>
      <c r="H307" s="42" t="s">
        <v>168</v>
      </c>
      <c r="I307" s="48">
        <f t="shared" si="131"/>
        <v>260.68865685840007</v>
      </c>
      <c r="J307" s="48">
        <f t="shared" si="132"/>
        <v>4.1489791325821255</v>
      </c>
      <c r="K307" s="132" t="str">
        <f t="shared" si="119"/>
        <v>DEJAR</v>
      </c>
      <c r="L307" s="132" t="str">
        <f t="shared" si="120"/>
        <v>DEJAR</v>
      </c>
      <c r="M307" s="132" t="str">
        <f t="shared" si="121"/>
        <v>DEJAR</v>
      </c>
      <c r="O307" s="1"/>
      <c r="P307" s="50"/>
      <c r="Q307" s="1"/>
    </row>
    <row r="308" spans="1:17" x14ac:dyDescent="0.25">
      <c r="A308" t="s">
        <v>83</v>
      </c>
      <c r="B308" s="23">
        <v>1</v>
      </c>
      <c r="C308" t="s">
        <v>120</v>
      </c>
      <c r="D308" s="43">
        <v>11.5</v>
      </c>
      <c r="E308" s="43">
        <v>6</v>
      </c>
      <c r="F308" s="129">
        <f t="shared" si="117"/>
        <v>103.86915</v>
      </c>
      <c r="G308">
        <v>3.1415999999999999E-2</v>
      </c>
      <c r="H308" s="42" t="s">
        <v>168</v>
      </c>
      <c r="I308" s="48">
        <f t="shared" si="131"/>
        <v>46.049095165044989</v>
      </c>
      <c r="J308" s="48">
        <f t="shared" si="132"/>
        <v>0.73289239822136798</v>
      </c>
      <c r="K308" s="132" t="str">
        <f t="shared" si="119"/>
        <v>DEJAR</v>
      </c>
      <c r="L308" s="132" t="str">
        <f t="shared" si="120"/>
        <v>DEJAR</v>
      </c>
      <c r="M308" s="132" t="str">
        <f t="shared" si="121"/>
        <v>DEJAR</v>
      </c>
      <c r="O308" s="1"/>
      <c r="P308" s="50"/>
      <c r="Q308" s="1"/>
    </row>
    <row r="309" spans="1:17" x14ac:dyDescent="0.25">
      <c r="A309" t="s">
        <v>83</v>
      </c>
      <c r="B309" s="10">
        <v>2</v>
      </c>
      <c r="C309" t="s">
        <v>121</v>
      </c>
      <c r="D309" s="43">
        <v>19</v>
      </c>
      <c r="E309" s="43">
        <v>8</v>
      </c>
      <c r="F309" s="129">
        <f t="shared" si="117"/>
        <v>283.52940000000001</v>
      </c>
      <c r="G309">
        <v>3.1415999999999999E-2</v>
      </c>
      <c r="H309" s="42" t="s">
        <v>168</v>
      </c>
      <c r="I309" s="48">
        <f t="shared" si="131"/>
        <v>152.39095368994771</v>
      </c>
      <c r="J309" s="48">
        <f t="shared" si="132"/>
        <v>2.4253716846503011</v>
      </c>
      <c r="K309" s="132" t="str">
        <f t="shared" si="119"/>
        <v>DEJAR</v>
      </c>
      <c r="L309" s="132" t="str">
        <f t="shared" si="120"/>
        <v>DEJAR</v>
      </c>
      <c r="M309" s="132" t="str">
        <f t="shared" si="121"/>
        <v>DEJAR</v>
      </c>
      <c r="O309" s="1"/>
      <c r="P309" s="50"/>
      <c r="Q309" s="1"/>
    </row>
    <row r="310" spans="1:17" x14ac:dyDescent="0.25">
      <c r="A310" t="s">
        <v>83</v>
      </c>
      <c r="B310" s="23">
        <v>3</v>
      </c>
      <c r="C310" t="s">
        <v>99</v>
      </c>
      <c r="D310" s="43">
        <v>32.5</v>
      </c>
      <c r="E310" s="43">
        <v>9</v>
      </c>
      <c r="F310" s="129">
        <f t="shared" si="117"/>
        <v>829.57875000000001</v>
      </c>
      <c r="G310">
        <v>3.1415999999999999E-2</v>
      </c>
      <c r="H310" s="42" t="s">
        <v>168</v>
      </c>
      <c r="I310" s="48">
        <f t="shared" si="131"/>
        <v>547.80539025330393</v>
      </c>
      <c r="J310" s="48">
        <f t="shared" si="132"/>
        <v>8.718573183303155</v>
      </c>
      <c r="K310" s="132" t="str">
        <f t="shared" si="119"/>
        <v>DEJAR</v>
      </c>
      <c r="L310" s="132" t="str">
        <f t="shared" si="120"/>
        <v>DEJAR</v>
      </c>
      <c r="M310" s="132" t="str">
        <f t="shared" si="121"/>
        <v>DEJAR</v>
      </c>
      <c r="O310" s="1"/>
      <c r="P310" s="50"/>
      <c r="Q310" s="1"/>
    </row>
    <row r="311" spans="1:17" x14ac:dyDescent="0.25">
      <c r="A311" t="s">
        <v>84</v>
      </c>
      <c r="B311" s="10">
        <v>1</v>
      </c>
      <c r="C311" t="s">
        <v>99</v>
      </c>
      <c r="D311" s="43">
        <v>33</v>
      </c>
      <c r="E311" s="43">
        <v>10</v>
      </c>
      <c r="F311" s="129">
        <f t="shared" si="117"/>
        <v>855.30060000000003</v>
      </c>
      <c r="G311">
        <v>3.1415999999999999E-2</v>
      </c>
      <c r="H311" s="42" t="s">
        <v>168</v>
      </c>
      <c r="I311" s="48">
        <f t="shared" si="131"/>
        <v>568.10727714388111</v>
      </c>
      <c r="J311" s="48">
        <f t="shared" si="132"/>
        <v>9.0416869929953059</v>
      </c>
      <c r="K311" s="132" t="str">
        <f t="shared" si="119"/>
        <v>DEJAR</v>
      </c>
      <c r="L311" s="132" t="str">
        <f t="shared" si="120"/>
        <v>DEJAR</v>
      </c>
      <c r="M311" s="132" t="str">
        <f t="shared" si="121"/>
        <v>DEJAR</v>
      </c>
      <c r="O311" s="1"/>
      <c r="P311" s="50"/>
      <c r="Q311" s="1"/>
    </row>
    <row r="312" spans="1:17" x14ac:dyDescent="0.25">
      <c r="A312" t="s">
        <v>84</v>
      </c>
      <c r="B312" s="23">
        <v>2</v>
      </c>
      <c r="C312" t="s">
        <v>99</v>
      </c>
      <c r="D312" s="43">
        <v>25</v>
      </c>
      <c r="E312" s="43">
        <v>10</v>
      </c>
      <c r="F312" s="129">
        <f t="shared" si="117"/>
        <v>490.875</v>
      </c>
      <c r="G312">
        <v>3.1415999999999999E-2</v>
      </c>
      <c r="H312" s="42" t="s">
        <v>168</v>
      </c>
      <c r="I312" s="48">
        <f t="shared" si="131"/>
        <v>293.11711779854511</v>
      </c>
      <c r="J312" s="48">
        <f t="shared" si="132"/>
        <v>4.6650929112322563</v>
      </c>
      <c r="K312" s="132" t="str">
        <f t="shared" si="119"/>
        <v>DEJAR</v>
      </c>
      <c r="L312" s="132" t="str">
        <f t="shared" si="120"/>
        <v>DEJAR</v>
      </c>
      <c r="M312" s="132" t="str">
        <f t="shared" si="121"/>
        <v>DEJAR</v>
      </c>
      <c r="O312" s="1"/>
      <c r="P312" s="50"/>
      <c r="Q312" s="1"/>
    </row>
    <row r="313" spans="1:17" x14ac:dyDescent="0.25">
      <c r="A313" t="s">
        <v>84</v>
      </c>
      <c r="B313" s="10">
        <v>3</v>
      </c>
      <c r="C313" t="s">
        <v>99</v>
      </c>
      <c r="D313" s="43">
        <v>21.5</v>
      </c>
      <c r="E313" s="43">
        <v>7</v>
      </c>
      <c r="F313" s="129">
        <f t="shared" si="117"/>
        <v>363.05115000000001</v>
      </c>
      <c r="G313">
        <v>3.1415999999999999E-2</v>
      </c>
      <c r="H313" s="42" t="s">
        <v>168</v>
      </c>
      <c r="I313" s="48">
        <f t="shared" si="131"/>
        <v>204.60563254585173</v>
      </c>
      <c r="J313" s="48">
        <f t="shared" si="132"/>
        <v>3.256392165550225</v>
      </c>
      <c r="K313" s="132" t="str">
        <f t="shared" si="119"/>
        <v>DEJAR</v>
      </c>
      <c r="L313" s="132" t="str">
        <f t="shared" si="120"/>
        <v>DEJAR</v>
      </c>
      <c r="M313" s="132" t="str">
        <f t="shared" si="121"/>
        <v>DEJAR</v>
      </c>
      <c r="O313" s="1"/>
      <c r="P313" s="50"/>
      <c r="Q313" s="1"/>
    </row>
    <row r="314" spans="1:17" ht="15" customHeight="1" x14ac:dyDescent="0.25">
      <c r="A314" t="s">
        <v>84</v>
      </c>
      <c r="B314" s="23">
        <v>4</v>
      </c>
      <c r="C314" t="s">
        <v>99</v>
      </c>
      <c r="D314" s="43">
        <v>29.5</v>
      </c>
      <c r="E314" s="43">
        <v>6</v>
      </c>
      <c r="F314" s="129">
        <f t="shared" si="117"/>
        <v>683.49434999999994</v>
      </c>
      <c r="G314">
        <v>3.1415999999999999E-2</v>
      </c>
      <c r="H314" s="42" t="s">
        <v>168</v>
      </c>
      <c r="I314" s="48">
        <f t="shared" si="131"/>
        <v>434.88323416778957</v>
      </c>
      <c r="J314" s="48">
        <f t="shared" si="132"/>
        <v>6.9213654533961924</v>
      </c>
      <c r="K314" s="132" t="str">
        <f t="shared" si="119"/>
        <v>DEJAR</v>
      </c>
      <c r="L314" s="132" t="str">
        <f t="shared" si="120"/>
        <v>DEJAR</v>
      </c>
      <c r="M314" s="132" t="str">
        <f t="shared" si="121"/>
        <v>DEJAR</v>
      </c>
      <c r="O314" s="1"/>
      <c r="P314" s="50"/>
      <c r="Q314" s="1"/>
    </row>
    <row r="315" spans="1:17" x14ac:dyDescent="0.25">
      <c r="A315" t="s">
        <v>84</v>
      </c>
      <c r="B315" s="10">
        <v>5</v>
      </c>
      <c r="C315" t="s">
        <v>99</v>
      </c>
      <c r="D315" s="43">
        <v>29</v>
      </c>
      <c r="E315" s="43">
        <v>9</v>
      </c>
      <c r="F315" s="129">
        <f t="shared" si="117"/>
        <v>660.52139999999997</v>
      </c>
      <c r="G315">
        <v>3.1415999999999999E-2</v>
      </c>
      <c r="H315" s="42" t="s">
        <v>168</v>
      </c>
      <c r="I315" s="48">
        <f t="shared" si="131"/>
        <v>417.52015350701288</v>
      </c>
      <c r="J315" s="48">
        <f t="shared" si="132"/>
        <v>6.6450240881559219</v>
      </c>
      <c r="K315" s="132" t="str">
        <f t="shared" si="119"/>
        <v>DEJAR</v>
      </c>
      <c r="L315" s="132" t="str">
        <f t="shared" si="120"/>
        <v>DEJAR</v>
      </c>
      <c r="M315" s="132" t="str">
        <f t="shared" si="121"/>
        <v>DEJAR</v>
      </c>
      <c r="O315" s="1"/>
      <c r="P315" s="1"/>
      <c r="Q315" s="1"/>
    </row>
    <row r="316" spans="1:17" x14ac:dyDescent="0.25">
      <c r="A316" t="s">
        <v>84</v>
      </c>
      <c r="B316" s="23">
        <v>6</v>
      </c>
      <c r="C316" t="s">
        <v>99</v>
      </c>
      <c r="D316" s="43">
        <v>17.5</v>
      </c>
      <c r="E316" s="43">
        <v>7</v>
      </c>
      <c r="F316" s="129">
        <f t="shared" si="117"/>
        <v>240.52875</v>
      </c>
      <c r="G316">
        <v>3.1415999999999999E-2</v>
      </c>
      <c r="H316" s="42" t="s">
        <v>168</v>
      </c>
      <c r="I316" s="48">
        <f t="shared" si="131"/>
        <v>125.26530811454663</v>
      </c>
      <c r="J316" s="48">
        <f t="shared" si="132"/>
        <v>1.993654636404167</v>
      </c>
      <c r="K316" s="132" t="str">
        <f t="shared" si="119"/>
        <v>DEJAR</v>
      </c>
      <c r="L316" s="132" t="str">
        <f t="shared" si="120"/>
        <v>DEJAR</v>
      </c>
      <c r="M316" s="132" t="str">
        <f t="shared" si="121"/>
        <v>DEJAR</v>
      </c>
      <c r="O316" s="1"/>
      <c r="P316" s="1"/>
      <c r="Q316" s="1"/>
    </row>
    <row r="317" spans="1:17" x14ac:dyDescent="0.25">
      <c r="A317" t="s">
        <v>85</v>
      </c>
      <c r="B317" s="10">
        <v>1</v>
      </c>
      <c r="C317" t="s">
        <v>99</v>
      </c>
      <c r="D317" s="43">
        <v>21.8</v>
      </c>
      <c r="E317" s="43">
        <v>8</v>
      </c>
      <c r="F317" s="129">
        <f t="shared" si="117"/>
        <v>373.25349599999998</v>
      </c>
      <c r="G317">
        <v>3.1415999999999999E-2</v>
      </c>
      <c r="H317" s="42" t="s">
        <v>168</v>
      </c>
      <c r="I317" s="48">
        <f t="shared" si="131"/>
        <v>211.47626360580944</v>
      </c>
      <c r="J317" s="48">
        <f t="shared" si="132"/>
        <v>3.3657413993794472</v>
      </c>
      <c r="K317" s="132" t="str">
        <f t="shared" si="119"/>
        <v>DEJAR</v>
      </c>
      <c r="L317" s="132" t="str">
        <f t="shared" si="120"/>
        <v>DEJAR</v>
      </c>
      <c r="M317" s="132" t="str">
        <f t="shared" si="121"/>
        <v>DEJAR</v>
      </c>
      <c r="O317" s="1"/>
      <c r="P317" s="1"/>
      <c r="Q317" s="1"/>
    </row>
    <row r="318" spans="1:17" x14ac:dyDescent="0.25">
      <c r="A318" t="s">
        <v>85</v>
      </c>
      <c r="B318" s="23">
        <v>2</v>
      </c>
      <c r="C318" t="s">
        <v>102</v>
      </c>
      <c r="D318" s="43">
        <v>42.9</v>
      </c>
      <c r="E318" s="43">
        <v>21</v>
      </c>
      <c r="F318" s="129">
        <f t="shared" si="117"/>
        <v>1445.4580139999998</v>
      </c>
      <c r="G318">
        <v>3.1415999999999999E-2</v>
      </c>
      <c r="H318" s="23" t="s">
        <v>167</v>
      </c>
      <c r="I318" s="48">
        <f t="shared" ref="I318" si="133">0.15991*D318^2.32764</f>
        <v>1008.4364034860454</v>
      </c>
      <c r="J318" s="48">
        <f t="shared" si="132"/>
        <v>16.049726309620024</v>
      </c>
      <c r="K318" s="132" t="str">
        <f t="shared" si="119"/>
        <v>DEJAR</v>
      </c>
      <c r="L318" s="132" t="str">
        <f t="shared" si="120"/>
        <v>DEJAR</v>
      </c>
      <c r="M318" s="132" t="str">
        <f t="shared" si="121"/>
        <v>DEJAR</v>
      </c>
      <c r="O318" s="1"/>
      <c r="P318" s="1"/>
      <c r="Q318" s="1"/>
    </row>
    <row r="319" spans="1:17" x14ac:dyDescent="0.25">
      <c r="A319" t="s">
        <v>85</v>
      </c>
      <c r="B319" s="10">
        <v>3</v>
      </c>
      <c r="C319" t="s">
        <v>99</v>
      </c>
      <c r="D319" s="43">
        <v>15.5</v>
      </c>
      <c r="E319" s="43">
        <v>6</v>
      </c>
      <c r="F319" s="129">
        <f t="shared" si="117"/>
        <v>188.69235</v>
      </c>
      <c r="G319">
        <v>3.1415999999999999E-2</v>
      </c>
      <c r="H319" s="42" t="s">
        <v>168</v>
      </c>
      <c r="I319" s="48">
        <f t="shared" ref="I319:I320" si="134">0.13647*D319^2.38351</f>
        <v>93.800401528799213</v>
      </c>
      <c r="J319" s="48">
        <f t="shared" ref="J319:J321" si="135">(I319/1000)*0.5/G319</f>
        <v>1.4928762657371915</v>
      </c>
      <c r="K319" s="132" t="str">
        <f t="shared" si="119"/>
        <v>DEJAR</v>
      </c>
      <c r="L319" s="132" t="str">
        <f t="shared" si="120"/>
        <v>DEJAR</v>
      </c>
      <c r="M319" s="132" t="str">
        <f t="shared" si="121"/>
        <v>DEJAR</v>
      </c>
      <c r="O319" s="1"/>
      <c r="P319" s="1"/>
      <c r="Q319" s="1"/>
    </row>
    <row r="320" spans="1:17" x14ac:dyDescent="0.25">
      <c r="A320" t="s">
        <v>85</v>
      </c>
      <c r="B320" s="23">
        <v>4</v>
      </c>
      <c r="C320" t="s">
        <v>99</v>
      </c>
      <c r="D320" s="43">
        <v>24.3</v>
      </c>
      <c r="E320" s="43">
        <v>9</v>
      </c>
      <c r="F320" s="129">
        <f t="shared" si="117"/>
        <v>463.77084600000001</v>
      </c>
      <c r="G320">
        <v>3.1415999999999999E-2</v>
      </c>
      <c r="H320" s="42" t="s">
        <v>168</v>
      </c>
      <c r="I320" s="48">
        <f t="shared" si="134"/>
        <v>273.93252503973451</v>
      </c>
      <c r="J320" s="48">
        <f t="shared" si="135"/>
        <v>4.3597613483532998</v>
      </c>
      <c r="K320" s="132" t="str">
        <f t="shared" si="119"/>
        <v>DEJAR</v>
      </c>
      <c r="L320" s="132" t="str">
        <f t="shared" si="120"/>
        <v>DEJAR</v>
      </c>
      <c r="M320" s="132" t="str">
        <f t="shared" si="121"/>
        <v>DEJAR</v>
      </c>
      <c r="O320" s="1"/>
      <c r="P320" s="1"/>
      <c r="Q320" s="1"/>
    </row>
    <row r="321" spans="1:17" x14ac:dyDescent="0.25">
      <c r="A321" t="s">
        <v>85</v>
      </c>
      <c r="B321" s="10">
        <v>5</v>
      </c>
      <c r="C321" t="s">
        <v>102</v>
      </c>
      <c r="D321" s="43">
        <v>45.5</v>
      </c>
      <c r="E321" s="43">
        <v>21</v>
      </c>
      <c r="F321" s="129">
        <f t="shared" si="117"/>
        <v>1625.97435</v>
      </c>
      <c r="G321">
        <v>3.1415999999999999E-2</v>
      </c>
      <c r="H321" s="23" t="s">
        <v>167</v>
      </c>
      <c r="I321" s="48">
        <f t="shared" ref="I321" si="136">0.15991*D321^2.32764</f>
        <v>1156.4564177810689</v>
      </c>
      <c r="J321" s="48">
        <f t="shared" si="135"/>
        <v>18.405532495878994</v>
      </c>
      <c r="K321" s="132" t="str">
        <f t="shared" si="119"/>
        <v>DEJAR</v>
      </c>
      <c r="L321" s="132" t="str">
        <f t="shared" si="120"/>
        <v>DEJAR</v>
      </c>
      <c r="M321" s="132" t="str">
        <f t="shared" si="121"/>
        <v>DEJAR</v>
      </c>
      <c r="O321" s="1"/>
      <c r="P321" s="1"/>
      <c r="Q321" s="1"/>
    </row>
    <row r="322" spans="1:17" x14ac:dyDescent="0.25">
      <c r="A322" t="s">
        <v>86</v>
      </c>
      <c r="B322" s="23">
        <v>1</v>
      </c>
      <c r="C322" t="s">
        <v>99</v>
      </c>
      <c r="D322" s="43">
        <v>23.8</v>
      </c>
      <c r="E322" s="43">
        <v>8</v>
      </c>
      <c r="F322" s="129">
        <f t="shared" si="117"/>
        <v>444.88197600000001</v>
      </c>
      <c r="G322">
        <v>3.1415999999999999E-2</v>
      </c>
      <c r="H322" s="42" t="s">
        <v>168</v>
      </c>
      <c r="I322" s="48">
        <f>0.13647*D322^2.38351</f>
        <v>260.68865685840007</v>
      </c>
      <c r="J322" s="48">
        <f>(I322/1000)*0.5/G322</f>
        <v>4.1489791325821255</v>
      </c>
      <c r="K322" s="132" t="str">
        <f t="shared" si="119"/>
        <v>DEJAR</v>
      </c>
      <c r="L322" s="132" t="str">
        <f t="shared" si="120"/>
        <v>DEJAR</v>
      </c>
      <c r="M322" s="132" t="str">
        <f t="shared" si="121"/>
        <v>DEJAR</v>
      </c>
      <c r="O322" s="1"/>
      <c r="P322" s="1"/>
      <c r="Q322" s="1"/>
    </row>
    <row r="323" spans="1:17" x14ac:dyDescent="0.25">
      <c r="A323" t="s">
        <v>86</v>
      </c>
      <c r="B323" s="10">
        <v>2</v>
      </c>
      <c r="C323" t="s">
        <v>102</v>
      </c>
      <c r="D323" s="43">
        <v>19.100000000000001</v>
      </c>
      <c r="E323" s="43">
        <v>12</v>
      </c>
      <c r="F323" s="129">
        <f t="shared" ref="F323:F336" si="137">(3.1416/4)*D323^2</f>
        <v>286.52177400000005</v>
      </c>
      <c r="G323">
        <v>3.1415999999999999E-2</v>
      </c>
      <c r="H323" s="23" t="s">
        <v>167</v>
      </c>
      <c r="I323" s="48">
        <f t="shared" ref="I323:I324" si="138">0.15991*D323^2.32764</f>
        <v>153.34164934315103</v>
      </c>
      <c r="J323" s="48">
        <f t="shared" ref="J323:J324" si="139">(I323/1000)*0.5/G323</f>
        <v>2.4405024405263407</v>
      </c>
      <c r="K323" s="132" t="str">
        <f t="shared" ref="K323:K336" si="140">+IF(D323&gt;=10,"DEJAR","DEPURAR")</f>
        <v>DEJAR</v>
      </c>
      <c r="L323" s="132" t="str">
        <f t="shared" ref="L323:L336" si="141">+IF(E323&gt;=5,"DEJAR","DEPURAR")</f>
        <v>DEJAR</v>
      </c>
      <c r="M323" s="132" t="str">
        <f t="shared" ref="M323:M336" si="142">+IF(AND(K323="DEJAR",L323="DEJAR"),"DEJAR","DEPURAR")</f>
        <v>DEJAR</v>
      </c>
      <c r="O323" s="1"/>
      <c r="P323" s="1"/>
      <c r="Q323" s="1"/>
    </row>
    <row r="324" spans="1:17" x14ac:dyDescent="0.25">
      <c r="A324" t="s">
        <v>86</v>
      </c>
      <c r="B324" s="23">
        <v>3</v>
      </c>
      <c r="C324" t="s">
        <v>102</v>
      </c>
      <c r="D324" s="43">
        <v>20.399999999999999</v>
      </c>
      <c r="E324" s="43">
        <v>14</v>
      </c>
      <c r="F324" s="129">
        <f t="shared" si="137"/>
        <v>326.85206399999998</v>
      </c>
      <c r="G324">
        <v>3.1415999999999999E-2</v>
      </c>
      <c r="H324" s="23" t="s">
        <v>167</v>
      </c>
      <c r="I324" s="48">
        <f t="shared" si="138"/>
        <v>178.74058960182708</v>
      </c>
      <c r="J324" s="48">
        <f t="shared" si="139"/>
        <v>2.844738184393734</v>
      </c>
      <c r="K324" s="132" t="str">
        <f t="shared" si="140"/>
        <v>DEJAR</v>
      </c>
      <c r="L324" s="132" t="str">
        <f t="shared" si="141"/>
        <v>DEJAR</v>
      </c>
      <c r="M324" s="132" t="str">
        <f t="shared" si="142"/>
        <v>DEJAR</v>
      </c>
      <c r="O324" s="1"/>
      <c r="P324" s="1"/>
      <c r="Q324" s="1"/>
    </row>
    <row r="325" spans="1:17" x14ac:dyDescent="0.25">
      <c r="A325" t="s">
        <v>86</v>
      </c>
      <c r="B325" s="10">
        <v>4</v>
      </c>
      <c r="C325" t="s">
        <v>99</v>
      </c>
      <c r="D325" s="43">
        <v>25.7</v>
      </c>
      <c r="E325" s="43">
        <v>7</v>
      </c>
      <c r="F325" s="129">
        <f t="shared" si="137"/>
        <v>518.74884599999996</v>
      </c>
      <c r="G325">
        <v>3.1415999999999999E-2</v>
      </c>
      <c r="H325" s="42" t="s">
        <v>168</v>
      </c>
      <c r="I325" s="48">
        <f>0.13647*D325^2.38351</f>
        <v>313.05950220812758</v>
      </c>
      <c r="J325" s="48">
        <f>(I325/1000)*0.5/G325</f>
        <v>4.9824850746136935</v>
      </c>
      <c r="K325" s="132" t="str">
        <f t="shared" si="140"/>
        <v>DEJAR</v>
      </c>
      <c r="L325" s="132" t="str">
        <f t="shared" si="141"/>
        <v>DEJAR</v>
      </c>
      <c r="M325" s="132" t="str">
        <f t="shared" si="142"/>
        <v>DEJAR</v>
      </c>
      <c r="O325" s="1"/>
      <c r="P325" s="1"/>
      <c r="Q325" s="1"/>
    </row>
    <row r="326" spans="1:17" x14ac:dyDescent="0.25">
      <c r="A326" t="s">
        <v>86</v>
      </c>
      <c r="B326" s="23">
        <v>5</v>
      </c>
      <c r="C326" t="s">
        <v>102</v>
      </c>
      <c r="D326" s="43">
        <v>10.199999999999999</v>
      </c>
      <c r="E326" s="43">
        <v>7</v>
      </c>
      <c r="F326" s="129">
        <f t="shared" si="137"/>
        <v>81.713015999999996</v>
      </c>
      <c r="G326">
        <v>3.1415999999999999E-2</v>
      </c>
      <c r="H326" s="23" t="s">
        <v>167</v>
      </c>
      <c r="I326" s="48">
        <f t="shared" ref="I326:I327" si="143">0.15991*D326^2.32764</f>
        <v>35.60686410625334</v>
      </c>
      <c r="J326" s="48">
        <f t="shared" ref="J326:J327" si="144">(I326/1000)*0.5/G326</f>
        <v>0.5666995178611749</v>
      </c>
      <c r="K326" s="132" t="str">
        <f t="shared" si="140"/>
        <v>DEJAR</v>
      </c>
      <c r="L326" s="132" t="str">
        <f t="shared" si="141"/>
        <v>DEJAR</v>
      </c>
      <c r="M326" s="132" t="str">
        <f t="shared" si="142"/>
        <v>DEJAR</v>
      </c>
      <c r="O326" s="1"/>
      <c r="P326" s="1"/>
      <c r="Q326" s="1"/>
    </row>
    <row r="327" spans="1:17" x14ac:dyDescent="0.25">
      <c r="A327" t="s">
        <v>86</v>
      </c>
      <c r="B327" s="10">
        <v>6</v>
      </c>
      <c r="C327" t="s">
        <v>102</v>
      </c>
      <c r="D327" s="43">
        <v>17.2</v>
      </c>
      <c r="E327" s="43">
        <v>8.5</v>
      </c>
      <c r="F327" s="129">
        <f t="shared" si="137"/>
        <v>232.35273599999996</v>
      </c>
      <c r="G327">
        <v>3.1415999999999999E-2</v>
      </c>
      <c r="H327" s="23" t="s">
        <v>167</v>
      </c>
      <c r="I327" s="48">
        <f t="shared" si="143"/>
        <v>120.1547813394446</v>
      </c>
      <c r="J327" s="48">
        <f t="shared" si="144"/>
        <v>1.9123182667978833</v>
      </c>
      <c r="K327" s="132" t="str">
        <f t="shared" si="140"/>
        <v>DEJAR</v>
      </c>
      <c r="L327" s="132" t="str">
        <f t="shared" si="141"/>
        <v>DEJAR</v>
      </c>
      <c r="M327" s="132" t="str">
        <f t="shared" si="142"/>
        <v>DEJAR</v>
      </c>
      <c r="O327" s="1"/>
      <c r="P327" s="1"/>
      <c r="Q327" s="1"/>
    </row>
    <row r="328" spans="1:17" x14ac:dyDescent="0.25">
      <c r="A328" t="s">
        <v>86</v>
      </c>
      <c r="B328" s="23">
        <v>7</v>
      </c>
      <c r="C328" t="s">
        <v>99</v>
      </c>
      <c r="D328" s="43">
        <v>19.399999999999999</v>
      </c>
      <c r="E328" s="43">
        <v>10</v>
      </c>
      <c r="F328" s="129">
        <f t="shared" si="137"/>
        <v>295.59314399999994</v>
      </c>
      <c r="G328">
        <v>3.1415999999999999E-2</v>
      </c>
      <c r="H328" s="42" t="s">
        <v>168</v>
      </c>
      <c r="I328" s="48">
        <f t="shared" ref="I328:I330" si="145">0.13647*D328^2.38351</f>
        <v>160.14946524715276</v>
      </c>
      <c r="J328" s="48">
        <f t="shared" ref="J328:J331" si="146">(I328/1000)*0.5/G328</f>
        <v>2.5488519424362228</v>
      </c>
      <c r="K328" s="132" t="str">
        <f t="shared" si="140"/>
        <v>DEJAR</v>
      </c>
      <c r="L328" s="132" t="str">
        <f t="shared" si="141"/>
        <v>DEJAR</v>
      </c>
      <c r="M328" s="132" t="str">
        <f t="shared" si="142"/>
        <v>DEJAR</v>
      </c>
      <c r="O328" s="1"/>
      <c r="P328" s="1"/>
      <c r="Q328" s="1"/>
    </row>
    <row r="329" spans="1:17" x14ac:dyDescent="0.25">
      <c r="A329" t="s">
        <v>86</v>
      </c>
      <c r="B329" s="10">
        <v>8</v>
      </c>
      <c r="C329" t="s">
        <v>99</v>
      </c>
      <c r="D329" s="43">
        <v>19.7</v>
      </c>
      <c r="E329" s="43">
        <v>12</v>
      </c>
      <c r="F329" s="129">
        <f t="shared" si="137"/>
        <v>304.80588599999999</v>
      </c>
      <c r="G329">
        <v>3.1415999999999999E-2</v>
      </c>
      <c r="H329" s="42" t="s">
        <v>168</v>
      </c>
      <c r="I329" s="48">
        <f t="shared" si="145"/>
        <v>166.11558741094905</v>
      </c>
      <c r="J329" s="48">
        <f t="shared" si="146"/>
        <v>2.6438055037393213</v>
      </c>
      <c r="K329" s="132" t="str">
        <f t="shared" si="140"/>
        <v>DEJAR</v>
      </c>
      <c r="L329" s="132" t="str">
        <f t="shared" si="141"/>
        <v>DEJAR</v>
      </c>
      <c r="M329" s="132" t="str">
        <f t="shared" si="142"/>
        <v>DEJAR</v>
      </c>
      <c r="O329" s="1"/>
      <c r="P329" s="1"/>
      <c r="Q329" s="1"/>
    </row>
    <row r="330" spans="1:17" x14ac:dyDescent="0.25">
      <c r="A330" t="s">
        <v>86</v>
      </c>
      <c r="B330" s="23">
        <v>9</v>
      </c>
      <c r="C330" t="s">
        <v>99</v>
      </c>
      <c r="D330" s="43">
        <v>22.2</v>
      </c>
      <c r="E330" s="43">
        <v>17</v>
      </c>
      <c r="F330" s="129">
        <f t="shared" si="137"/>
        <v>387.07653599999998</v>
      </c>
      <c r="G330">
        <v>3.1415999999999999E-2</v>
      </c>
      <c r="H330" s="42" t="s">
        <v>168</v>
      </c>
      <c r="I330" s="48">
        <f t="shared" si="145"/>
        <v>220.84266010365056</v>
      </c>
      <c r="J330" s="48">
        <f t="shared" si="146"/>
        <v>3.5148118809468194</v>
      </c>
      <c r="K330" s="132" t="str">
        <f t="shared" si="140"/>
        <v>DEJAR</v>
      </c>
      <c r="L330" s="132" t="str">
        <f t="shared" si="141"/>
        <v>DEJAR</v>
      </c>
      <c r="M330" s="132" t="str">
        <f t="shared" si="142"/>
        <v>DEJAR</v>
      </c>
      <c r="O330" s="1"/>
      <c r="P330" s="1"/>
      <c r="Q330" s="1"/>
    </row>
    <row r="331" spans="1:17" x14ac:dyDescent="0.25">
      <c r="A331" t="s">
        <v>86</v>
      </c>
      <c r="B331" s="10">
        <v>10</v>
      </c>
      <c r="C331" t="s">
        <v>102</v>
      </c>
      <c r="D331" s="43">
        <v>11.9</v>
      </c>
      <c r="E331" s="43">
        <v>9</v>
      </c>
      <c r="F331" s="129">
        <f t="shared" si="137"/>
        <v>111.220494</v>
      </c>
      <c r="G331">
        <v>3.1415999999999999E-2</v>
      </c>
      <c r="H331" s="23" t="s">
        <v>167</v>
      </c>
      <c r="I331" s="48">
        <f t="shared" ref="I331" si="147">0.15991*D331^2.32764</f>
        <v>50.975530304764888</v>
      </c>
      <c r="J331" s="48">
        <f t="shared" si="146"/>
        <v>0.81129886530374473</v>
      </c>
      <c r="K331" s="132" t="str">
        <f t="shared" si="140"/>
        <v>DEJAR</v>
      </c>
      <c r="L331" s="132" t="str">
        <f t="shared" si="141"/>
        <v>DEJAR</v>
      </c>
      <c r="M331" s="132" t="str">
        <f t="shared" si="142"/>
        <v>DEJAR</v>
      </c>
      <c r="O331" s="1"/>
      <c r="P331" s="1"/>
      <c r="Q331" s="1"/>
    </row>
    <row r="332" spans="1:17" x14ac:dyDescent="0.25">
      <c r="A332" t="s">
        <v>86</v>
      </c>
      <c r="B332" s="23">
        <v>11</v>
      </c>
      <c r="C332" t="s">
        <v>99</v>
      </c>
      <c r="D332" s="43">
        <v>32.200000000000003</v>
      </c>
      <c r="E332" s="43">
        <v>18</v>
      </c>
      <c r="F332" s="129">
        <f t="shared" si="137"/>
        <v>814.33413600000006</v>
      </c>
      <c r="G332">
        <v>3.1415999999999999E-2</v>
      </c>
      <c r="H332" s="42" t="s">
        <v>168</v>
      </c>
      <c r="I332" s="48">
        <f t="shared" ref="I332:I335" si="148">0.13647*D332^2.38351</f>
        <v>535.82964849654525</v>
      </c>
      <c r="J332" s="48">
        <f t="shared" ref="J332:J336" si="149">(I332/1000)*0.5/G332</f>
        <v>8.5279737792294572</v>
      </c>
      <c r="K332" s="132" t="str">
        <f t="shared" si="140"/>
        <v>DEJAR</v>
      </c>
      <c r="L332" s="132" t="str">
        <f t="shared" si="141"/>
        <v>DEJAR</v>
      </c>
      <c r="M332" s="132" t="str">
        <f t="shared" si="142"/>
        <v>DEJAR</v>
      </c>
      <c r="O332" s="1"/>
      <c r="P332" s="1"/>
      <c r="Q332" s="1"/>
    </row>
    <row r="333" spans="1:17" x14ac:dyDescent="0.25">
      <c r="A333" t="s">
        <v>86</v>
      </c>
      <c r="B333" s="10">
        <v>12</v>
      </c>
      <c r="C333" t="s">
        <v>99</v>
      </c>
      <c r="D333" s="43">
        <v>17.5</v>
      </c>
      <c r="E333" s="43">
        <v>9</v>
      </c>
      <c r="F333" s="129">
        <f t="shared" si="137"/>
        <v>240.52875</v>
      </c>
      <c r="G333">
        <v>3.1415999999999999E-2</v>
      </c>
      <c r="H333" s="42" t="s">
        <v>168</v>
      </c>
      <c r="I333" s="48">
        <f t="shared" si="148"/>
        <v>125.26530811454663</v>
      </c>
      <c r="J333" s="48">
        <f t="shared" si="149"/>
        <v>1.993654636404167</v>
      </c>
      <c r="K333" s="132" t="str">
        <f t="shared" si="140"/>
        <v>DEJAR</v>
      </c>
      <c r="L333" s="132" t="str">
        <f t="shared" si="141"/>
        <v>DEJAR</v>
      </c>
      <c r="M333" s="132" t="str">
        <f t="shared" si="142"/>
        <v>DEJAR</v>
      </c>
      <c r="O333" s="1"/>
      <c r="P333" s="1"/>
      <c r="Q333" s="1"/>
    </row>
    <row r="334" spans="1:17" x14ac:dyDescent="0.25">
      <c r="A334" t="s">
        <v>86</v>
      </c>
      <c r="B334" s="23">
        <v>13</v>
      </c>
      <c r="C334" t="s">
        <v>99</v>
      </c>
      <c r="D334" s="43">
        <v>19</v>
      </c>
      <c r="E334" s="43">
        <v>15</v>
      </c>
      <c r="F334" s="129">
        <f t="shared" si="137"/>
        <v>283.52940000000001</v>
      </c>
      <c r="G334">
        <v>3.1415999999999999E-2</v>
      </c>
      <c r="H334" s="42" t="s">
        <v>168</v>
      </c>
      <c r="I334" s="48">
        <f t="shared" si="148"/>
        <v>152.39095368994771</v>
      </c>
      <c r="J334" s="48">
        <f t="shared" si="149"/>
        <v>2.4253716846503011</v>
      </c>
      <c r="K334" s="132" t="str">
        <f t="shared" si="140"/>
        <v>DEJAR</v>
      </c>
      <c r="L334" s="132" t="str">
        <f t="shared" si="141"/>
        <v>DEJAR</v>
      </c>
      <c r="M334" s="132" t="str">
        <f t="shared" si="142"/>
        <v>DEJAR</v>
      </c>
      <c r="O334" s="1"/>
      <c r="P334" s="1"/>
      <c r="Q334" s="1"/>
    </row>
    <row r="335" spans="1:17" x14ac:dyDescent="0.25">
      <c r="A335" t="s">
        <v>87</v>
      </c>
      <c r="B335" s="10">
        <v>1</v>
      </c>
      <c r="C335" t="s">
        <v>122</v>
      </c>
      <c r="D335" s="43">
        <v>10</v>
      </c>
      <c r="E335" s="43">
        <v>0</v>
      </c>
      <c r="F335" s="129">
        <f t="shared" si="137"/>
        <v>78.539999999999992</v>
      </c>
      <c r="G335">
        <v>3.1415999999999999E-2</v>
      </c>
      <c r="H335" s="42" t="s">
        <v>168</v>
      </c>
      <c r="I335" s="48">
        <f t="shared" si="148"/>
        <v>33.002526735248487</v>
      </c>
      <c r="J335" s="48">
        <f t="shared" si="149"/>
        <v>0.52525029818004332</v>
      </c>
      <c r="K335" s="132" t="str">
        <f t="shared" si="140"/>
        <v>DEJAR</v>
      </c>
      <c r="L335" s="132" t="str">
        <f t="shared" si="141"/>
        <v>DEPURAR</v>
      </c>
      <c r="M335" s="132" t="str">
        <f t="shared" si="142"/>
        <v>DEPURAR</v>
      </c>
      <c r="O335" s="1"/>
      <c r="P335" s="1"/>
      <c r="Q335" s="1"/>
    </row>
    <row r="336" spans="1:17" x14ac:dyDescent="0.25">
      <c r="A336" t="s">
        <v>88</v>
      </c>
      <c r="B336" s="23">
        <v>1</v>
      </c>
      <c r="C336" t="s">
        <v>99</v>
      </c>
      <c r="D336" s="43">
        <v>39</v>
      </c>
      <c r="E336" s="43">
        <v>6</v>
      </c>
      <c r="F336" s="129">
        <f t="shared" si="137"/>
        <v>1194.5934</v>
      </c>
      <c r="G336">
        <v>3.1415999999999999E-2</v>
      </c>
      <c r="H336" s="42" t="s">
        <v>168</v>
      </c>
      <c r="I336" s="48">
        <f>0.13647*D336^2.38351</f>
        <v>845.97122872984858</v>
      </c>
      <c r="J336" s="48">
        <f t="shared" si="149"/>
        <v>13.464018791855242</v>
      </c>
      <c r="K336" s="132" t="str">
        <f t="shared" si="140"/>
        <v>DEJAR</v>
      </c>
      <c r="L336" s="132" t="str">
        <f t="shared" si="141"/>
        <v>DEJAR</v>
      </c>
      <c r="M336" s="132" t="str">
        <f t="shared" si="142"/>
        <v>DEJAR</v>
      </c>
      <c r="O336" s="1"/>
      <c r="P336" s="1"/>
      <c r="Q336" s="1"/>
    </row>
    <row r="337" spans="15:17" x14ac:dyDescent="0.25">
      <c r="O337" s="1"/>
      <c r="P337" s="1"/>
      <c r="Q337" s="1"/>
    </row>
    <row r="338" spans="15:17" x14ac:dyDescent="0.25">
      <c r="O338" s="1"/>
      <c r="P338" s="1"/>
      <c r="Q338" s="1"/>
    </row>
    <row r="339" spans="15:17" x14ac:dyDescent="0.25">
      <c r="O339" s="1"/>
      <c r="P339" s="1"/>
      <c r="Q339" s="1"/>
    </row>
    <row r="340" spans="15:17" x14ac:dyDescent="0.25">
      <c r="O340" s="1"/>
      <c r="P340" s="1"/>
      <c r="Q340" s="1"/>
    </row>
    <row r="341" spans="15:17" x14ac:dyDescent="0.25">
      <c r="O341" s="1"/>
      <c r="P341" s="1"/>
      <c r="Q341" s="1"/>
    </row>
    <row r="342" spans="15:17" x14ac:dyDescent="0.25">
      <c r="O342" s="1"/>
      <c r="P342" s="1"/>
      <c r="Q342" s="1"/>
    </row>
    <row r="343" spans="15:17" x14ac:dyDescent="0.25">
      <c r="O343" s="1"/>
      <c r="P343" s="1"/>
      <c r="Q343" s="1"/>
    </row>
    <row r="344" spans="15:17" x14ac:dyDescent="0.25">
      <c r="O344" s="1"/>
      <c r="P344" s="1"/>
      <c r="Q344" s="1"/>
    </row>
    <row r="345" spans="15:17" x14ac:dyDescent="0.25">
      <c r="O345" s="1"/>
      <c r="P345" s="1"/>
      <c r="Q345" s="1"/>
    </row>
    <row r="346" spans="15:17" x14ac:dyDescent="0.25">
      <c r="O346" s="1"/>
      <c r="P346" s="1"/>
      <c r="Q346" s="1"/>
    </row>
    <row r="347" spans="15:17" x14ac:dyDescent="0.25">
      <c r="O347" s="1"/>
      <c r="P347" s="1"/>
      <c r="Q347" s="1"/>
    </row>
    <row r="348" spans="15:17" x14ac:dyDescent="0.25">
      <c r="O348" s="1"/>
      <c r="P348" s="1"/>
      <c r="Q348" s="1"/>
    </row>
    <row r="349" spans="15:17" x14ac:dyDescent="0.25">
      <c r="O349" s="1"/>
      <c r="P349" s="1"/>
      <c r="Q349" s="1"/>
    </row>
    <row r="350" spans="15:17" x14ac:dyDescent="0.25">
      <c r="O350" s="1"/>
      <c r="P350" s="1"/>
      <c r="Q350" s="1"/>
    </row>
    <row r="351" spans="15:17" x14ac:dyDescent="0.25">
      <c r="O351" s="1"/>
      <c r="P351" s="1"/>
      <c r="Q351" s="1"/>
    </row>
    <row r="352" spans="15:17" x14ac:dyDescent="0.25">
      <c r="O352" s="1"/>
      <c r="P352" s="1"/>
      <c r="Q352" s="1"/>
    </row>
    <row r="353" spans="15:17" x14ac:dyDescent="0.25">
      <c r="O353" s="1"/>
      <c r="P353" s="1"/>
      <c r="Q353" s="1"/>
    </row>
    <row r="354" spans="15:17" x14ac:dyDescent="0.25">
      <c r="O354" s="1"/>
      <c r="P354" s="1"/>
      <c r="Q354" s="1"/>
    </row>
    <row r="355" spans="15:17" x14ac:dyDescent="0.25">
      <c r="O355" s="1"/>
      <c r="P355" s="1"/>
      <c r="Q355" s="1"/>
    </row>
    <row r="356" spans="15:17" x14ac:dyDescent="0.25">
      <c r="O356" s="1"/>
      <c r="P356" s="1"/>
      <c r="Q356" s="1"/>
    </row>
    <row r="357" spans="15:17" x14ac:dyDescent="0.25">
      <c r="O357" s="1"/>
      <c r="P357" s="1"/>
      <c r="Q357" s="1"/>
    </row>
    <row r="358" spans="15:17" x14ac:dyDescent="0.25">
      <c r="O358" s="1"/>
      <c r="P358" s="1"/>
      <c r="Q358" s="1"/>
    </row>
    <row r="359" spans="15:17" x14ac:dyDescent="0.25">
      <c r="O359" s="1"/>
      <c r="P359" s="1"/>
      <c r="Q359" s="1"/>
    </row>
    <row r="360" spans="15:17" x14ac:dyDescent="0.25">
      <c r="O360" s="1"/>
      <c r="P360" s="1"/>
      <c r="Q360" s="1"/>
    </row>
    <row r="361" spans="15:17" x14ac:dyDescent="0.25">
      <c r="O361" s="1"/>
      <c r="P361" s="1"/>
      <c r="Q361" s="1"/>
    </row>
    <row r="362" spans="15:17" x14ac:dyDescent="0.25">
      <c r="O362" s="1"/>
      <c r="P362" s="1"/>
      <c r="Q362" s="1"/>
    </row>
    <row r="363" spans="15:17" x14ac:dyDescent="0.25">
      <c r="O363" s="1"/>
      <c r="P363" s="1"/>
      <c r="Q363" s="1"/>
    </row>
    <row r="364" spans="15:17" x14ac:dyDescent="0.25">
      <c r="O364" s="1"/>
      <c r="P364" s="1"/>
      <c r="Q364" s="1"/>
    </row>
    <row r="365" spans="15:17" x14ac:dyDescent="0.25">
      <c r="O365" s="1"/>
      <c r="P365" s="1"/>
      <c r="Q365" s="1"/>
    </row>
    <row r="366" spans="15:17" x14ac:dyDescent="0.25">
      <c r="O366" s="1"/>
      <c r="P366" s="1"/>
      <c r="Q366" s="1"/>
    </row>
    <row r="367" spans="15:17" x14ac:dyDescent="0.25">
      <c r="O367" s="1"/>
      <c r="P367" s="1"/>
      <c r="Q367" s="1"/>
    </row>
    <row r="368" spans="15:17" x14ac:dyDescent="0.25">
      <c r="O368" s="1"/>
      <c r="P368" s="1"/>
      <c r="Q368" s="1"/>
    </row>
    <row r="369" spans="15:17" x14ac:dyDescent="0.25">
      <c r="O369" s="1"/>
      <c r="P369" s="1"/>
      <c r="Q369" s="1"/>
    </row>
    <row r="370" spans="15:17" x14ac:dyDescent="0.25">
      <c r="O370" s="1"/>
      <c r="P370" s="1"/>
      <c r="Q370" s="1"/>
    </row>
    <row r="371" spans="15:17" x14ac:dyDescent="0.25">
      <c r="O371" s="1"/>
      <c r="P371" s="1"/>
      <c r="Q371" s="1"/>
    </row>
    <row r="372" spans="15:17" x14ac:dyDescent="0.25">
      <c r="O372" s="1"/>
      <c r="P372" s="1"/>
      <c r="Q372" s="1"/>
    </row>
    <row r="373" spans="15:17" x14ac:dyDescent="0.25">
      <c r="O373" s="1"/>
      <c r="P373" s="1"/>
      <c r="Q373" s="1"/>
    </row>
    <row r="374" spans="15:17" x14ac:dyDescent="0.25">
      <c r="O374" s="1"/>
      <c r="P374" s="1"/>
      <c r="Q374" s="1"/>
    </row>
    <row r="375" spans="15:17" x14ac:dyDescent="0.25">
      <c r="O375" s="1"/>
      <c r="P375" s="1"/>
      <c r="Q375" s="1"/>
    </row>
    <row r="376" spans="15:17" x14ac:dyDescent="0.25">
      <c r="O376" s="1"/>
      <c r="P376" s="1"/>
      <c r="Q376" s="1"/>
    </row>
    <row r="377" spans="15:17" x14ac:dyDescent="0.25">
      <c r="O377" s="1"/>
      <c r="P377" s="1"/>
      <c r="Q377" s="1"/>
    </row>
    <row r="378" spans="15:17" x14ac:dyDescent="0.25">
      <c r="O378" s="1"/>
      <c r="P378" s="1"/>
      <c r="Q378" s="1"/>
    </row>
    <row r="379" spans="15:17" x14ac:dyDescent="0.25">
      <c r="O379" s="1"/>
      <c r="P379" s="1"/>
      <c r="Q379" s="1"/>
    </row>
    <row r="380" spans="15:17" x14ac:dyDescent="0.25">
      <c r="O380" s="1"/>
      <c r="P380" s="1"/>
      <c r="Q380" s="1"/>
    </row>
    <row r="381" spans="15:17" x14ac:dyDescent="0.25">
      <c r="O381" s="1"/>
      <c r="P381" s="1"/>
      <c r="Q381" s="1"/>
    </row>
    <row r="382" spans="15:17" x14ac:dyDescent="0.25">
      <c r="O382" s="1"/>
      <c r="P382" s="1"/>
      <c r="Q382" s="1"/>
    </row>
    <row r="383" spans="15:17" x14ac:dyDescent="0.25">
      <c r="O383" s="1"/>
      <c r="P383" s="1"/>
      <c r="Q383" s="1"/>
    </row>
    <row r="384" spans="15:17" x14ac:dyDescent="0.25">
      <c r="O384" s="1"/>
      <c r="P384" s="1"/>
      <c r="Q384" s="1"/>
    </row>
    <row r="385" spans="15:17" x14ac:dyDescent="0.25">
      <c r="O385" s="1"/>
      <c r="P385" s="1"/>
      <c r="Q385" s="1"/>
    </row>
    <row r="386" spans="15:17" x14ac:dyDescent="0.25">
      <c r="O386" s="1"/>
      <c r="P386" s="1"/>
      <c r="Q386" s="1"/>
    </row>
    <row r="387" spans="15:17" x14ac:dyDescent="0.25">
      <c r="O387" s="1"/>
      <c r="P387" s="1"/>
      <c r="Q387" s="1"/>
    </row>
    <row r="388" spans="15:17" x14ac:dyDescent="0.25">
      <c r="O388" s="1"/>
      <c r="P388" s="1"/>
      <c r="Q388" s="1"/>
    </row>
    <row r="389" spans="15:17" x14ac:dyDescent="0.25">
      <c r="O389" s="1"/>
      <c r="P389" s="1"/>
      <c r="Q389" s="1"/>
    </row>
    <row r="390" spans="15:17" x14ac:dyDescent="0.25">
      <c r="O390" s="1"/>
      <c r="P390" s="1"/>
      <c r="Q390" s="1"/>
    </row>
    <row r="391" spans="15:17" x14ac:dyDescent="0.25">
      <c r="O391" s="1"/>
      <c r="P391" s="1"/>
      <c r="Q391" s="1"/>
    </row>
    <row r="392" spans="15:17" x14ac:dyDescent="0.25">
      <c r="O392" s="1"/>
      <c r="P392" s="1"/>
      <c r="Q392" s="1"/>
    </row>
    <row r="393" spans="15:17" x14ac:dyDescent="0.25">
      <c r="O393" s="1"/>
      <c r="P393" s="1"/>
      <c r="Q393" s="1"/>
    </row>
    <row r="394" spans="15:17" x14ac:dyDescent="0.25">
      <c r="O394" s="1"/>
      <c r="P394" s="1"/>
      <c r="Q394" s="1"/>
    </row>
    <row r="395" spans="15:17" x14ac:dyDescent="0.25">
      <c r="O395" s="1"/>
      <c r="P395" s="1"/>
      <c r="Q395" s="1"/>
    </row>
    <row r="396" spans="15:17" x14ac:dyDescent="0.25">
      <c r="O396" s="1"/>
      <c r="P396" s="1"/>
      <c r="Q396" s="1"/>
    </row>
    <row r="397" spans="15:17" x14ac:dyDescent="0.25">
      <c r="O397" s="1"/>
      <c r="P397" s="1"/>
      <c r="Q397" s="1"/>
    </row>
    <row r="398" spans="15:17" x14ac:dyDescent="0.25">
      <c r="O398" s="1"/>
      <c r="P398" s="1"/>
      <c r="Q398" s="1"/>
    </row>
    <row r="399" spans="15:17" x14ac:dyDescent="0.25">
      <c r="O399" s="1"/>
      <c r="P399" s="1"/>
      <c r="Q399" s="1"/>
    </row>
    <row r="400" spans="15:17" x14ac:dyDescent="0.25">
      <c r="O400" s="1"/>
      <c r="P400" s="1"/>
      <c r="Q400" s="1"/>
    </row>
    <row r="401" spans="2:17" x14ac:dyDescent="0.25">
      <c r="O401" s="1"/>
      <c r="P401" s="1"/>
      <c r="Q401" s="1"/>
    </row>
    <row r="402" spans="2:17" x14ac:dyDescent="0.25">
      <c r="O402" s="1"/>
      <c r="P402" s="1"/>
      <c r="Q402" s="1"/>
    </row>
    <row r="403" spans="2:17" x14ac:dyDescent="0.25">
      <c r="B403" s="56"/>
      <c r="C403" s="32"/>
      <c r="D403" s="32"/>
      <c r="E403" s="32"/>
      <c r="F403" s="32"/>
      <c r="H403" s="32"/>
      <c r="O403" s="1"/>
      <c r="P403" s="1"/>
      <c r="Q403" s="1"/>
    </row>
    <row r="404" spans="2:17" x14ac:dyDescent="0.25">
      <c r="B404" s="56"/>
      <c r="C404" s="32"/>
      <c r="D404" s="32"/>
      <c r="E404" s="32"/>
      <c r="F404" s="32"/>
      <c r="H404" s="32"/>
      <c r="O404" s="1"/>
      <c r="P404" s="1"/>
      <c r="Q404" s="1"/>
    </row>
    <row r="405" spans="2:17" x14ac:dyDescent="0.25">
      <c r="B405" s="56"/>
      <c r="C405" s="32"/>
      <c r="D405" s="32"/>
      <c r="E405" s="32"/>
      <c r="F405" s="32"/>
      <c r="H405" s="32"/>
      <c r="O405" s="1"/>
      <c r="P405" s="1"/>
      <c r="Q405" s="1"/>
    </row>
    <row r="406" spans="2:17" x14ac:dyDescent="0.25">
      <c r="B406" s="56"/>
      <c r="C406" s="32"/>
      <c r="D406" s="32"/>
      <c r="E406" s="32"/>
      <c r="F406" s="32"/>
      <c r="H406" s="32"/>
      <c r="O406" s="1"/>
      <c r="P406" s="1"/>
      <c r="Q406" s="1"/>
    </row>
    <row r="407" spans="2:17" x14ac:dyDescent="0.25">
      <c r="B407" s="56"/>
      <c r="C407" s="32"/>
      <c r="D407" s="32"/>
      <c r="E407" s="32"/>
      <c r="F407" s="32"/>
      <c r="H407" s="32"/>
      <c r="O407" s="1"/>
      <c r="P407" s="1"/>
      <c r="Q407" s="1"/>
    </row>
    <row r="408" spans="2:17" x14ac:dyDescent="0.25">
      <c r="B408" s="56"/>
      <c r="C408" s="32"/>
      <c r="D408" s="32"/>
      <c r="E408" s="32"/>
      <c r="F408" s="32"/>
      <c r="H408" s="32"/>
      <c r="O408" s="1"/>
      <c r="P408" s="1"/>
      <c r="Q408" s="1"/>
    </row>
    <row r="409" spans="2:17" x14ac:dyDescent="0.25">
      <c r="B409" s="56"/>
      <c r="C409" s="32"/>
      <c r="D409" s="32"/>
      <c r="E409" s="32"/>
      <c r="F409" s="32"/>
      <c r="H409" s="32"/>
      <c r="O409" s="1"/>
      <c r="P409" s="1"/>
      <c r="Q409" s="1"/>
    </row>
    <row r="410" spans="2:17" x14ac:dyDescent="0.25">
      <c r="B410" s="56"/>
      <c r="C410" s="32"/>
      <c r="D410" s="32"/>
      <c r="E410" s="32"/>
      <c r="F410" s="32"/>
      <c r="H410" s="32"/>
      <c r="O410" s="1"/>
      <c r="P410" s="1"/>
      <c r="Q410" s="1"/>
    </row>
    <row r="411" spans="2:17" x14ac:dyDescent="0.25">
      <c r="B411" s="56"/>
      <c r="C411" s="32"/>
      <c r="D411" s="32"/>
      <c r="E411" s="32"/>
      <c r="F411" s="32"/>
      <c r="H411" s="32"/>
      <c r="O411" s="1"/>
      <c r="P411" s="1"/>
      <c r="Q411" s="1"/>
    </row>
    <row r="412" spans="2:17" x14ac:dyDescent="0.25">
      <c r="B412" s="56"/>
      <c r="C412" s="32"/>
      <c r="D412" s="32"/>
      <c r="E412" s="32"/>
      <c r="F412" s="32"/>
      <c r="H412" s="32"/>
      <c r="O412" s="1"/>
      <c r="P412" s="1"/>
      <c r="Q412" s="1"/>
    </row>
    <row r="413" spans="2:17" x14ac:dyDescent="0.25">
      <c r="B413" s="56"/>
      <c r="C413" s="32"/>
      <c r="D413" s="32"/>
      <c r="E413" s="32"/>
      <c r="F413" s="32"/>
      <c r="H413" s="32"/>
      <c r="O413" s="1"/>
      <c r="P413" s="1"/>
      <c r="Q413" s="1"/>
    </row>
    <row r="414" spans="2:17" x14ac:dyDescent="0.25">
      <c r="B414" s="56"/>
      <c r="C414" s="32"/>
      <c r="D414" s="32"/>
      <c r="E414" s="32"/>
      <c r="F414" s="32"/>
      <c r="H414" s="32"/>
      <c r="O414" s="1"/>
      <c r="P414" s="1"/>
      <c r="Q414" s="1"/>
    </row>
    <row r="415" spans="2:17" x14ac:dyDescent="0.25">
      <c r="B415" s="56"/>
      <c r="C415" s="32"/>
      <c r="D415" s="32"/>
      <c r="E415" s="32"/>
      <c r="F415" s="32"/>
      <c r="H415" s="32"/>
      <c r="O415" s="1"/>
      <c r="P415" s="1"/>
      <c r="Q415" s="1"/>
    </row>
    <row r="416" spans="2:17" x14ac:dyDescent="0.25">
      <c r="B416" s="56"/>
      <c r="C416" s="32"/>
      <c r="D416" s="32"/>
      <c r="E416" s="32"/>
      <c r="F416" s="32"/>
      <c r="H416" s="32"/>
      <c r="O416" s="1"/>
      <c r="P416" s="1"/>
      <c r="Q416" s="1"/>
    </row>
    <row r="417" spans="2:17" x14ac:dyDescent="0.25">
      <c r="B417" s="56"/>
      <c r="C417" s="32"/>
      <c r="D417" s="32"/>
      <c r="E417" s="32"/>
      <c r="F417" s="32"/>
      <c r="H417" s="32"/>
      <c r="O417" s="1"/>
      <c r="P417" s="1"/>
      <c r="Q417" s="1"/>
    </row>
    <row r="418" spans="2:17" x14ac:dyDescent="0.25">
      <c r="B418" s="56"/>
      <c r="C418" s="32"/>
      <c r="D418" s="32"/>
      <c r="E418" s="32"/>
      <c r="F418" s="32"/>
      <c r="H418" s="32"/>
      <c r="O418" s="1"/>
      <c r="P418" s="1"/>
      <c r="Q418" s="1"/>
    </row>
    <row r="419" spans="2:17" x14ac:dyDescent="0.25">
      <c r="B419" s="56"/>
      <c r="C419" s="32"/>
      <c r="D419" s="32"/>
      <c r="E419" s="32"/>
      <c r="F419" s="32"/>
      <c r="H419" s="32"/>
      <c r="O419" s="1"/>
      <c r="P419" s="1"/>
      <c r="Q419" s="1"/>
    </row>
    <row r="420" spans="2:17" x14ac:dyDescent="0.25">
      <c r="B420" s="56"/>
      <c r="C420" s="32"/>
      <c r="D420" s="32"/>
      <c r="E420" s="32"/>
      <c r="F420" s="32"/>
      <c r="H420" s="32"/>
      <c r="O420" s="1"/>
      <c r="P420" s="1"/>
      <c r="Q420" s="1"/>
    </row>
    <row r="421" spans="2:17" x14ac:dyDescent="0.25">
      <c r="B421" s="56"/>
      <c r="C421" s="32"/>
      <c r="D421" s="32"/>
      <c r="E421" s="32"/>
      <c r="F421" s="32"/>
      <c r="H421" s="32"/>
      <c r="O421" s="1"/>
      <c r="P421" s="1"/>
      <c r="Q421" s="1"/>
    </row>
    <row r="422" spans="2:17" x14ac:dyDescent="0.25">
      <c r="B422" s="56"/>
      <c r="C422" s="32"/>
      <c r="D422" s="32"/>
      <c r="E422" s="32"/>
      <c r="F422" s="32"/>
      <c r="H422" s="32"/>
      <c r="O422" s="1"/>
      <c r="P422" s="1"/>
      <c r="Q422" s="1"/>
    </row>
    <row r="423" spans="2:17" x14ac:dyDescent="0.25">
      <c r="B423" s="56"/>
      <c r="C423" s="32"/>
      <c r="D423" s="32"/>
      <c r="E423" s="32"/>
      <c r="F423" s="32"/>
      <c r="H423" s="32"/>
      <c r="O423" s="1"/>
      <c r="P423" s="1"/>
      <c r="Q423" s="1"/>
    </row>
    <row r="424" spans="2:17" x14ac:dyDescent="0.25">
      <c r="B424" s="56"/>
      <c r="C424" s="32"/>
      <c r="D424" s="32"/>
      <c r="E424" s="32"/>
      <c r="F424" s="32"/>
      <c r="H424" s="32"/>
      <c r="O424" s="1"/>
      <c r="P424" s="1"/>
      <c r="Q424" s="1"/>
    </row>
    <row r="425" spans="2:17" x14ac:dyDescent="0.25">
      <c r="B425" s="56"/>
      <c r="C425" s="32"/>
      <c r="D425" s="32"/>
      <c r="E425" s="32"/>
      <c r="F425" s="32"/>
      <c r="H425" s="32"/>
      <c r="O425" s="1"/>
      <c r="P425" s="1"/>
      <c r="Q425" s="1"/>
    </row>
    <row r="426" spans="2:17" x14ac:dyDescent="0.25">
      <c r="B426" s="56"/>
      <c r="C426" s="32"/>
      <c r="D426" s="32"/>
      <c r="E426" s="32"/>
      <c r="F426" s="32"/>
      <c r="H426" s="32"/>
      <c r="O426" s="1"/>
      <c r="P426" s="1"/>
      <c r="Q426" s="1"/>
    </row>
    <row r="427" spans="2:17" x14ac:dyDescent="0.25">
      <c r="B427" s="56"/>
      <c r="C427" s="32"/>
      <c r="D427" s="32"/>
      <c r="E427" s="32"/>
      <c r="F427" s="32"/>
      <c r="H427" s="32"/>
      <c r="O427" s="1"/>
      <c r="P427" s="1"/>
      <c r="Q427" s="1"/>
    </row>
    <row r="428" spans="2:17" x14ac:dyDescent="0.25">
      <c r="B428" s="56"/>
      <c r="C428" s="32"/>
      <c r="D428" s="32"/>
      <c r="E428" s="32"/>
      <c r="F428" s="32"/>
      <c r="H428" s="32"/>
      <c r="O428" s="1"/>
      <c r="P428" s="1"/>
      <c r="Q428" s="1"/>
    </row>
    <row r="429" spans="2:17" x14ac:dyDescent="0.25">
      <c r="B429" s="56"/>
      <c r="C429" s="32"/>
      <c r="D429" s="32"/>
      <c r="E429" s="32"/>
      <c r="F429" s="32"/>
      <c r="H429" s="32"/>
      <c r="O429" s="1"/>
      <c r="P429" s="1"/>
      <c r="Q429" s="1"/>
    </row>
    <row r="430" spans="2:17" x14ac:dyDescent="0.25">
      <c r="B430" s="56"/>
      <c r="C430" s="32"/>
      <c r="D430" s="32"/>
      <c r="E430" s="32"/>
      <c r="F430" s="32"/>
      <c r="H430" s="32"/>
      <c r="O430" s="1"/>
      <c r="P430" s="1"/>
      <c r="Q430" s="1"/>
    </row>
    <row r="431" spans="2:17" x14ac:dyDescent="0.25">
      <c r="B431" s="56"/>
      <c r="C431" s="32"/>
      <c r="D431" s="32"/>
      <c r="E431" s="32"/>
      <c r="F431" s="32"/>
      <c r="H431" s="32"/>
      <c r="O431" s="1"/>
      <c r="P431" s="1"/>
      <c r="Q431" s="1"/>
    </row>
    <row r="432" spans="2:17" x14ac:dyDescent="0.25">
      <c r="B432" s="56"/>
      <c r="C432" s="32"/>
      <c r="D432" s="32"/>
      <c r="E432" s="32"/>
      <c r="F432" s="32"/>
      <c r="H432" s="32"/>
      <c r="O432" s="1"/>
      <c r="P432" s="1"/>
      <c r="Q432" s="1"/>
    </row>
    <row r="433" spans="2:17" x14ac:dyDescent="0.25">
      <c r="B433" s="56"/>
      <c r="C433" s="32"/>
      <c r="D433" s="32"/>
      <c r="E433" s="32"/>
      <c r="F433" s="32"/>
      <c r="H433" s="32"/>
      <c r="O433" s="1"/>
      <c r="P433" s="1"/>
      <c r="Q433" s="1"/>
    </row>
    <row r="434" spans="2:17" x14ac:dyDescent="0.25">
      <c r="B434" s="56"/>
      <c r="C434" s="32"/>
      <c r="D434" s="32"/>
      <c r="E434" s="32"/>
      <c r="F434" s="32"/>
      <c r="H434" s="32"/>
      <c r="O434" s="1"/>
      <c r="P434" s="1"/>
      <c r="Q434" s="1"/>
    </row>
    <row r="435" spans="2:17" x14ac:dyDescent="0.25">
      <c r="B435" s="56"/>
      <c r="C435" s="32"/>
      <c r="D435" s="32"/>
      <c r="E435" s="32"/>
      <c r="F435" s="32"/>
      <c r="H435" s="32"/>
      <c r="O435" s="1"/>
      <c r="P435" s="1"/>
      <c r="Q435" s="1"/>
    </row>
    <row r="436" spans="2:17" x14ac:dyDescent="0.25">
      <c r="B436" s="56"/>
      <c r="C436" s="32"/>
      <c r="D436" s="32"/>
      <c r="E436" s="32"/>
      <c r="F436" s="32"/>
      <c r="H436" s="32"/>
      <c r="O436" s="1"/>
      <c r="P436" s="1"/>
      <c r="Q436" s="1"/>
    </row>
    <row r="437" spans="2:17" x14ac:dyDescent="0.25">
      <c r="B437" s="56"/>
      <c r="C437" s="32"/>
      <c r="D437" s="32"/>
      <c r="E437" s="32"/>
      <c r="F437" s="32"/>
      <c r="H437" s="32"/>
      <c r="O437" s="1"/>
      <c r="P437" s="1"/>
      <c r="Q437" s="1"/>
    </row>
    <row r="438" spans="2:17" x14ac:dyDescent="0.25">
      <c r="B438" s="56"/>
      <c r="C438" s="32"/>
      <c r="D438" s="32"/>
      <c r="E438" s="32"/>
      <c r="F438" s="32"/>
      <c r="H438" s="32"/>
      <c r="O438" s="1"/>
      <c r="P438" s="1"/>
      <c r="Q438" s="1"/>
    </row>
    <row r="439" spans="2:17" x14ac:dyDescent="0.25">
      <c r="B439" s="56"/>
      <c r="C439" s="32"/>
      <c r="D439" s="32"/>
      <c r="E439" s="32"/>
      <c r="F439" s="32"/>
      <c r="H439" s="32"/>
      <c r="O439" s="1"/>
      <c r="P439" s="1"/>
      <c r="Q439" s="1"/>
    </row>
    <row r="440" spans="2:17" x14ac:dyDescent="0.25">
      <c r="B440" s="56"/>
      <c r="C440" s="32"/>
      <c r="D440" s="32"/>
      <c r="E440" s="32"/>
      <c r="F440" s="32"/>
      <c r="H440" s="32"/>
      <c r="O440" s="1"/>
      <c r="P440" s="1"/>
      <c r="Q440" s="1"/>
    </row>
    <row r="441" spans="2:17" x14ac:dyDescent="0.25">
      <c r="B441" s="56"/>
      <c r="C441" s="32"/>
      <c r="D441" s="32"/>
      <c r="E441" s="32"/>
      <c r="F441" s="32"/>
      <c r="H441" s="32"/>
      <c r="O441" s="1"/>
      <c r="P441" s="1"/>
      <c r="Q441" s="1"/>
    </row>
    <row r="442" spans="2:17" x14ac:dyDescent="0.25">
      <c r="B442" s="56"/>
      <c r="C442" s="32"/>
      <c r="D442" s="32"/>
      <c r="E442" s="32"/>
      <c r="F442" s="32"/>
      <c r="H442" s="32"/>
      <c r="O442" s="1"/>
      <c r="P442" s="1"/>
      <c r="Q442" s="1"/>
    </row>
    <row r="443" spans="2:17" x14ac:dyDescent="0.25">
      <c r="B443" s="56"/>
      <c r="C443" s="32"/>
      <c r="D443" s="32"/>
      <c r="E443" s="32"/>
      <c r="F443" s="32"/>
      <c r="H443" s="32"/>
      <c r="O443" s="1"/>
      <c r="P443" s="1"/>
      <c r="Q443" s="1"/>
    </row>
    <row r="444" spans="2:17" x14ac:dyDescent="0.25">
      <c r="B444" s="56"/>
      <c r="C444" s="32"/>
      <c r="D444" s="32"/>
      <c r="E444" s="32"/>
      <c r="F444" s="32"/>
      <c r="H444" s="32"/>
      <c r="O444" s="1"/>
      <c r="P444" s="1"/>
      <c r="Q444" s="1"/>
    </row>
    <row r="445" spans="2:17" x14ac:dyDescent="0.25">
      <c r="B445" s="56"/>
      <c r="C445" s="32"/>
      <c r="D445" s="32"/>
      <c r="E445" s="32"/>
      <c r="F445" s="32"/>
      <c r="H445" s="32"/>
      <c r="O445" s="1"/>
      <c r="P445" s="1"/>
      <c r="Q445" s="1"/>
    </row>
    <row r="446" spans="2:17" x14ac:dyDescent="0.25">
      <c r="B446" s="56"/>
      <c r="C446" s="32"/>
      <c r="D446" s="32"/>
      <c r="E446" s="32"/>
      <c r="F446" s="32"/>
      <c r="H446" s="32"/>
      <c r="O446" s="1"/>
      <c r="P446" s="1"/>
      <c r="Q446" s="1"/>
    </row>
    <row r="447" spans="2:17" x14ac:dyDescent="0.25">
      <c r="B447" s="56"/>
      <c r="C447" s="32"/>
      <c r="D447" s="32"/>
      <c r="E447" s="32"/>
      <c r="F447" s="32"/>
      <c r="H447" s="32"/>
      <c r="O447" s="1"/>
      <c r="P447" s="1"/>
      <c r="Q447" s="1"/>
    </row>
    <row r="448" spans="2:17" x14ac:dyDescent="0.25">
      <c r="B448" s="56"/>
      <c r="C448" s="32"/>
      <c r="D448" s="32"/>
      <c r="E448" s="32"/>
      <c r="F448" s="32"/>
      <c r="H448" s="32"/>
      <c r="O448" s="1"/>
      <c r="P448" s="1"/>
      <c r="Q448" s="1"/>
    </row>
    <row r="449" spans="2:17" x14ac:dyDescent="0.25">
      <c r="B449" s="56"/>
      <c r="C449" s="32"/>
      <c r="D449" s="32"/>
      <c r="E449" s="32"/>
      <c r="F449" s="32"/>
      <c r="H449" s="32"/>
      <c r="O449" s="1"/>
      <c r="P449" s="1"/>
      <c r="Q449" s="1"/>
    </row>
    <row r="450" spans="2:17" x14ac:dyDescent="0.25">
      <c r="B450" s="56"/>
      <c r="C450" s="32"/>
      <c r="D450" s="32"/>
      <c r="E450" s="32"/>
      <c r="F450" s="32"/>
      <c r="H450" s="32"/>
      <c r="O450" s="1"/>
      <c r="P450" s="1"/>
      <c r="Q450" s="1"/>
    </row>
    <row r="451" spans="2:17" x14ac:dyDescent="0.25">
      <c r="B451" s="56"/>
      <c r="C451" s="32"/>
      <c r="D451" s="32"/>
      <c r="E451" s="32"/>
      <c r="F451" s="32"/>
      <c r="H451" s="32"/>
      <c r="O451" s="1"/>
      <c r="P451" s="1"/>
      <c r="Q451" s="1"/>
    </row>
    <row r="452" spans="2:17" x14ac:dyDescent="0.25">
      <c r="B452" s="56"/>
      <c r="C452" s="32"/>
      <c r="D452" s="32"/>
      <c r="E452" s="32"/>
      <c r="F452" s="32"/>
      <c r="H452" s="32"/>
      <c r="O452" s="1"/>
      <c r="P452" s="1"/>
      <c r="Q452" s="1"/>
    </row>
    <row r="453" spans="2:17" x14ac:dyDescent="0.25">
      <c r="B453" s="56"/>
      <c r="C453" s="32"/>
      <c r="D453" s="32"/>
      <c r="E453" s="32"/>
      <c r="F453" s="32"/>
      <c r="H453" s="32"/>
      <c r="O453" s="1"/>
      <c r="P453" s="1"/>
      <c r="Q453" s="1"/>
    </row>
    <row r="454" spans="2:17" x14ac:dyDescent="0.25">
      <c r="B454" s="56"/>
      <c r="C454" s="32"/>
      <c r="D454" s="32"/>
      <c r="E454" s="32"/>
      <c r="F454" s="32"/>
      <c r="H454" s="32"/>
      <c r="O454" s="1"/>
      <c r="P454" s="1"/>
      <c r="Q454" s="1"/>
    </row>
    <row r="455" spans="2:17" x14ac:dyDescent="0.25">
      <c r="B455" s="56"/>
      <c r="C455" s="32"/>
      <c r="D455" s="32"/>
      <c r="E455" s="32"/>
      <c r="F455" s="32"/>
      <c r="H455" s="32"/>
      <c r="O455" s="1"/>
      <c r="P455" s="1"/>
      <c r="Q455" s="1"/>
    </row>
    <row r="456" spans="2:17" x14ac:dyDescent="0.25">
      <c r="B456" s="56"/>
      <c r="C456" s="32"/>
      <c r="D456" s="32"/>
      <c r="E456" s="32"/>
      <c r="F456" s="32"/>
      <c r="H456" s="32"/>
      <c r="O456" s="1"/>
      <c r="P456" s="1"/>
      <c r="Q456" s="1"/>
    </row>
    <row r="457" spans="2:17" x14ac:dyDescent="0.25">
      <c r="B457" s="56"/>
      <c r="C457" s="32"/>
      <c r="D457" s="32"/>
      <c r="E457" s="32"/>
      <c r="F457" s="32"/>
      <c r="H457" s="32"/>
      <c r="O457" s="1"/>
      <c r="P457" s="1"/>
      <c r="Q457" s="1"/>
    </row>
    <row r="458" spans="2:17" x14ac:dyDescent="0.25">
      <c r="B458" s="56"/>
      <c r="C458" s="32"/>
      <c r="D458" s="32"/>
      <c r="E458" s="32"/>
      <c r="F458" s="32"/>
      <c r="H458" s="32"/>
      <c r="O458" s="1"/>
      <c r="P458" s="1"/>
      <c r="Q458" s="1"/>
    </row>
    <row r="459" spans="2:17" x14ac:dyDescent="0.25">
      <c r="B459" s="56"/>
      <c r="C459" s="32"/>
      <c r="D459" s="32"/>
      <c r="E459" s="32"/>
      <c r="F459" s="32"/>
      <c r="H459" s="32"/>
      <c r="O459" s="1"/>
      <c r="P459" s="1"/>
      <c r="Q459" s="1"/>
    </row>
    <row r="460" spans="2:17" x14ac:dyDescent="0.25">
      <c r="B460" s="56"/>
      <c r="C460" s="32"/>
      <c r="D460" s="32"/>
      <c r="E460" s="32"/>
      <c r="F460" s="32"/>
      <c r="H460" s="32"/>
      <c r="O460" s="1"/>
      <c r="P460" s="1"/>
      <c r="Q460" s="1"/>
    </row>
    <row r="461" spans="2:17" x14ac:dyDescent="0.25">
      <c r="B461" s="56"/>
      <c r="C461" s="32"/>
      <c r="D461" s="32"/>
      <c r="E461" s="32"/>
      <c r="F461" s="32"/>
      <c r="H461" s="32"/>
      <c r="O461" s="1"/>
      <c r="P461" s="1"/>
      <c r="Q461" s="1"/>
    </row>
    <row r="462" spans="2:17" x14ac:dyDescent="0.25">
      <c r="B462" s="56"/>
      <c r="C462" s="32"/>
      <c r="D462" s="32"/>
      <c r="E462" s="32"/>
      <c r="F462" s="32"/>
      <c r="H462" s="32"/>
      <c r="O462" s="1"/>
      <c r="P462" s="1"/>
      <c r="Q462" s="1"/>
    </row>
    <row r="463" spans="2:17" x14ac:dyDescent="0.25">
      <c r="B463" s="56"/>
      <c r="C463" s="32"/>
      <c r="D463" s="32"/>
      <c r="E463" s="32"/>
      <c r="F463" s="32"/>
      <c r="H463" s="32"/>
      <c r="O463" s="1"/>
      <c r="P463" s="1"/>
      <c r="Q463" s="1"/>
    </row>
    <row r="464" spans="2:17" x14ac:dyDescent="0.25">
      <c r="B464" s="56"/>
      <c r="C464" s="32"/>
      <c r="D464" s="32"/>
      <c r="E464" s="32"/>
      <c r="F464" s="32"/>
      <c r="H464" s="32"/>
      <c r="O464" s="1"/>
      <c r="P464" s="1"/>
      <c r="Q464" s="1"/>
    </row>
    <row r="465" spans="2:17" x14ac:dyDescent="0.25">
      <c r="B465" s="56"/>
      <c r="C465" s="32"/>
      <c r="D465" s="32"/>
      <c r="E465" s="32"/>
      <c r="F465" s="32"/>
      <c r="H465" s="32"/>
      <c r="O465" s="1"/>
      <c r="P465" s="1"/>
      <c r="Q465" s="1"/>
    </row>
    <row r="466" spans="2:17" x14ac:dyDescent="0.25">
      <c r="B466" s="56"/>
      <c r="C466" s="32"/>
      <c r="D466" s="32"/>
      <c r="E466" s="32"/>
      <c r="F466" s="32"/>
      <c r="H466" s="32"/>
      <c r="O466" s="1"/>
      <c r="P466" s="1"/>
      <c r="Q466" s="1"/>
    </row>
    <row r="467" spans="2:17" x14ac:dyDescent="0.25">
      <c r="B467" s="56"/>
      <c r="C467" s="32"/>
      <c r="D467" s="32"/>
      <c r="E467" s="32"/>
      <c r="F467" s="32"/>
      <c r="H467" s="32"/>
      <c r="O467" s="1"/>
      <c r="P467" s="1"/>
      <c r="Q467" s="1"/>
    </row>
    <row r="468" spans="2:17" x14ac:dyDescent="0.25">
      <c r="B468" s="56"/>
      <c r="C468" s="32"/>
      <c r="D468" s="32"/>
      <c r="E468" s="32"/>
      <c r="F468" s="32"/>
      <c r="H468" s="32"/>
      <c r="O468" s="1"/>
      <c r="P468" s="1"/>
      <c r="Q468" s="1"/>
    </row>
    <row r="469" spans="2:17" x14ac:dyDescent="0.25">
      <c r="B469" s="56"/>
      <c r="C469" s="32"/>
      <c r="D469" s="32"/>
      <c r="E469" s="32"/>
      <c r="F469" s="32"/>
      <c r="H469" s="32"/>
      <c r="O469" s="1"/>
      <c r="P469" s="1"/>
      <c r="Q469" s="1"/>
    </row>
    <row r="470" spans="2:17" x14ac:dyDescent="0.25">
      <c r="B470" s="56"/>
      <c r="C470" s="32"/>
      <c r="D470" s="32"/>
      <c r="E470" s="32"/>
      <c r="F470" s="32"/>
      <c r="H470" s="32"/>
      <c r="O470" s="1"/>
      <c r="P470" s="1"/>
      <c r="Q470" s="1"/>
    </row>
    <row r="471" spans="2:17" x14ac:dyDescent="0.25">
      <c r="B471" s="56"/>
      <c r="C471" s="32"/>
      <c r="D471" s="32"/>
      <c r="E471" s="32"/>
      <c r="F471" s="32"/>
      <c r="H471" s="32"/>
      <c r="O471" s="1"/>
      <c r="P471" s="1"/>
      <c r="Q471" s="1"/>
    </row>
    <row r="472" spans="2:17" x14ac:dyDescent="0.25">
      <c r="B472" s="56"/>
      <c r="C472" s="32"/>
      <c r="D472" s="32"/>
      <c r="E472" s="32"/>
      <c r="F472" s="32"/>
      <c r="H472" s="32"/>
      <c r="O472" s="1"/>
      <c r="P472" s="1"/>
      <c r="Q472" s="1"/>
    </row>
    <row r="473" spans="2:17" x14ac:dyDescent="0.25">
      <c r="B473" s="56"/>
      <c r="C473" s="32"/>
      <c r="D473" s="32"/>
      <c r="E473" s="32"/>
      <c r="F473" s="32"/>
      <c r="H473" s="32"/>
      <c r="O473" s="1"/>
      <c r="P473" s="1"/>
      <c r="Q473" s="1"/>
    </row>
    <row r="474" spans="2:17" x14ac:dyDescent="0.25">
      <c r="B474" s="56"/>
      <c r="C474" s="32"/>
      <c r="D474" s="32"/>
      <c r="E474" s="32"/>
      <c r="F474" s="32"/>
      <c r="H474" s="32"/>
      <c r="O474" s="1"/>
      <c r="P474" s="1"/>
      <c r="Q474" s="1"/>
    </row>
    <row r="475" spans="2:17" x14ac:dyDescent="0.25">
      <c r="B475" s="56"/>
      <c r="C475" s="32"/>
      <c r="D475" s="32"/>
      <c r="E475" s="32"/>
      <c r="F475" s="32"/>
      <c r="H475" s="32"/>
      <c r="O475" s="1"/>
      <c r="P475" s="1"/>
      <c r="Q475" s="1"/>
    </row>
    <row r="476" spans="2:17" x14ac:dyDescent="0.25">
      <c r="B476" s="56"/>
      <c r="C476" s="32"/>
      <c r="D476" s="32"/>
      <c r="E476" s="32"/>
      <c r="F476" s="32"/>
      <c r="H476" s="32"/>
      <c r="O476" s="1"/>
      <c r="P476" s="1"/>
      <c r="Q476" s="1"/>
    </row>
    <row r="477" spans="2:17" x14ac:dyDescent="0.25">
      <c r="B477" s="56"/>
      <c r="C477" s="32"/>
      <c r="D477" s="32"/>
      <c r="E477" s="32"/>
      <c r="F477" s="32"/>
      <c r="H477" s="32"/>
      <c r="O477" s="1"/>
      <c r="P477" s="1"/>
      <c r="Q477" s="1"/>
    </row>
    <row r="478" spans="2:17" x14ac:dyDescent="0.25">
      <c r="B478" s="56"/>
      <c r="C478" s="32"/>
      <c r="D478" s="32"/>
      <c r="E478" s="32"/>
      <c r="F478" s="32"/>
      <c r="H478" s="32"/>
      <c r="O478" s="1"/>
      <c r="P478" s="1"/>
      <c r="Q478" s="1"/>
    </row>
    <row r="479" spans="2:17" x14ac:dyDescent="0.25">
      <c r="B479" s="56"/>
      <c r="C479" s="32"/>
      <c r="D479" s="32"/>
      <c r="E479" s="32"/>
      <c r="F479" s="32"/>
      <c r="H479" s="32"/>
      <c r="O479" s="1"/>
      <c r="P479" s="1"/>
      <c r="Q479" s="1"/>
    </row>
    <row r="480" spans="2:17" x14ac:dyDescent="0.25">
      <c r="B480" s="56"/>
      <c r="C480" s="32"/>
      <c r="D480" s="32"/>
      <c r="E480" s="32"/>
      <c r="F480" s="32"/>
      <c r="H480" s="32"/>
      <c r="O480" s="1"/>
      <c r="P480" s="1"/>
      <c r="Q480" s="1"/>
    </row>
    <row r="481" spans="2:17" x14ac:dyDescent="0.25">
      <c r="B481" s="56"/>
      <c r="C481" s="32"/>
      <c r="D481" s="32"/>
      <c r="E481" s="32"/>
      <c r="F481" s="32"/>
      <c r="H481" s="32"/>
      <c r="O481" s="1"/>
      <c r="P481" s="1"/>
      <c r="Q481" s="1"/>
    </row>
    <row r="482" spans="2:17" x14ac:dyDescent="0.25">
      <c r="B482" s="56"/>
      <c r="C482" s="32"/>
      <c r="D482" s="32"/>
      <c r="E482" s="32"/>
      <c r="F482" s="32"/>
      <c r="H482" s="32"/>
      <c r="O482" s="1"/>
      <c r="P482" s="1"/>
      <c r="Q482" s="1"/>
    </row>
    <row r="483" spans="2:17" x14ac:dyDescent="0.25">
      <c r="B483" s="56"/>
      <c r="C483" s="32"/>
      <c r="D483" s="32"/>
      <c r="E483" s="32"/>
      <c r="F483" s="32"/>
      <c r="H483" s="32"/>
      <c r="O483" s="1"/>
      <c r="P483" s="1"/>
      <c r="Q483" s="1"/>
    </row>
    <row r="484" spans="2:17" x14ac:dyDescent="0.25">
      <c r="B484" s="56"/>
      <c r="C484" s="32"/>
      <c r="D484" s="32"/>
      <c r="E484" s="32"/>
      <c r="F484" s="32"/>
      <c r="H484" s="32"/>
      <c r="O484" s="1"/>
      <c r="P484" s="1"/>
      <c r="Q484" s="1"/>
    </row>
    <row r="485" spans="2:17" x14ac:dyDescent="0.25">
      <c r="B485" s="56"/>
      <c r="C485" s="32"/>
      <c r="D485" s="32"/>
      <c r="E485" s="32"/>
      <c r="F485" s="32"/>
      <c r="H485" s="32"/>
      <c r="O485" s="1"/>
      <c r="P485" s="1"/>
      <c r="Q485" s="1"/>
    </row>
    <row r="486" spans="2:17" x14ac:dyDescent="0.25">
      <c r="B486" s="56"/>
      <c r="C486" s="32"/>
      <c r="D486" s="32"/>
      <c r="E486" s="32"/>
      <c r="F486" s="32"/>
      <c r="H486" s="32"/>
      <c r="O486" s="1"/>
      <c r="P486" s="1"/>
      <c r="Q486" s="1"/>
    </row>
    <row r="487" spans="2:17" x14ac:dyDescent="0.25">
      <c r="B487" s="56"/>
      <c r="C487" s="32"/>
      <c r="D487" s="32"/>
      <c r="E487" s="32"/>
      <c r="F487" s="32"/>
      <c r="H487" s="32"/>
      <c r="O487" s="1"/>
      <c r="P487" s="1"/>
      <c r="Q487" s="1"/>
    </row>
    <row r="488" spans="2:17" x14ac:dyDescent="0.25">
      <c r="B488" s="56"/>
      <c r="C488" s="32"/>
      <c r="D488" s="32"/>
      <c r="E488" s="32"/>
      <c r="F488" s="32"/>
      <c r="H488" s="32"/>
      <c r="O488" s="1"/>
      <c r="P488" s="1"/>
      <c r="Q488" s="1"/>
    </row>
    <row r="489" spans="2:17" x14ac:dyDescent="0.25">
      <c r="B489" s="56"/>
      <c r="C489" s="32"/>
      <c r="D489" s="32"/>
      <c r="E489" s="32"/>
      <c r="F489" s="32"/>
      <c r="H489" s="32"/>
    </row>
    <row r="490" spans="2:17" x14ac:dyDescent="0.25">
      <c r="B490" s="56"/>
      <c r="C490" s="32"/>
      <c r="D490" s="32"/>
      <c r="E490" s="32"/>
      <c r="F490" s="32"/>
      <c r="H490" s="32"/>
    </row>
    <row r="491" spans="2:17" x14ac:dyDescent="0.25">
      <c r="B491" s="56"/>
      <c r="C491" s="32"/>
      <c r="D491" s="32"/>
      <c r="E491" s="32"/>
      <c r="F491" s="32"/>
      <c r="H491" s="32"/>
    </row>
    <row r="492" spans="2:17" x14ac:dyDescent="0.25">
      <c r="B492" s="56"/>
      <c r="C492" s="32"/>
      <c r="D492" s="32"/>
      <c r="E492" s="32"/>
      <c r="F492" s="32"/>
      <c r="H492" s="32"/>
    </row>
    <row r="493" spans="2:17" x14ac:dyDescent="0.25">
      <c r="B493" s="56"/>
      <c r="C493" s="32"/>
      <c r="D493" s="32"/>
      <c r="E493" s="32"/>
      <c r="F493" s="32"/>
      <c r="H493" s="32"/>
    </row>
    <row r="494" spans="2:17" x14ac:dyDescent="0.25">
      <c r="B494" s="56"/>
      <c r="C494" s="32"/>
      <c r="D494" s="32"/>
      <c r="E494" s="32"/>
      <c r="F494" s="32"/>
      <c r="H494" s="32"/>
    </row>
    <row r="495" spans="2:17" x14ac:dyDescent="0.25">
      <c r="B495" s="56"/>
      <c r="C495" s="32"/>
      <c r="D495" s="32"/>
      <c r="E495" s="32"/>
      <c r="F495" s="32"/>
      <c r="H495" s="32"/>
    </row>
    <row r="496" spans="2:17" x14ac:dyDescent="0.25">
      <c r="B496" s="56"/>
      <c r="C496" s="32"/>
      <c r="D496" s="32"/>
      <c r="E496" s="32"/>
      <c r="F496" s="32"/>
      <c r="H496" s="32"/>
    </row>
    <row r="497" spans="2:8" x14ac:dyDescent="0.25">
      <c r="B497" s="56"/>
      <c r="C497" s="32"/>
      <c r="D497" s="32"/>
      <c r="E497" s="32"/>
      <c r="F497" s="32"/>
      <c r="H497" s="32"/>
    </row>
    <row r="498" spans="2:8" x14ac:dyDescent="0.25">
      <c r="B498" s="56"/>
      <c r="C498" s="32"/>
      <c r="D498" s="32"/>
      <c r="E498" s="32"/>
      <c r="F498" s="32"/>
      <c r="H498" s="32"/>
    </row>
    <row r="499" spans="2:8" x14ac:dyDescent="0.25">
      <c r="B499" s="56"/>
      <c r="C499" s="32"/>
      <c r="D499" s="32"/>
      <c r="E499" s="32"/>
      <c r="F499" s="32"/>
      <c r="H499" s="32"/>
    </row>
    <row r="500" spans="2:8" x14ac:dyDescent="0.25">
      <c r="B500" s="56"/>
      <c r="C500" s="32"/>
      <c r="D500" s="32"/>
      <c r="E500" s="32"/>
      <c r="F500" s="32"/>
      <c r="H500" s="32"/>
    </row>
    <row r="501" spans="2:8" x14ac:dyDescent="0.25">
      <c r="B501" s="56"/>
      <c r="C501" s="32"/>
      <c r="D501" s="32"/>
      <c r="E501" s="32"/>
      <c r="F501" s="32"/>
      <c r="H501" s="32"/>
    </row>
    <row r="502" spans="2:8" x14ac:dyDescent="0.25">
      <c r="B502" s="56"/>
      <c r="C502" s="32"/>
      <c r="D502" s="32"/>
      <c r="E502" s="32"/>
      <c r="F502" s="32"/>
      <c r="H502" s="32"/>
    </row>
    <row r="503" spans="2:8" x14ac:dyDescent="0.25">
      <c r="B503" s="56"/>
      <c r="C503" s="32"/>
      <c r="D503" s="32"/>
      <c r="E503" s="32"/>
      <c r="F503" s="32"/>
      <c r="H503" s="32"/>
    </row>
    <row r="504" spans="2:8" x14ac:dyDescent="0.25">
      <c r="B504" s="56"/>
      <c r="C504" s="32"/>
      <c r="D504" s="32"/>
      <c r="E504" s="32"/>
      <c r="F504" s="32"/>
      <c r="H504" s="32"/>
    </row>
    <row r="505" spans="2:8" x14ac:dyDescent="0.25">
      <c r="B505" s="56"/>
      <c r="C505" s="32"/>
      <c r="D505" s="32"/>
      <c r="E505" s="32"/>
      <c r="F505" s="32"/>
      <c r="H505" s="32"/>
    </row>
    <row r="506" spans="2:8" x14ac:dyDescent="0.25">
      <c r="B506" s="56"/>
      <c r="C506" s="32"/>
      <c r="D506" s="32"/>
      <c r="E506" s="32"/>
      <c r="F506" s="32"/>
      <c r="H506" s="32"/>
    </row>
    <row r="507" spans="2:8" x14ac:dyDescent="0.25">
      <c r="B507" s="56"/>
      <c r="C507" s="32"/>
      <c r="D507" s="32"/>
      <c r="E507" s="32"/>
      <c r="F507" s="32"/>
      <c r="H507" s="32"/>
    </row>
    <row r="508" spans="2:8" x14ac:dyDescent="0.25">
      <c r="B508" s="56"/>
      <c r="C508" s="32"/>
      <c r="D508" s="32"/>
      <c r="E508" s="32"/>
      <c r="F508" s="32"/>
      <c r="H508" s="32"/>
    </row>
    <row r="509" spans="2:8" x14ac:dyDescent="0.25">
      <c r="B509" s="56"/>
      <c r="C509" s="32"/>
      <c r="D509" s="32"/>
      <c r="E509" s="32"/>
      <c r="F509" s="32"/>
      <c r="H509" s="32"/>
    </row>
    <row r="510" spans="2:8" x14ac:dyDescent="0.25">
      <c r="B510" s="56"/>
      <c r="C510" s="32"/>
      <c r="D510" s="32"/>
      <c r="E510" s="32"/>
      <c r="F510" s="32"/>
      <c r="H510" s="32"/>
    </row>
    <row r="511" spans="2:8" x14ac:dyDescent="0.25">
      <c r="B511" s="56"/>
      <c r="C511" s="32"/>
      <c r="D511" s="32"/>
      <c r="E511" s="32"/>
      <c r="F511" s="32"/>
      <c r="H511" s="32"/>
    </row>
    <row r="512" spans="2:8" x14ac:dyDescent="0.25">
      <c r="B512" s="56"/>
      <c r="C512" s="32"/>
      <c r="D512" s="32"/>
      <c r="E512" s="32"/>
      <c r="F512" s="32"/>
      <c r="H512" s="32"/>
    </row>
    <row r="513" spans="2:8" x14ac:dyDescent="0.25">
      <c r="B513" s="56"/>
      <c r="C513" s="32"/>
      <c r="D513" s="32"/>
      <c r="E513" s="32"/>
      <c r="F513" s="32"/>
      <c r="H513" s="32"/>
    </row>
    <row r="514" spans="2:8" x14ac:dyDescent="0.25">
      <c r="B514" s="56"/>
      <c r="C514" s="32"/>
      <c r="D514" s="32"/>
      <c r="E514" s="32"/>
      <c r="F514" s="32"/>
      <c r="H514" s="32"/>
    </row>
    <row r="515" spans="2:8" x14ac:dyDescent="0.25">
      <c r="B515" s="56"/>
      <c r="C515" s="32"/>
      <c r="D515" s="32"/>
      <c r="E515" s="32"/>
      <c r="F515" s="32"/>
      <c r="H515" s="32"/>
    </row>
    <row r="516" spans="2:8" x14ac:dyDescent="0.25">
      <c r="B516" s="56"/>
      <c r="C516" s="32"/>
      <c r="D516" s="32"/>
      <c r="E516" s="32"/>
      <c r="F516" s="32"/>
      <c r="H516" s="32"/>
    </row>
    <row r="517" spans="2:8" x14ac:dyDescent="0.25">
      <c r="B517" s="56"/>
      <c r="C517" s="32"/>
      <c r="D517" s="32"/>
      <c r="E517" s="32"/>
      <c r="F517" s="32"/>
      <c r="H517" s="32"/>
    </row>
    <row r="518" spans="2:8" x14ac:dyDescent="0.25">
      <c r="B518" s="56"/>
      <c r="C518" s="32"/>
      <c r="D518" s="32"/>
      <c r="E518" s="32"/>
      <c r="F518" s="32"/>
      <c r="H518" s="32"/>
    </row>
    <row r="519" spans="2:8" x14ac:dyDescent="0.25">
      <c r="B519" s="56"/>
      <c r="C519" s="32"/>
      <c r="D519" s="32"/>
      <c r="E519" s="32"/>
      <c r="F519" s="32"/>
      <c r="H519" s="32"/>
    </row>
    <row r="520" spans="2:8" x14ac:dyDescent="0.25">
      <c r="B520" s="56"/>
      <c r="C520" s="32"/>
      <c r="D520" s="32"/>
      <c r="E520" s="32"/>
      <c r="F520" s="32"/>
      <c r="H520" s="32"/>
    </row>
    <row r="521" spans="2:8" x14ac:dyDescent="0.25">
      <c r="B521" s="56"/>
      <c r="C521" s="32"/>
      <c r="D521" s="32"/>
      <c r="E521" s="32"/>
      <c r="F521" s="32"/>
      <c r="H521" s="32"/>
    </row>
    <row r="522" spans="2:8" x14ac:dyDescent="0.25">
      <c r="B522" s="56"/>
      <c r="C522" s="32"/>
      <c r="D522" s="32"/>
      <c r="E522" s="32"/>
      <c r="F522" s="32"/>
      <c r="H522" s="32"/>
    </row>
    <row r="523" spans="2:8" x14ac:dyDescent="0.25">
      <c r="B523" s="56"/>
      <c r="C523" s="32"/>
      <c r="D523" s="32"/>
      <c r="E523" s="32"/>
      <c r="F523" s="32"/>
      <c r="H523" s="32"/>
    </row>
    <row r="524" spans="2:8" x14ac:dyDescent="0.25">
      <c r="B524" s="56"/>
      <c r="C524" s="32"/>
      <c r="D524" s="32"/>
      <c r="E524" s="32"/>
      <c r="F524" s="32"/>
      <c r="H524" s="32"/>
    </row>
    <row r="525" spans="2:8" x14ac:dyDescent="0.25">
      <c r="B525" s="56"/>
      <c r="C525" s="32"/>
      <c r="D525" s="32"/>
      <c r="E525" s="32"/>
      <c r="F525" s="32"/>
      <c r="H525" s="32"/>
    </row>
    <row r="526" spans="2:8" x14ac:dyDescent="0.25">
      <c r="B526" s="56"/>
      <c r="C526" s="32"/>
      <c r="D526" s="32"/>
      <c r="E526" s="32"/>
      <c r="F526" s="32"/>
      <c r="H526" s="32"/>
    </row>
    <row r="527" spans="2:8" x14ac:dyDescent="0.25">
      <c r="B527" s="56"/>
      <c r="C527" s="32"/>
      <c r="D527" s="32"/>
      <c r="E527" s="32"/>
      <c r="F527" s="32"/>
      <c r="H527" s="32"/>
    </row>
    <row r="528" spans="2:8" x14ac:dyDescent="0.25">
      <c r="B528" s="56"/>
      <c r="C528" s="32"/>
      <c r="D528" s="32"/>
      <c r="E528" s="32"/>
      <c r="F528" s="32"/>
      <c r="H528" s="32"/>
    </row>
    <row r="529" spans="2:8" x14ac:dyDescent="0.25">
      <c r="B529" s="56"/>
      <c r="C529" s="32"/>
      <c r="D529" s="32"/>
      <c r="E529" s="32"/>
      <c r="F529" s="32"/>
      <c r="H529" s="32"/>
    </row>
    <row r="530" spans="2:8" x14ac:dyDescent="0.25">
      <c r="B530" s="56"/>
      <c r="C530" s="32"/>
      <c r="D530" s="32"/>
      <c r="E530" s="32"/>
      <c r="F530" s="32"/>
      <c r="H530" s="32"/>
    </row>
    <row r="531" spans="2:8" x14ac:dyDescent="0.25">
      <c r="B531" s="56"/>
      <c r="C531" s="32"/>
      <c r="D531" s="32"/>
      <c r="E531" s="32"/>
      <c r="F531" s="32"/>
      <c r="H531" s="32"/>
    </row>
    <row r="532" spans="2:8" x14ac:dyDescent="0.25">
      <c r="B532" s="56"/>
      <c r="C532" s="32"/>
      <c r="D532" s="32"/>
      <c r="E532" s="32"/>
      <c r="F532" s="32"/>
      <c r="H532" s="32"/>
    </row>
    <row r="533" spans="2:8" x14ac:dyDescent="0.25">
      <c r="B533" s="56"/>
      <c r="C533" s="32"/>
      <c r="D533" s="32"/>
      <c r="E533" s="32"/>
      <c r="F533" s="32"/>
      <c r="H533" s="32"/>
    </row>
    <row r="534" spans="2:8" x14ac:dyDescent="0.25">
      <c r="B534" s="56"/>
      <c r="C534" s="32"/>
      <c r="D534" s="32"/>
      <c r="E534" s="32"/>
      <c r="F534" s="32"/>
      <c r="H534" s="32"/>
    </row>
    <row r="535" spans="2:8" x14ac:dyDescent="0.25">
      <c r="B535" s="56"/>
      <c r="C535" s="32"/>
      <c r="D535" s="32"/>
      <c r="E535" s="32"/>
      <c r="F535" s="32"/>
      <c r="H535" s="32"/>
    </row>
    <row r="536" spans="2:8" x14ac:dyDescent="0.25">
      <c r="B536" s="56"/>
      <c r="C536" s="32"/>
      <c r="D536" s="32"/>
      <c r="E536" s="32"/>
      <c r="F536" s="32"/>
      <c r="H536" s="32"/>
    </row>
    <row r="537" spans="2:8" x14ac:dyDescent="0.25">
      <c r="B537" s="56"/>
      <c r="C537" s="32"/>
      <c r="D537" s="32"/>
      <c r="E537" s="32"/>
      <c r="F537" s="32"/>
      <c r="H537" s="32"/>
    </row>
    <row r="538" spans="2:8" x14ac:dyDescent="0.25">
      <c r="B538" s="56"/>
      <c r="C538" s="32"/>
      <c r="D538" s="32"/>
      <c r="E538" s="32"/>
      <c r="F538" s="32"/>
      <c r="H538" s="32"/>
    </row>
    <row r="539" spans="2:8" x14ac:dyDescent="0.25">
      <c r="B539" s="56"/>
      <c r="C539" s="32"/>
      <c r="D539" s="32"/>
      <c r="E539" s="32"/>
      <c r="F539" s="32"/>
      <c r="H539" s="32"/>
    </row>
    <row r="540" spans="2:8" x14ac:dyDescent="0.25">
      <c r="B540" s="56"/>
      <c r="C540" s="32"/>
      <c r="D540" s="32"/>
      <c r="E540" s="32"/>
      <c r="F540" s="32"/>
      <c r="H540" s="32"/>
    </row>
    <row r="541" spans="2:8" x14ac:dyDescent="0.25">
      <c r="B541" s="56"/>
      <c r="C541" s="32"/>
      <c r="D541" s="32"/>
      <c r="E541" s="32"/>
      <c r="F541" s="32"/>
      <c r="H541" s="32"/>
    </row>
    <row r="542" spans="2:8" x14ac:dyDescent="0.25">
      <c r="B542" s="56"/>
      <c r="C542" s="32"/>
      <c r="D542" s="32"/>
      <c r="E542" s="32"/>
      <c r="F542" s="32"/>
      <c r="H542" s="32"/>
    </row>
    <row r="543" spans="2:8" x14ac:dyDescent="0.25">
      <c r="B543" s="56"/>
      <c r="C543" s="32"/>
      <c r="D543" s="32"/>
      <c r="E543" s="32"/>
      <c r="F543" s="32"/>
      <c r="H543" s="32"/>
    </row>
    <row r="544" spans="2:8" x14ac:dyDescent="0.25">
      <c r="B544" s="56"/>
      <c r="C544" s="32"/>
      <c r="D544" s="32"/>
      <c r="E544" s="32"/>
      <c r="F544" s="32"/>
      <c r="H544" s="32"/>
    </row>
    <row r="545" spans="2:8" x14ac:dyDescent="0.25">
      <c r="B545" s="56"/>
      <c r="C545" s="32"/>
      <c r="D545" s="32"/>
      <c r="E545" s="32"/>
      <c r="F545" s="32"/>
      <c r="H545" s="32"/>
    </row>
    <row r="576" spans="2:8" x14ac:dyDescent="0.25">
      <c r="B576" s="57"/>
      <c r="C576" s="31"/>
      <c r="D576" s="31"/>
      <c r="E576" s="31"/>
      <c r="F576" s="31"/>
      <c r="H576" s="31"/>
    </row>
    <row r="577" spans="2:8" x14ac:dyDescent="0.25">
      <c r="B577" s="57"/>
      <c r="C577" s="31"/>
      <c r="D577" s="31"/>
      <c r="E577" s="31"/>
      <c r="F577" s="31"/>
      <c r="H577" s="31"/>
    </row>
    <row r="578" spans="2:8" x14ac:dyDescent="0.25">
      <c r="B578" s="57"/>
      <c r="C578" s="31"/>
      <c r="D578" s="31"/>
      <c r="E578" s="31"/>
      <c r="F578" s="31"/>
      <c r="H578" s="31"/>
    </row>
    <row r="579" spans="2:8" x14ac:dyDescent="0.25">
      <c r="B579" s="57"/>
      <c r="C579" s="31"/>
      <c r="D579" s="31"/>
      <c r="E579" s="31"/>
      <c r="F579" s="31"/>
      <c r="H579" s="31"/>
    </row>
    <row r="580" spans="2:8" x14ac:dyDescent="0.25">
      <c r="B580" s="57"/>
      <c r="C580" s="31"/>
      <c r="D580" s="31"/>
      <c r="E580" s="31"/>
      <c r="F580" s="31"/>
      <c r="H580" s="31"/>
    </row>
    <row r="581" spans="2:8" x14ac:dyDescent="0.25">
      <c r="B581" s="57"/>
      <c r="C581" s="31"/>
      <c r="D581" s="31"/>
      <c r="E581" s="31"/>
      <c r="F581" s="31"/>
      <c r="H581" s="31"/>
    </row>
    <row r="582" spans="2:8" x14ac:dyDescent="0.25">
      <c r="B582" s="57"/>
      <c r="C582" s="31"/>
      <c r="D582" s="31"/>
      <c r="E582" s="31"/>
      <c r="F582" s="31"/>
      <c r="H582" s="31"/>
    </row>
    <row r="583" spans="2:8" x14ac:dyDescent="0.25">
      <c r="B583" s="57"/>
      <c r="C583" s="31"/>
      <c r="D583" s="31"/>
      <c r="E583" s="31"/>
      <c r="F583" s="31"/>
      <c r="H583" s="31"/>
    </row>
    <row r="584" spans="2:8" x14ac:dyDescent="0.25">
      <c r="B584" s="57"/>
      <c r="C584" s="31"/>
      <c r="D584" s="31"/>
      <c r="E584" s="31"/>
      <c r="F584" s="31"/>
      <c r="H584" s="31"/>
    </row>
    <row r="585" spans="2:8" x14ac:dyDescent="0.25">
      <c r="B585" s="57"/>
      <c r="C585" s="31"/>
      <c r="D585" s="31"/>
      <c r="E585" s="31"/>
      <c r="F585" s="31"/>
      <c r="H585" s="31"/>
    </row>
    <row r="586" spans="2:8" x14ac:dyDescent="0.25">
      <c r="B586" s="57"/>
      <c r="C586" s="31"/>
      <c r="D586" s="31"/>
      <c r="E586" s="31"/>
      <c r="F586" s="31"/>
      <c r="H586" s="31"/>
    </row>
    <row r="587" spans="2:8" x14ac:dyDescent="0.25">
      <c r="B587" s="57"/>
      <c r="C587" s="31"/>
      <c r="D587" s="31"/>
      <c r="E587" s="31"/>
      <c r="F587" s="31"/>
      <c r="H587" s="31"/>
    </row>
    <row r="588" spans="2:8" x14ac:dyDescent="0.25">
      <c r="B588" s="57"/>
      <c r="C588" s="31"/>
      <c r="D588" s="31"/>
      <c r="E588" s="31"/>
      <c r="F588" s="31"/>
      <c r="H588" s="31"/>
    </row>
    <row r="589" spans="2:8" x14ac:dyDescent="0.25">
      <c r="B589" s="57"/>
      <c r="C589" s="31"/>
      <c r="D589" s="31"/>
      <c r="E589" s="31"/>
      <c r="F589" s="31"/>
      <c r="H589" s="31"/>
    </row>
    <row r="590" spans="2:8" x14ac:dyDescent="0.25">
      <c r="B590" s="57"/>
      <c r="C590" s="31"/>
      <c r="D590" s="31"/>
      <c r="E590" s="31"/>
      <c r="F590" s="31"/>
      <c r="H590" s="31"/>
    </row>
    <row r="591" spans="2:8" x14ac:dyDescent="0.25">
      <c r="B591" s="57"/>
      <c r="C591" s="31"/>
      <c r="D591" s="31"/>
      <c r="E591" s="31"/>
      <c r="F591" s="31"/>
      <c r="H591" s="31"/>
    </row>
    <row r="592" spans="2:8" x14ac:dyDescent="0.25">
      <c r="B592" s="57"/>
      <c r="C592" s="31"/>
      <c r="D592" s="31"/>
      <c r="E592" s="31"/>
      <c r="F592" s="31"/>
      <c r="H592" s="31"/>
    </row>
    <row r="593" spans="2:8" x14ac:dyDescent="0.25">
      <c r="B593" s="57"/>
      <c r="C593" s="31"/>
      <c r="D593" s="31"/>
      <c r="E593" s="31"/>
      <c r="F593" s="31"/>
      <c r="H593" s="31"/>
    </row>
    <row r="594" spans="2:8" x14ac:dyDescent="0.25">
      <c r="B594" s="57"/>
      <c r="C594" s="31"/>
      <c r="D594" s="31"/>
      <c r="E594" s="31"/>
      <c r="F594" s="31"/>
      <c r="H594" s="31"/>
    </row>
    <row r="595" spans="2:8" x14ac:dyDescent="0.25">
      <c r="B595" s="57"/>
      <c r="C595" s="31"/>
      <c r="D595" s="31"/>
      <c r="E595" s="31"/>
      <c r="F595" s="31"/>
      <c r="H595" s="31"/>
    </row>
    <row r="596" spans="2:8" x14ac:dyDescent="0.25">
      <c r="B596" s="57"/>
      <c r="C596" s="31"/>
      <c r="D596" s="31"/>
      <c r="E596" s="31"/>
      <c r="F596" s="31"/>
      <c r="H596" s="31"/>
    </row>
    <row r="597" spans="2:8" x14ac:dyDescent="0.25">
      <c r="B597" s="57"/>
      <c r="C597" s="31"/>
      <c r="D597" s="31"/>
      <c r="E597" s="31"/>
      <c r="F597" s="31"/>
      <c r="H597" s="31"/>
    </row>
    <row r="598" spans="2:8" x14ac:dyDescent="0.25">
      <c r="B598" s="57"/>
      <c r="C598" s="31"/>
      <c r="D598" s="31"/>
      <c r="E598" s="31"/>
      <c r="F598" s="31"/>
      <c r="H598" s="31"/>
    </row>
    <row r="599" spans="2:8" x14ac:dyDescent="0.25">
      <c r="B599" s="57"/>
      <c r="C599" s="31"/>
      <c r="D599" s="31"/>
      <c r="E599" s="31"/>
      <c r="F599" s="31"/>
      <c r="H599" s="31"/>
    </row>
    <row r="600" spans="2:8" x14ac:dyDescent="0.25">
      <c r="B600" s="57"/>
      <c r="C600" s="31"/>
      <c r="D600" s="31"/>
      <c r="E600" s="31"/>
      <c r="F600" s="31"/>
      <c r="H600" s="31"/>
    </row>
    <row r="601" spans="2:8" x14ac:dyDescent="0.25">
      <c r="B601" s="57"/>
      <c r="C601" s="31"/>
      <c r="D601" s="31"/>
      <c r="E601" s="31"/>
      <c r="F601" s="31"/>
      <c r="H601" s="31"/>
    </row>
    <row r="602" spans="2:8" x14ac:dyDescent="0.25">
      <c r="B602" s="57"/>
      <c r="C602" s="31"/>
      <c r="D602" s="31"/>
      <c r="E602" s="31"/>
      <c r="F602" s="31"/>
      <c r="H602" s="31"/>
    </row>
    <row r="603" spans="2:8" x14ac:dyDescent="0.25">
      <c r="B603" s="57"/>
      <c r="C603" s="31"/>
      <c r="D603" s="31"/>
      <c r="E603" s="31"/>
      <c r="F603" s="31"/>
      <c r="H603" s="31"/>
    </row>
    <row r="604" spans="2:8" x14ac:dyDescent="0.25">
      <c r="B604" s="57"/>
      <c r="C604" s="31"/>
      <c r="D604" s="31"/>
      <c r="E604" s="31"/>
      <c r="F604" s="31"/>
      <c r="H604" s="31"/>
    </row>
    <row r="605" spans="2:8" x14ac:dyDescent="0.25">
      <c r="B605" s="57"/>
      <c r="C605" s="31"/>
      <c r="D605" s="31"/>
      <c r="E605" s="31"/>
      <c r="F605" s="31"/>
      <c r="H605" s="31"/>
    </row>
    <row r="606" spans="2:8" x14ac:dyDescent="0.25">
      <c r="B606" s="57"/>
      <c r="C606" s="31"/>
      <c r="D606" s="31"/>
      <c r="E606" s="31"/>
      <c r="F606" s="31"/>
      <c r="H606" s="31"/>
    </row>
    <row r="607" spans="2:8" x14ac:dyDescent="0.25">
      <c r="B607" s="57"/>
      <c r="C607" s="31"/>
      <c r="D607" s="31"/>
      <c r="E607" s="31"/>
      <c r="F607" s="31"/>
      <c r="H607" s="31"/>
    </row>
    <row r="608" spans="2:8" x14ac:dyDescent="0.25">
      <c r="B608" s="57"/>
      <c r="C608" s="31"/>
      <c r="D608" s="31"/>
      <c r="E608" s="31"/>
      <c r="F608" s="31"/>
      <c r="H608" s="31"/>
    </row>
    <row r="609" spans="2:8" x14ac:dyDescent="0.25">
      <c r="B609" s="57"/>
      <c r="C609" s="31"/>
      <c r="D609" s="31"/>
      <c r="E609" s="31"/>
      <c r="F609" s="31"/>
      <c r="H609" s="31"/>
    </row>
    <row r="610" spans="2:8" x14ac:dyDescent="0.25">
      <c r="B610" s="57"/>
      <c r="C610" s="31"/>
      <c r="D610" s="31"/>
      <c r="E610" s="31"/>
      <c r="F610" s="31"/>
      <c r="H610" s="31"/>
    </row>
    <row r="611" spans="2:8" x14ac:dyDescent="0.25">
      <c r="B611" s="57"/>
      <c r="C611" s="31"/>
      <c r="D611" s="31"/>
      <c r="E611" s="31"/>
      <c r="F611" s="31"/>
      <c r="H611" s="31"/>
    </row>
    <row r="612" spans="2:8" x14ac:dyDescent="0.25">
      <c r="B612" s="57"/>
      <c r="C612" s="31"/>
      <c r="D612" s="31"/>
      <c r="E612" s="31"/>
      <c r="F612" s="31"/>
      <c r="H612" s="31"/>
    </row>
    <row r="613" spans="2:8" x14ac:dyDescent="0.25">
      <c r="B613" s="57"/>
      <c r="C613" s="31"/>
      <c r="D613" s="31"/>
      <c r="E613" s="31"/>
      <c r="F613" s="31"/>
      <c r="H613" s="31"/>
    </row>
    <row r="695" spans="2:8" x14ac:dyDescent="0.25">
      <c r="B695" s="57"/>
      <c r="C695" s="31"/>
      <c r="D695" s="31"/>
      <c r="E695" s="31"/>
      <c r="F695" s="31"/>
      <c r="H695" s="31"/>
    </row>
    <row r="730" spans="4:4" x14ac:dyDescent="0.25">
      <c r="D730" s="30"/>
    </row>
    <row r="788" spans="2:8" x14ac:dyDescent="0.25">
      <c r="B788" s="58"/>
      <c r="C788" s="33"/>
      <c r="D788" s="33"/>
      <c r="E788" s="33"/>
      <c r="F788" s="33"/>
      <c r="H788" s="33"/>
    </row>
    <row r="789" spans="2:8" x14ac:dyDescent="0.25">
      <c r="B789" s="59"/>
      <c r="C789" s="30"/>
      <c r="D789" s="30"/>
      <c r="E789" s="30"/>
      <c r="F789" s="30"/>
      <c r="H789" s="30"/>
    </row>
    <row r="790" spans="2:8" x14ac:dyDescent="0.25">
      <c r="B790" s="59"/>
      <c r="C790" s="30"/>
      <c r="D790" s="30"/>
      <c r="E790" s="30"/>
      <c r="F790" s="30"/>
      <c r="H790" s="30"/>
    </row>
    <row r="791" spans="2:8" x14ac:dyDescent="0.25">
      <c r="B791" s="59"/>
      <c r="C791" s="30"/>
      <c r="D791" s="30"/>
      <c r="E791" s="30"/>
      <c r="F791" s="30"/>
      <c r="H791" s="30"/>
    </row>
    <row r="792" spans="2:8" x14ac:dyDescent="0.25">
      <c r="B792" s="59"/>
      <c r="C792" s="30"/>
      <c r="D792" s="30"/>
      <c r="E792" s="30"/>
      <c r="F792" s="30"/>
      <c r="H792" s="30"/>
    </row>
    <row r="793" spans="2:8" x14ac:dyDescent="0.25">
      <c r="B793" s="59"/>
      <c r="C793" s="30"/>
      <c r="D793" s="30"/>
      <c r="E793" s="30"/>
      <c r="F793" s="30"/>
      <c r="H793" s="30"/>
    </row>
    <row r="794" spans="2:8" x14ac:dyDescent="0.25">
      <c r="B794" s="59"/>
      <c r="C794" s="30"/>
      <c r="D794" s="30"/>
      <c r="E794" s="30"/>
      <c r="F794" s="30"/>
      <c r="H794" s="30"/>
    </row>
    <row r="795" spans="2:8" x14ac:dyDescent="0.25">
      <c r="B795" s="59"/>
      <c r="C795" s="30"/>
      <c r="D795" s="30"/>
      <c r="E795" s="30"/>
      <c r="F795" s="30"/>
      <c r="H795" s="30"/>
    </row>
    <row r="796" spans="2:8" x14ac:dyDescent="0.25">
      <c r="B796" s="59"/>
      <c r="C796" s="30"/>
      <c r="D796" s="30"/>
      <c r="E796" s="30"/>
      <c r="F796" s="30"/>
      <c r="H796" s="30"/>
    </row>
    <row r="797" spans="2:8" x14ac:dyDescent="0.25">
      <c r="B797" s="59"/>
      <c r="C797" s="30"/>
      <c r="D797" s="30"/>
      <c r="E797" s="30"/>
      <c r="F797" s="30"/>
      <c r="H797" s="30"/>
    </row>
    <row r="798" spans="2:8" x14ac:dyDescent="0.25">
      <c r="B798" s="59"/>
      <c r="C798" s="30"/>
      <c r="D798" s="30"/>
      <c r="E798" s="30"/>
      <c r="F798" s="30"/>
      <c r="H798" s="30"/>
    </row>
    <row r="799" spans="2:8" x14ac:dyDescent="0.25">
      <c r="B799" s="59"/>
      <c r="C799" s="30"/>
      <c r="D799" s="30"/>
      <c r="E799" s="30"/>
      <c r="F799" s="30"/>
      <c r="H799" s="30"/>
    </row>
    <row r="800" spans="2:8" x14ac:dyDescent="0.25">
      <c r="B800" s="59"/>
      <c r="C800" s="30"/>
      <c r="D800" s="30"/>
      <c r="E800" s="30"/>
      <c r="F800" s="30"/>
      <c r="H800" s="30"/>
    </row>
    <row r="801" spans="2:8" x14ac:dyDescent="0.25">
      <c r="B801" s="59"/>
      <c r="C801" s="30"/>
      <c r="D801" s="30"/>
      <c r="E801" s="30"/>
      <c r="F801" s="30"/>
      <c r="H801" s="30"/>
    </row>
    <row r="802" spans="2:8" x14ac:dyDescent="0.25">
      <c r="B802" s="59"/>
      <c r="C802" s="30"/>
      <c r="D802" s="30"/>
      <c r="E802" s="30"/>
      <c r="F802" s="30"/>
      <c r="H802" s="30"/>
    </row>
    <row r="803" spans="2:8" x14ac:dyDescent="0.25">
      <c r="B803" s="59"/>
      <c r="C803" s="30"/>
      <c r="D803" s="30"/>
      <c r="E803" s="30"/>
      <c r="F803" s="30"/>
      <c r="H803" s="30"/>
    </row>
    <row r="804" spans="2:8" x14ac:dyDescent="0.25">
      <c r="B804" s="59"/>
      <c r="C804" s="30"/>
      <c r="D804" s="30"/>
      <c r="E804" s="30"/>
      <c r="F804" s="30"/>
      <c r="H804" s="30"/>
    </row>
    <row r="805" spans="2:8" x14ac:dyDescent="0.25">
      <c r="B805" s="59"/>
      <c r="C805" s="30"/>
      <c r="D805" s="30"/>
      <c r="E805" s="30"/>
      <c r="F805" s="30"/>
      <c r="H805" s="30"/>
    </row>
    <row r="806" spans="2:8" x14ac:dyDescent="0.25">
      <c r="B806" s="59"/>
      <c r="C806" s="30"/>
      <c r="D806" s="30"/>
      <c r="E806" s="30"/>
      <c r="F806" s="30"/>
      <c r="H806" s="30"/>
    </row>
    <row r="807" spans="2:8" x14ac:dyDescent="0.25">
      <c r="B807" s="59"/>
      <c r="C807" s="30"/>
      <c r="D807" s="30"/>
      <c r="E807" s="30"/>
      <c r="F807" s="30"/>
      <c r="H807" s="30"/>
    </row>
    <row r="808" spans="2:8" x14ac:dyDescent="0.25">
      <c r="B808" s="59"/>
      <c r="C808" s="30"/>
      <c r="D808" s="30"/>
      <c r="E808" s="30"/>
      <c r="F808" s="30"/>
      <c r="H808" s="30"/>
    </row>
    <row r="809" spans="2:8" x14ac:dyDescent="0.25">
      <c r="B809" s="59"/>
      <c r="C809" s="30"/>
      <c r="D809" s="30"/>
      <c r="E809" s="30"/>
      <c r="F809" s="30"/>
      <c r="H809" s="30"/>
    </row>
    <row r="810" spans="2:8" x14ac:dyDescent="0.25">
      <c r="B810" s="59"/>
      <c r="C810" s="30"/>
      <c r="D810" s="30"/>
      <c r="E810" s="30"/>
      <c r="F810" s="30"/>
      <c r="H810" s="30"/>
    </row>
    <row r="864" spans="2:6" x14ac:dyDescent="0.25">
      <c r="B864" s="47"/>
      <c r="D864" s="3"/>
      <c r="E864" s="3"/>
      <c r="F864" s="3"/>
    </row>
    <row r="865" spans="2:6" x14ac:dyDescent="0.25">
      <c r="D865" s="3"/>
      <c r="E865" s="3"/>
      <c r="F865" s="3"/>
    </row>
    <row r="866" spans="2:6" x14ac:dyDescent="0.25">
      <c r="B866" s="47"/>
      <c r="D866" s="3"/>
      <c r="E866" s="3"/>
      <c r="F866" s="3"/>
    </row>
    <row r="1248" spans="2:8" x14ac:dyDescent="0.25">
      <c r="B1248" s="56"/>
      <c r="C1248" s="32"/>
      <c r="D1248" s="32"/>
      <c r="E1248" s="32"/>
      <c r="F1248" s="32"/>
      <c r="H1248" s="32"/>
    </row>
    <row r="1249" spans="2:8" x14ac:dyDescent="0.25">
      <c r="B1249" s="56"/>
      <c r="C1249" s="32"/>
      <c r="D1249" s="32"/>
      <c r="E1249" s="32"/>
      <c r="F1249" s="32"/>
      <c r="H1249" s="32"/>
    </row>
    <row r="1250" spans="2:8" x14ac:dyDescent="0.25">
      <c r="B1250" s="56"/>
      <c r="C1250" s="32"/>
      <c r="D1250" s="32"/>
      <c r="E1250" s="32"/>
      <c r="F1250" s="32"/>
      <c r="H1250" s="32"/>
    </row>
    <row r="1251" spans="2:8" x14ac:dyDescent="0.25">
      <c r="B1251" s="56"/>
      <c r="C1251" s="32"/>
      <c r="D1251" s="32"/>
      <c r="E1251" s="32"/>
      <c r="F1251" s="32"/>
      <c r="H1251" s="32"/>
    </row>
    <row r="1252" spans="2:8" x14ac:dyDescent="0.25">
      <c r="B1252" s="56"/>
      <c r="C1252" s="32"/>
      <c r="D1252" s="32"/>
      <c r="E1252" s="32"/>
      <c r="F1252" s="32"/>
      <c r="H1252" s="32"/>
    </row>
    <row r="1253" spans="2:8" x14ac:dyDescent="0.25">
      <c r="B1253" s="56"/>
      <c r="C1253" s="32"/>
      <c r="D1253" s="32"/>
      <c r="E1253" s="32"/>
      <c r="F1253" s="32"/>
      <c r="H1253" s="32"/>
    </row>
    <row r="1254" spans="2:8" x14ac:dyDescent="0.25">
      <c r="B1254" s="56"/>
      <c r="C1254" s="32"/>
      <c r="D1254" s="32"/>
      <c r="E1254" s="32"/>
      <c r="F1254" s="32"/>
      <c r="H1254" s="32"/>
    </row>
    <row r="1255" spans="2:8" x14ac:dyDescent="0.25">
      <c r="B1255" s="56"/>
      <c r="C1255" s="32"/>
      <c r="D1255" s="32"/>
      <c r="E1255" s="32"/>
      <c r="F1255" s="32"/>
      <c r="H1255" s="32"/>
    </row>
    <row r="1256" spans="2:8" x14ac:dyDescent="0.25">
      <c r="B1256" s="56"/>
      <c r="C1256" s="32"/>
      <c r="D1256" s="32"/>
      <c r="E1256" s="32"/>
      <c r="F1256" s="32"/>
      <c r="H1256" s="32"/>
    </row>
    <row r="1257" spans="2:8" x14ac:dyDescent="0.25">
      <c r="B1257" s="56"/>
      <c r="C1257" s="32"/>
      <c r="D1257" s="32"/>
      <c r="E1257" s="32"/>
      <c r="F1257" s="32"/>
      <c r="H1257" s="32"/>
    </row>
    <row r="1258" spans="2:8" x14ac:dyDescent="0.25">
      <c r="B1258" s="56"/>
      <c r="C1258" s="32"/>
      <c r="D1258" s="32"/>
      <c r="E1258" s="32"/>
      <c r="F1258" s="32"/>
      <c r="H1258" s="32"/>
    </row>
    <row r="1259" spans="2:8" x14ac:dyDescent="0.25">
      <c r="B1259" s="56"/>
      <c r="C1259" s="32"/>
      <c r="D1259" s="32"/>
      <c r="E1259" s="32"/>
      <c r="F1259" s="32"/>
      <c r="H1259" s="32"/>
    </row>
    <row r="1260" spans="2:8" x14ac:dyDescent="0.25">
      <c r="B1260" s="56"/>
      <c r="C1260" s="32"/>
      <c r="D1260" s="32"/>
      <c r="E1260" s="32"/>
      <c r="F1260" s="32"/>
      <c r="H1260" s="32"/>
    </row>
    <row r="1261" spans="2:8" x14ac:dyDescent="0.25">
      <c r="B1261" s="56"/>
      <c r="C1261" s="32"/>
      <c r="D1261" s="32"/>
      <c r="E1261" s="32"/>
      <c r="F1261" s="32"/>
      <c r="H1261" s="32"/>
    </row>
    <row r="1262" spans="2:8" x14ac:dyDescent="0.25">
      <c r="B1262" s="56"/>
      <c r="C1262" s="32"/>
      <c r="D1262" s="32"/>
      <c r="E1262" s="32"/>
      <c r="F1262" s="32"/>
      <c r="H1262" s="32"/>
    </row>
    <row r="1263" spans="2:8" x14ac:dyDescent="0.25">
      <c r="B1263" s="56"/>
      <c r="C1263" s="32"/>
      <c r="D1263" s="32"/>
      <c r="E1263" s="32"/>
      <c r="F1263" s="32"/>
      <c r="H1263" s="32"/>
    </row>
    <row r="1264" spans="2:8" x14ac:dyDescent="0.25">
      <c r="B1264" s="56"/>
      <c r="C1264" s="32"/>
      <c r="D1264" s="32"/>
      <c r="E1264" s="32"/>
      <c r="F1264" s="32"/>
      <c r="H1264" s="32"/>
    </row>
    <row r="1265" spans="2:8" x14ac:dyDescent="0.25">
      <c r="B1265" s="56"/>
      <c r="C1265" s="32"/>
      <c r="D1265" s="32"/>
      <c r="E1265" s="32"/>
      <c r="F1265" s="32"/>
      <c r="H1265" s="32"/>
    </row>
    <row r="1266" spans="2:8" x14ac:dyDescent="0.25">
      <c r="B1266" s="56"/>
      <c r="C1266" s="32"/>
      <c r="D1266" s="32"/>
      <c r="E1266" s="32"/>
      <c r="F1266" s="32"/>
      <c r="H1266" s="32"/>
    </row>
    <row r="1267" spans="2:8" x14ac:dyDescent="0.25">
      <c r="B1267" s="56"/>
      <c r="C1267" s="32"/>
      <c r="D1267" s="32"/>
      <c r="E1267" s="32"/>
      <c r="F1267" s="32"/>
      <c r="H1267" s="32"/>
    </row>
    <row r="1268" spans="2:8" x14ac:dyDescent="0.25">
      <c r="B1268" s="56"/>
      <c r="C1268" s="32"/>
      <c r="D1268" s="32"/>
      <c r="E1268" s="32"/>
      <c r="F1268" s="32"/>
      <c r="H1268" s="32"/>
    </row>
    <row r="1269" spans="2:8" x14ac:dyDescent="0.25">
      <c r="B1269" s="56"/>
      <c r="C1269" s="32"/>
      <c r="D1269" s="32"/>
      <c r="E1269" s="32"/>
      <c r="F1269" s="32"/>
      <c r="H1269" s="32"/>
    </row>
    <row r="1270" spans="2:8" x14ac:dyDescent="0.25">
      <c r="B1270" s="56"/>
      <c r="C1270" s="32"/>
      <c r="D1270" s="32"/>
      <c r="E1270" s="32"/>
      <c r="F1270" s="32"/>
      <c r="H1270" s="32"/>
    </row>
    <row r="1271" spans="2:8" x14ac:dyDescent="0.25">
      <c r="B1271" s="56"/>
      <c r="C1271" s="32"/>
      <c r="D1271" s="32"/>
      <c r="E1271" s="32"/>
      <c r="F1271" s="32"/>
      <c r="H1271" s="32"/>
    </row>
    <row r="1272" spans="2:8" x14ac:dyDescent="0.25">
      <c r="B1272" s="56"/>
      <c r="C1272" s="32"/>
      <c r="D1272" s="32"/>
      <c r="E1272" s="32"/>
      <c r="F1272" s="32"/>
      <c r="H1272" s="32"/>
    </row>
    <row r="1273" spans="2:8" x14ac:dyDescent="0.25">
      <c r="B1273" s="56"/>
      <c r="C1273" s="32"/>
      <c r="D1273" s="32"/>
      <c r="E1273" s="32"/>
      <c r="F1273" s="32"/>
      <c r="H1273" s="32"/>
    </row>
    <row r="1274" spans="2:8" x14ac:dyDescent="0.25">
      <c r="B1274" s="56"/>
      <c r="C1274" s="32"/>
      <c r="D1274" s="32"/>
      <c r="E1274" s="32"/>
      <c r="F1274" s="32"/>
      <c r="H1274" s="32"/>
    </row>
    <row r="1275" spans="2:8" x14ac:dyDescent="0.25">
      <c r="B1275" s="56"/>
      <c r="C1275" s="32"/>
      <c r="D1275" s="32"/>
      <c r="E1275" s="32"/>
      <c r="F1275" s="32"/>
      <c r="H1275" s="32"/>
    </row>
    <row r="1276" spans="2:8" x14ac:dyDescent="0.25">
      <c r="B1276" s="56"/>
      <c r="C1276" s="32"/>
      <c r="D1276" s="32"/>
      <c r="E1276" s="32"/>
      <c r="F1276" s="32"/>
      <c r="H1276" s="32"/>
    </row>
    <row r="1277" spans="2:8" x14ac:dyDescent="0.25">
      <c r="B1277" s="56"/>
      <c r="C1277" s="32"/>
      <c r="D1277" s="32"/>
      <c r="E1277" s="32"/>
      <c r="F1277" s="32"/>
      <c r="H1277" s="32"/>
    </row>
    <row r="1278" spans="2:8" x14ac:dyDescent="0.25">
      <c r="B1278" s="56"/>
      <c r="C1278" s="32"/>
      <c r="D1278" s="32"/>
      <c r="E1278" s="32"/>
      <c r="F1278" s="32"/>
      <c r="H1278" s="32"/>
    </row>
    <row r="1279" spans="2:8" x14ac:dyDescent="0.25">
      <c r="B1279" s="56"/>
      <c r="C1279" s="32"/>
      <c r="D1279" s="32"/>
      <c r="E1279" s="32"/>
      <c r="F1279" s="32"/>
      <c r="H1279" s="32"/>
    </row>
    <row r="1280" spans="2:8" x14ac:dyDescent="0.25">
      <c r="B1280" s="56"/>
      <c r="C1280" s="32"/>
      <c r="D1280" s="32"/>
      <c r="E1280" s="32"/>
      <c r="F1280" s="32"/>
      <c r="H1280" s="32"/>
    </row>
    <row r="1281" spans="2:8" x14ac:dyDescent="0.25">
      <c r="B1281" s="56"/>
      <c r="C1281" s="32"/>
      <c r="D1281" s="32"/>
      <c r="E1281" s="32"/>
      <c r="F1281" s="32"/>
      <c r="H1281" s="32"/>
    </row>
    <row r="1282" spans="2:8" x14ac:dyDescent="0.25">
      <c r="B1282" s="56"/>
      <c r="C1282" s="32"/>
      <c r="D1282" s="32"/>
      <c r="E1282" s="32"/>
      <c r="F1282" s="32"/>
      <c r="H1282" s="32"/>
    </row>
    <row r="1283" spans="2:8" x14ac:dyDescent="0.25">
      <c r="B1283" s="56"/>
      <c r="C1283" s="32"/>
      <c r="D1283" s="32"/>
      <c r="E1283" s="32"/>
      <c r="F1283" s="32"/>
      <c r="H1283" s="32"/>
    </row>
    <row r="1284" spans="2:8" x14ac:dyDescent="0.25">
      <c r="B1284" s="56"/>
      <c r="C1284" s="32"/>
      <c r="D1284" s="32"/>
      <c r="E1284" s="32"/>
      <c r="F1284" s="32"/>
      <c r="H1284" s="32"/>
    </row>
    <row r="1285" spans="2:8" x14ac:dyDescent="0.25">
      <c r="B1285" s="56"/>
      <c r="C1285" s="32"/>
      <c r="D1285" s="32"/>
      <c r="E1285" s="32"/>
      <c r="F1285" s="32"/>
      <c r="H1285" s="32"/>
    </row>
    <row r="1286" spans="2:8" x14ac:dyDescent="0.25">
      <c r="B1286" s="56"/>
      <c r="C1286" s="32"/>
      <c r="D1286" s="32"/>
      <c r="E1286" s="32"/>
      <c r="F1286" s="32"/>
      <c r="H1286" s="32"/>
    </row>
    <row r="1287" spans="2:8" x14ac:dyDescent="0.25">
      <c r="B1287" s="56"/>
      <c r="C1287" s="32"/>
      <c r="D1287" s="32"/>
      <c r="E1287" s="32"/>
      <c r="F1287" s="32"/>
      <c r="H1287" s="32"/>
    </row>
    <row r="1288" spans="2:8" x14ac:dyDescent="0.25">
      <c r="B1288" s="56"/>
      <c r="C1288" s="32"/>
      <c r="D1288" s="32"/>
      <c r="E1288" s="32"/>
      <c r="F1288" s="32"/>
      <c r="H1288" s="32"/>
    </row>
    <row r="1289" spans="2:8" x14ac:dyDescent="0.25">
      <c r="B1289" s="56"/>
      <c r="C1289" s="32"/>
      <c r="D1289" s="32"/>
      <c r="E1289" s="32"/>
      <c r="F1289" s="32"/>
      <c r="H1289" s="32"/>
    </row>
    <row r="1290" spans="2:8" x14ac:dyDescent="0.25">
      <c r="B1290" s="56"/>
      <c r="C1290" s="32"/>
      <c r="D1290" s="32"/>
      <c r="E1290" s="32"/>
      <c r="F1290" s="32"/>
      <c r="H1290" s="32"/>
    </row>
    <row r="1291" spans="2:8" x14ac:dyDescent="0.25">
      <c r="B1291" s="56"/>
      <c r="C1291" s="32"/>
      <c r="D1291" s="32"/>
      <c r="E1291" s="32"/>
      <c r="F1291" s="32"/>
      <c r="H1291" s="32"/>
    </row>
    <row r="1292" spans="2:8" x14ac:dyDescent="0.25">
      <c r="B1292" s="56"/>
      <c r="C1292" s="32"/>
      <c r="D1292" s="32"/>
      <c r="E1292" s="32"/>
      <c r="F1292" s="32"/>
      <c r="H1292" s="32"/>
    </row>
    <row r="1293" spans="2:8" x14ac:dyDescent="0.25">
      <c r="B1293" s="56"/>
      <c r="C1293" s="32"/>
      <c r="D1293" s="32"/>
      <c r="E1293" s="32"/>
      <c r="F1293" s="32"/>
      <c r="H1293" s="32"/>
    </row>
    <row r="1294" spans="2:8" x14ac:dyDescent="0.25">
      <c r="B1294" s="56"/>
      <c r="C1294" s="32"/>
      <c r="D1294" s="32"/>
      <c r="E1294" s="32"/>
      <c r="F1294" s="32"/>
      <c r="H1294" s="32"/>
    </row>
    <row r="1295" spans="2:8" x14ac:dyDescent="0.25">
      <c r="B1295" s="56"/>
      <c r="C1295" s="32"/>
      <c r="D1295" s="32"/>
      <c r="E1295" s="32"/>
      <c r="F1295" s="32"/>
      <c r="H1295" s="32"/>
    </row>
    <row r="1296" spans="2:8" x14ac:dyDescent="0.25">
      <c r="B1296" s="56"/>
      <c r="C1296" s="32"/>
      <c r="D1296" s="32"/>
      <c r="E1296" s="32"/>
      <c r="F1296" s="32"/>
      <c r="H1296" s="32"/>
    </row>
    <row r="1297" spans="2:8" x14ac:dyDescent="0.25">
      <c r="B1297" s="56"/>
      <c r="C1297" s="32"/>
      <c r="D1297" s="32"/>
      <c r="E1297" s="32"/>
      <c r="F1297" s="32"/>
      <c r="H1297" s="32"/>
    </row>
    <row r="1298" spans="2:8" x14ac:dyDescent="0.25">
      <c r="B1298" s="56"/>
      <c r="C1298" s="32"/>
      <c r="D1298" s="32"/>
      <c r="E1298" s="32"/>
      <c r="F1298" s="32"/>
      <c r="H1298" s="32"/>
    </row>
    <row r="1299" spans="2:8" x14ac:dyDescent="0.25">
      <c r="B1299" s="56"/>
      <c r="C1299" s="32"/>
      <c r="D1299" s="32"/>
      <c r="E1299" s="32"/>
      <c r="F1299" s="32"/>
      <c r="H1299" s="32"/>
    </row>
    <row r="1300" spans="2:8" x14ac:dyDescent="0.25">
      <c r="B1300" s="56"/>
      <c r="C1300" s="32"/>
      <c r="D1300" s="32"/>
      <c r="E1300" s="32"/>
      <c r="F1300" s="32"/>
      <c r="H1300" s="32"/>
    </row>
    <row r="1301" spans="2:8" x14ac:dyDescent="0.25">
      <c r="B1301" s="56"/>
      <c r="C1301" s="32"/>
      <c r="D1301" s="32"/>
      <c r="E1301" s="32"/>
      <c r="F1301" s="32"/>
      <c r="H1301" s="32"/>
    </row>
    <row r="1302" spans="2:8" x14ac:dyDescent="0.25">
      <c r="B1302" s="56"/>
      <c r="C1302" s="32"/>
      <c r="D1302" s="32"/>
      <c r="E1302" s="32"/>
      <c r="F1302" s="32"/>
      <c r="H1302" s="32"/>
    </row>
    <row r="1303" spans="2:8" x14ac:dyDescent="0.25">
      <c r="B1303" s="56"/>
      <c r="C1303" s="32"/>
      <c r="D1303" s="32"/>
      <c r="E1303" s="32"/>
      <c r="F1303" s="32"/>
      <c r="H1303" s="32"/>
    </row>
    <row r="1304" spans="2:8" x14ac:dyDescent="0.25">
      <c r="B1304" s="56"/>
      <c r="C1304" s="32"/>
      <c r="D1304" s="32"/>
      <c r="E1304" s="32"/>
      <c r="F1304" s="32"/>
      <c r="H1304" s="32"/>
    </row>
    <row r="1305" spans="2:8" x14ac:dyDescent="0.25">
      <c r="B1305" s="56"/>
      <c r="C1305" s="32"/>
      <c r="D1305" s="32"/>
      <c r="E1305" s="32"/>
      <c r="F1305" s="32"/>
      <c r="H1305" s="32"/>
    </row>
    <row r="1306" spans="2:8" x14ac:dyDescent="0.25">
      <c r="B1306" s="56"/>
      <c r="C1306" s="32"/>
      <c r="D1306" s="32"/>
      <c r="E1306" s="32"/>
      <c r="F1306" s="32"/>
      <c r="H1306" s="32"/>
    </row>
    <row r="1307" spans="2:8" x14ac:dyDescent="0.25">
      <c r="B1307" s="56"/>
      <c r="C1307" s="32"/>
      <c r="D1307" s="32"/>
      <c r="E1307" s="32"/>
      <c r="F1307" s="32"/>
      <c r="H1307" s="32"/>
    </row>
    <row r="1308" spans="2:8" x14ac:dyDescent="0.25">
      <c r="B1308" s="56"/>
      <c r="C1308" s="32"/>
      <c r="D1308" s="32"/>
      <c r="E1308" s="32"/>
      <c r="F1308" s="32"/>
      <c r="H1308" s="32"/>
    </row>
    <row r="1309" spans="2:8" x14ac:dyDescent="0.25">
      <c r="B1309" s="56"/>
      <c r="C1309" s="32"/>
      <c r="D1309" s="32"/>
      <c r="E1309" s="32"/>
      <c r="F1309" s="32"/>
      <c r="H1309" s="32"/>
    </row>
    <row r="1310" spans="2:8" x14ac:dyDescent="0.25">
      <c r="B1310" s="56"/>
      <c r="C1310" s="32"/>
      <c r="D1310" s="32"/>
      <c r="E1310" s="32"/>
      <c r="F1310" s="32"/>
      <c r="H1310" s="32"/>
    </row>
    <row r="1311" spans="2:8" x14ac:dyDescent="0.25">
      <c r="B1311" s="56"/>
      <c r="C1311" s="32"/>
      <c r="D1311" s="32"/>
      <c r="E1311" s="32"/>
      <c r="F1311" s="32"/>
      <c r="H1311" s="32"/>
    </row>
    <row r="1312" spans="2:8" x14ac:dyDescent="0.25">
      <c r="B1312" s="56"/>
      <c r="C1312" s="32"/>
      <c r="D1312" s="32"/>
      <c r="E1312" s="32"/>
      <c r="F1312" s="32"/>
      <c r="H1312" s="32"/>
    </row>
    <row r="1313" spans="2:8" x14ac:dyDescent="0.25">
      <c r="B1313" s="56"/>
      <c r="C1313" s="32"/>
      <c r="D1313" s="32"/>
      <c r="E1313" s="32"/>
      <c r="F1313" s="32"/>
      <c r="H1313" s="32"/>
    </row>
    <row r="1314" spans="2:8" x14ac:dyDescent="0.25">
      <c r="B1314" s="56"/>
      <c r="C1314" s="32"/>
      <c r="D1314" s="32"/>
      <c r="E1314" s="32"/>
      <c r="F1314" s="32"/>
      <c r="H1314" s="32"/>
    </row>
    <row r="1315" spans="2:8" x14ac:dyDescent="0.25">
      <c r="B1315" s="56"/>
      <c r="C1315" s="32"/>
      <c r="D1315" s="32"/>
      <c r="E1315" s="32"/>
      <c r="F1315" s="32"/>
      <c r="H1315" s="32"/>
    </row>
    <row r="1316" spans="2:8" x14ac:dyDescent="0.25">
      <c r="B1316" s="56"/>
      <c r="C1316" s="32"/>
      <c r="D1316" s="32"/>
      <c r="E1316" s="32"/>
      <c r="F1316" s="32"/>
      <c r="H1316" s="32"/>
    </row>
    <row r="1317" spans="2:8" x14ac:dyDescent="0.25">
      <c r="B1317" s="56"/>
      <c r="C1317" s="32"/>
      <c r="D1317" s="32"/>
      <c r="E1317" s="32"/>
      <c r="F1317" s="32"/>
      <c r="H1317" s="32"/>
    </row>
    <row r="1318" spans="2:8" x14ac:dyDescent="0.25">
      <c r="B1318" s="56"/>
      <c r="C1318" s="32"/>
      <c r="D1318" s="32"/>
      <c r="E1318" s="32"/>
      <c r="F1318" s="32"/>
      <c r="H1318" s="32"/>
    </row>
    <row r="1319" spans="2:8" x14ac:dyDescent="0.25">
      <c r="B1319" s="56"/>
      <c r="C1319" s="32"/>
      <c r="D1319" s="32"/>
      <c r="E1319" s="32"/>
      <c r="F1319" s="32"/>
      <c r="H1319" s="32"/>
    </row>
    <row r="1320" spans="2:8" x14ac:dyDescent="0.25">
      <c r="B1320" s="56"/>
      <c r="C1320" s="32"/>
      <c r="D1320" s="32"/>
      <c r="E1320" s="32"/>
      <c r="F1320" s="32"/>
      <c r="H1320" s="32"/>
    </row>
    <row r="1321" spans="2:8" x14ac:dyDescent="0.25">
      <c r="B1321" s="56"/>
      <c r="C1321" s="32"/>
      <c r="D1321" s="32"/>
      <c r="E1321" s="32"/>
      <c r="F1321" s="32"/>
      <c r="H1321" s="32"/>
    </row>
    <row r="1322" spans="2:8" x14ac:dyDescent="0.25">
      <c r="B1322" s="56"/>
      <c r="C1322" s="32"/>
      <c r="D1322" s="32"/>
      <c r="E1322" s="32"/>
      <c r="F1322" s="32"/>
      <c r="H1322" s="32"/>
    </row>
    <row r="1323" spans="2:8" x14ac:dyDescent="0.25">
      <c r="B1323" s="56"/>
      <c r="C1323" s="32"/>
      <c r="D1323" s="32"/>
      <c r="E1323" s="32"/>
      <c r="F1323" s="32"/>
      <c r="H1323" s="32"/>
    </row>
    <row r="1324" spans="2:8" x14ac:dyDescent="0.25">
      <c r="B1324" s="56"/>
      <c r="C1324" s="32"/>
      <c r="D1324" s="32"/>
      <c r="E1324" s="32"/>
      <c r="F1324" s="32"/>
      <c r="H1324" s="32"/>
    </row>
    <row r="1325" spans="2:8" x14ac:dyDescent="0.25">
      <c r="B1325" s="56"/>
      <c r="C1325" s="32"/>
      <c r="D1325" s="32"/>
      <c r="E1325" s="32"/>
      <c r="F1325" s="32"/>
      <c r="H1325" s="32"/>
    </row>
    <row r="1326" spans="2:8" x14ac:dyDescent="0.25">
      <c r="B1326" s="56"/>
      <c r="C1326" s="32"/>
      <c r="D1326" s="32"/>
      <c r="E1326" s="32"/>
      <c r="F1326" s="32"/>
      <c r="H1326" s="32"/>
    </row>
    <row r="1327" spans="2:8" x14ac:dyDescent="0.25">
      <c r="B1327" s="56"/>
      <c r="C1327" s="32"/>
      <c r="D1327" s="32"/>
      <c r="E1327" s="32"/>
      <c r="F1327" s="32"/>
      <c r="H1327" s="32"/>
    </row>
    <row r="1328" spans="2:8" x14ac:dyDescent="0.25">
      <c r="B1328" s="56"/>
      <c r="C1328" s="32"/>
      <c r="D1328" s="32"/>
      <c r="E1328" s="32"/>
      <c r="F1328" s="32"/>
      <c r="H1328" s="32"/>
    </row>
    <row r="1329" spans="2:8" x14ac:dyDescent="0.25">
      <c r="B1329" s="56"/>
      <c r="C1329" s="32"/>
      <c r="D1329" s="32"/>
      <c r="E1329" s="32"/>
      <c r="F1329" s="32"/>
      <c r="H1329" s="32"/>
    </row>
    <row r="1330" spans="2:8" x14ac:dyDescent="0.25">
      <c r="B1330" s="56"/>
      <c r="C1330" s="32"/>
      <c r="D1330" s="32"/>
      <c r="E1330" s="32"/>
      <c r="F1330" s="32"/>
      <c r="H1330" s="32"/>
    </row>
    <row r="1331" spans="2:8" x14ac:dyDescent="0.25">
      <c r="B1331" s="56"/>
      <c r="C1331" s="32"/>
      <c r="D1331" s="32"/>
      <c r="E1331" s="32"/>
      <c r="F1331" s="32"/>
      <c r="H1331" s="32"/>
    </row>
    <row r="1332" spans="2:8" x14ac:dyDescent="0.25">
      <c r="B1332" s="56"/>
      <c r="C1332" s="32"/>
      <c r="D1332" s="32"/>
      <c r="E1332" s="32"/>
      <c r="F1332" s="32"/>
      <c r="H1332" s="32"/>
    </row>
    <row r="1333" spans="2:8" x14ac:dyDescent="0.25">
      <c r="B1333" s="56"/>
      <c r="C1333" s="32"/>
      <c r="D1333" s="32"/>
      <c r="E1333" s="32"/>
      <c r="F1333" s="32"/>
      <c r="H1333" s="32"/>
    </row>
    <row r="1334" spans="2:8" x14ac:dyDescent="0.25">
      <c r="B1334" s="56"/>
      <c r="C1334" s="32"/>
      <c r="D1334" s="32"/>
      <c r="E1334" s="32"/>
      <c r="F1334" s="32"/>
      <c r="H1334" s="32"/>
    </row>
    <row r="1335" spans="2:8" x14ac:dyDescent="0.25">
      <c r="B1335" s="56"/>
      <c r="C1335" s="32"/>
      <c r="D1335" s="32"/>
      <c r="E1335" s="32"/>
      <c r="F1335" s="32"/>
      <c r="H1335" s="32"/>
    </row>
    <row r="1336" spans="2:8" x14ac:dyDescent="0.25">
      <c r="B1336" s="56"/>
      <c r="C1336" s="32"/>
      <c r="D1336" s="32"/>
      <c r="E1336" s="32"/>
      <c r="F1336" s="32"/>
      <c r="H1336" s="32"/>
    </row>
    <row r="1337" spans="2:8" x14ac:dyDescent="0.25">
      <c r="B1337" s="56"/>
      <c r="C1337" s="32"/>
      <c r="D1337" s="32"/>
      <c r="E1337" s="32"/>
      <c r="F1337" s="32"/>
      <c r="H1337" s="32"/>
    </row>
    <row r="1338" spans="2:8" x14ac:dyDescent="0.25">
      <c r="B1338" s="56"/>
      <c r="C1338" s="32"/>
      <c r="D1338" s="32"/>
      <c r="E1338" s="32"/>
      <c r="F1338" s="32"/>
      <c r="H1338" s="32"/>
    </row>
    <row r="1339" spans="2:8" x14ac:dyDescent="0.25">
      <c r="B1339" s="56"/>
      <c r="C1339" s="32"/>
      <c r="D1339" s="32"/>
      <c r="E1339" s="32"/>
      <c r="F1339" s="32"/>
      <c r="H1339" s="32"/>
    </row>
    <row r="1340" spans="2:8" x14ac:dyDescent="0.25">
      <c r="B1340" s="56"/>
      <c r="C1340" s="32"/>
      <c r="D1340" s="32"/>
      <c r="E1340" s="32"/>
      <c r="F1340" s="32"/>
      <c r="H1340" s="32"/>
    </row>
    <row r="1341" spans="2:8" x14ac:dyDescent="0.25">
      <c r="B1341" s="56"/>
      <c r="C1341" s="32"/>
      <c r="D1341" s="32"/>
      <c r="E1341" s="32"/>
      <c r="F1341" s="32"/>
      <c r="H1341" s="32"/>
    </row>
    <row r="1342" spans="2:8" x14ac:dyDescent="0.25">
      <c r="B1342" s="56"/>
      <c r="C1342" s="32"/>
      <c r="D1342" s="32"/>
      <c r="E1342" s="32"/>
      <c r="F1342" s="32"/>
      <c r="H1342" s="32"/>
    </row>
    <row r="1343" spans="2:8" x14ac:dyDescent="0.25">
      <c r="B1343" s="56"/>
      <c r="C1343" s="32"/>
      <c r="D1343" s="32"/>
      <c r="E1343" s="32"/>
      <c r="F1343" s="32"/>
      <c r="H1343" s="32"/>
    </row>
    <row r="1344" spans="2:8" x14ac:dyDescent="0.25">
      <c r="B1344" s="56"/>
      <c r="C1344" s="32"/>
      <c r="D1344" s="32"/>
      <c r="E1344" s="32"/>
      <c r="F1344" s="32"/>
      <c r="H1344" s="32"/>
    </row>
    <row r="1345" spans="2:8" x14ac:dyDescent="0.25">
      <c r="B1345" s="56"/>
      <c r="C1345" s="32"/>
      <c r="D1345" s="32"/>
      <c r="E1345" s="32"/>
      <c r="F1345" s="32"/>
      <c r="H1345" s="32"/>
    </row>
    <row r="1346" spans="2:8" x14ac:dyDescent="0.25">
      <c r="B1346" s="56"/>
      <c r="C1346" s="32"/>
      <c r="D1346" s="32"/>
      <c r="E1346" s="32"/>
      <c r="F1346" s="32"/>
      <c r="H1346" s="32"/>
    </row>
    <row r="1347" spans="2:8" x14ac:dyDescent="0.25">
      <c r="B1347" s="56"/>
      <c r="C1347" s="32"/>
      <c r="D1347" s="32"/>
      <c r="E1347" s="32"/>
      <c r="F1347" s="32"/>
      <c r="H1347" s="32"/>
    </row>
    <row r="1348" spans="2:8" x14ac:dyDescent="0.25">
      <c r="B1348" s="56"/>
      <c r="C1348" s="32"/>
      <c r="D1348" s="32"/>
      <c r="E1348" s="32"/>
      <c r="F1348" s="32"/>
      <c r="H1348" s="32"/>
    </row>
    <row r="1349" spans="2:8" x14ac:dyDescent="0.25">
      <c r="B1349" s="56"/>
      <c r="C1349" s="32"/>
      <c r="D1349" s="32"/>
      <c r="E1349" s="32"/>
      <c r="F1349" s="32"/>
      <c r="H1349" s="32"/>
    </row>
    <row r="1350" spans="2:8" x14ac:dyDescent="0.25">
      <c r="B1350" s="56"/>
      <c r="C1350" s="32"/>
      <c r="D1350" s="32"/>
      <c r="E1350" s="32"/>
      <c r="F1350" s="32"/>
      <c r="H1350" s="32"/>
    </row>
    <row r="1351" spans="2:8" x14ac:dyDescent="0.25">
      <c r="B1351" s="56"/>
      <c r="C1351" s="32"/>
      <c r="D1351" s="32"/>
      <c r="E1351" s="32"/>
      <c r="F1351" s="32"/>
      <c r="H1351" s="32"/>
    </row>
    <row r="1352" spans="2:8" x14ac:dyDescent="0.25">
      <c r="B1352" s="56"/>
      <c r="C1352" s="32"/>
      <c r="D1352" s="32"/>
      <c r="E1352" s="32"/>
      <c r="F1352" s="32"/>
      <c r="H1352" s="32"/>
    </row>
    <row r="1353" spans="2:8" x14ac:dyDescent="0.25">
      <c r="B1353" s="56"/>
      <c r="C1353" s="32"/>
      <c r="D1353" s="32"/>
      <c r="E1353" s="32"/>
      <c r="F1353" s="32"/>
      <c r="H1353" s="32"/>
    </row>
    <row r="1354" spans="2:8" x14ac:dyDescent="0.25">
      <c r="B1354" s="56"/>
      <c r="C1354" s="32"/>
      <c r="D1354" s="32"/>
      <c r="E1354" s="32"/>
      <c r="F1354" s="32"/>
      <c r="H1354" s="32"/>
    </row>
    <row r="1355" spans="2:8" x14ac:dyDescent="0.25">
      <c r="B1355" s="56"/>
      <c r="C1355" s="32"/>
      <c r="D1355" s="32"/>
      <c r="E1355" s="32"/>
      <c r="F1355" s="32"/>
      <c r="H1355" s="32"/>
    </row>
    <row r="1356" spans="2:8" x14ac:dyDescent="0.25">
      <c r="B1356" s="56"/>
      <c r="C1356" s="32"/>
      <c r="D1356" s="32"/>
      <c r="E1356" s="32"/>
      <c r="F1356" s="32"/>
      <c r="H1356" s="32"/>
    </row>
    <row r="1357" spans="2:8" x14ac:dyDescent="0.25">
      <c r="B1357" s="56"/>
      <c r="C1357" s="32"/>
      <c r="D1357" s="32"/>
      <c r="E1357" s="35"/>
      <c r="F1357" s="35"/>
      <c r="H1357" s="32"/>
    </row>
    <row r="1358" spans="2:8" x14ac:dyDescent="0.25">
      <c r="B1358" s="56"/>
      <c r="C1358" s="32"/>
      <c r="D1358" s="32"/>
      <c r="E1358" s="32"/>
      <c r="F1358" s="32"/>
      <c r="H1358" s="32"/>
    </row>
    <row r="1359" spans="2:8" x14ac:dyDescent="0.25">
      <c r="B1359" s="56"/>
      <c r="C1359" s="32"/>
      <c r="D1359" s="32"/>
      <c r="E1359" s="32"/>
      <c r="F1359" s="32"/>
      <c r="H1359" s="32"/>
    </row>
    <row r="1360" spans="2:8" x14ac:dyDescent="0.25">
      <c r="B1360" s="56"/>
      <c r="C1360" s="32"/>
      <c r="D1360" s="32"/>
      <c r="E1360" s="32"/>
      <c r="F1360" s="32"/>
      <c r="H1360" s="32"/>
    </row>
    <row r="1361" spans="2:8" x14ac:dyDescent="0.25">
      <c r="B1361" s="56"/>
      <c r="C1361" s="32"/>
      <c r="D1361" s="32"/>
      <c r="E1361" s="32"/>
      <c r="F1361" s="32"/>
      <c r="H1361" s="32"/>
    </row>
    <row r="1362" spans="2:8" x14ac:dyDescent="0.25">
      <c r="B1362" s="56"/>
      <c r="C1362" s="32"/>
      <c r="D1362" s="32"/>
      <c r="E1362" s="32"/>
      <c r="F1362" s="32"/>
      <c r="H1362" s="32"/>
    </row>
    <row r="1363" spans="2:8" x14ac:dyDescent="0.25">
      <c r="B1363" s="56"/>
      <c r="C1363" s="32"/>
      <c r="D1363" s="32"/>
      <c r="E1363" s="32"/>
      <c r="F1363" s="32"/>
      <c r="H1363" s="32"/>
    </row>
    <row r="1364" spans="2:8" x14ac:dyDescent="0.25">
      <c r="B1364" s="56"/>
      <c r="C1364" s="32"/>
      <c r="D1364" s="32"/>
      <c r="E1364" s="32"/>
      <c r="F1364" s="32"/>
      <c r="H1364" s="32"/>
    </row>
    <row r="1365" spans="2:8" x14ac:dyDescent="0.25">
      <c r="B1365" s="56"/>
      <c r="C1365" s="32"/>
      <c r="D1365" s="32"/>
      <c r="E1365" s="32"/>
      <c r="F1365" s="32"/>
      <c r="H1365" s="32"/>
    </row>
    <row r="1366" spans="2:8" x14ac:dyDescent="0.25">
      <c r="B1366" s="56"/>
      <c r="C1366" s="32"/>
      <c r="D1366" s="32"/>
      <c r="E1366" s="32"/>
      <c r="F1366" s="32"/>
      <c r="H1366" s="32"/>
    </row>
    <row r="1367" spans="2:8" x14ac:dyDescent="0.25">
      <c r="B1367" s="56"/>
      <c r="C1367" s="32"/>
      <c r="D1367" s="32"/>
      <c r="E1367" s="32"/>
      <c r="F1367" s="32"/>
      <c r="H1367" s="32"/>
    </row>
    <row r="1368" spans="2:8" x14ac:dyDescent="0.25">
      <c r="B1368" s="56"/>
      <c r="C1368" s="32"/>
      <c r="D1368" s="32"/>
      <c r="E1368" s="32"/>
      <c r="F1368" s="32"/>
      <c r="H1368" s="32"/>
    </row>
    <row r="1369" spans="2:8" x14ac:dyDescent="0.25">
      <c r="B1369" s="56"/>
      <c r="C1369" s="32"/>
      <c r="D1369" s="32"/>
      <c r="E1369" s="32"/>
      <c r="F1369" s="32"/>
      <c r="H1369" s="32"/>
    </row>
    <row r="1370" spans="2:8" x14ac:dyDescent="0.25">
      <c r="B1370" s="56"/>
      <c r="C1370" s="32"/>
      <c r="D1370" s="32"/>
      <c r="E1370" s="32"/>
      <c r="F1370" s="32"/>
      <c r="H1370" s="32"/>
    </row>
    <row r="1371" spans="2:8" x14ac:dyDescent="0.25">
      <c r="B1371" s="56"/>
      <c r="C1371" s="32"/>
      <c r="D1371" s="32"/>
      <c r="E1371" s="32"/>
      <c r="F1371" s="32"/>
      <c r="H1371" s="32"/>
    </row>
    <row r="1372" spans="2:8" x14ac:dyDescent="0.25">
      <c r="B1372" s="56"/>
      <c r="C1372" s="32"/>
      <c r="D1372" s="32"/>
      <c r="E1372" s="32"/>
      <c r="F1372" s="32"/>
      <c r="H1372" s="32"/>
    </row>
    <row r="1373" spans="2:8" x14ac:dyDescent="0.25">
      <c r="B1373" s="56"/>
      <c r="C1373" s="32"/>
      <c r="D1373" s="32"/>
      <c r="E1373" s="32"/>
      <c r="F1373" s="32"/>
      <c r="H1373" s="32"/>
    </row>
    <row r="1374" spans="2:8" x14ac:dyDescent="0.25">
      <c r="B1374" s="56"/>
      <c r="C1374" s="32"/>
      <c r="D1374" s="32"/>
      <c r="E1374" s="32"/>
      <c r="F1374" s="32"/>
      <c r="H1374" s="32"/>
    </row>
    <row r="1375" spans="2:8" x14ac:dyDescent="0.25">
      <c r="B1375" s="56"/>
      <c r="C1375" s="32"/>
      <c r="D1375" s="32"/>
      <c r="E1375" s="32"/>
      <c r="F1375" s="32"/>
      <c r="H1375" s="32"/>
    </row>
    <row r="1376" spans="2:8" x14ac:dyDescent="0.25">
      <c r="B1376" s="56"/>
      <c r="C1376" s="32"/>
      <c r="D1376" s="32"/>
      <c r="E1376" s="32"/>
      <c r="F1376" s="32"/>
      <c r="H1376" s="32"/>
    </row>
    <row r="1377" spans="2:8" x14ac:dyDescent="0.25">
      <c r="B1377" s="56"/>
      <c r="C1377" s="32"/>
      <c r="D1377" s="32"/>
      <c r="E1377" s="32"/>
      <c r="F1377" s="32"/>
      <c r="H1377" s="32"/>
    </row>
    <row r="1378" spans="2:8" x14ac:dyDescent="0.25">
      <c r="B1378" s="56"/>
      <c r="C1378" s="32"/>
      <c r="D1378" s="32"/>
      <c r="E1378" s="32"/>
      <c r="F1378" s="32"/>
      <c r="H1378" s="32"/>
    </row>
    <row r="1379" spans="2:8" x14ac:dyDescent="0.25">
      <c r="B1379" s="56"/>
      <c r="C1379" s="32"/>
      <c r="D1379" s="32"/>
      <c r="E1379" s="32"/>
      <c r="F1379" s="32"/>
      <c r="H1379" s="32"/>
    </row>
    <row r="1380" spans="2:8" x14ac:dyDescent="0.25">
      <c r="B1380" s="56"/>
      <c r="C1380" s="32"/>
      <c r="D1380" s="32"/>
      <c r="E1380" s="32"/>
      <c r="F1380" s="32"/>
      <c r="H1380" s="32"/>
    </row>
    <row r="1381" spans="2:8" x14ac:dyDescent="0.25">
      <c r="B1381" s="56"/>
      <c r="C1381" s="32"/>
      <c r="D1381" s="32"/>
      <c r="E1381" s="32"/>
      <c r="F1381" s="32"/>
      <c r="H1381" s="32"/>
    </row>
    <row r="1382" spans="2:8" x14ac:dyDescent="0.25">
      <c r="B1382" s="56"/>
      <c r="C1382" s="32"/>
      <c r="D1382" s="32"/>
      <c r="E1382" s="32"/>
      <c r="F1382" s="32"/>
      <c r="H1382" s="32"/>
    </row>
    <row r="1383" spans="2:8" x14ac:dyDescent="0.25">
      <c r="B1383" s="56"/>
      <c r="C1383" s="32"/>
      <c r="D1383" s="32"/>
      <c r="E1383" s="32"/>
      <c r="F1383" s="32"/>
      <c r="H1383" s="32"/>
    </row>
    <row r="1384" spans="2:8" x14ac:dyDescent="0.25">
      <c r="B1384" s="56"/>
      <c r="C1384" s="32"/>
      <c r="D1384" s="32"/>
      <c r="E1384" s="32"/>
      <c r="F1384" s="32"/>
      <c r="H1384" s="32"/>
    </row>
    <row r="1385" spans="2:8" x14ac:dyDescent="0.25">
      <c r="B1385" s="56"/>
      <c r="C1385" s="32"/>
      <c r="D1385" s="32"/>
      <c r="E1385" s="32"/>
      <c r="F1385" s="32"/>
      <c r="H1385" s="32"/>
    </row>
    <row r="1386" spans="2:8" x14ac:dyDescent="0.25">
      <c r="B1386" s="56"/>
      <c r="C1386" s="32"/>
      <c r="D1386" s="32"/>
      <c r="E1386" s="32"/>
      <c r="F1386" s="32"/>
      <c r="H1386" s="32"/>
    </row>
    <row r="1387" spans="2:8" x14ac:dyDescent="0.25">
      <c r="B1387" s="56"/>
      <c r="C1387" s="32"/>
      <c r="D1387" s="32"/>
      <c r="E1387" s="32"/>
      <c r="F1387" s="32"/>
      <c r="H1387" s="32"/>
    </row>
    <row r="1388" spans="2:8" x14ac:dyDescent="0.25">
      <c r="B1388" s="56"/>
      <c r="C1388" s="32"/>
      <c r="D1388" s="32"/>
      <c r="E1388" s="32"/>
      <c r="F1388" s="32"/>
      <c r="H1388" s="32"/>
    </row>
    <row r="1389" spans="2:8" x14ac:dyDescent="0.25">
      <c r="B1389" s="56"/>
      <c r="C1389" s="32"/>
      <c r="D1389" s="32"/>
      <c r="E1389" s="32"/>
      <c r="F1389" s="32"/>
      <c r="H1389" s="32"/>
    </row>
    <row r="1390" spans="2:8" x14ac:dyDescent="0.25">
      <c r="B1390" s="56"/>
      <c r="C1390" s="32"/>
      <c r="D1390" s="32"/>
      <c r="E1390" s="32"/>
      <c r="F1390" s="32"/>
      <c r="H1390" s="32"/>
    </row>
    <row r="1391" spans="2:8" x14ac:dyDescent="0.25">
      <c r="B1391" s="56"/>
      <c r="C1391" s="32"/>
      <c r="D1391" s="32"/>
      <c r="E1391" s="32"/>
      <c r="F1391" s="32"/>
      <c r="H1391" s="32"/>
    </row>
    <row r="1392" spans="2:8" x14ac:dyDescent="0.25">
      <c r="B1392" s="56"/>
      <c r="C1392" s="32"/>
      <c r="D1392" s="32"/>
      <c r="E1392" s="32"/>
      <c r="F1392" s="32"/>
      <c r="H1392" s="32"/>
    </row>
    <row r="1393" spans="2:8" x14ac:dyDescent="0.25">
      <c r="B1393" s="56"/>
      <c r="C1393" s="32"/>
      <c r="D1393" s="32"/>
      <c r="E1393" s="32"/>
      <c r="F1393" s="32"/>
      <c r="H1393" s="32"/>
    </row>
    <row r="1394" spans="2:8" x14ac:dyDescent="0.25">
      <c r="B1394" s="56"/>
      <c r="C1394" s="32"/>
      <c r="D1394" s="32"/>
      <c r="E1394" s="32"/>
      <c r="F1394" s="32"/>
      <c r="H1394" s="32"/>
    </row>
    <row r="1395" spans="2:8" x14ac:dyDescent="0.25">
      <c r="B1395" s="56"/>
      <c r="C1395" s="32"/>
      <c r="D1395" s="32"/>
      <c r="E1395" s="32"/>
      <c r="F1395" s="32"/>
      <c r="H1395" s="32"/>
    </row>
    <row r="1396" spans="2:8" x14ac:dyDescent="0.25">
      <c r="B1396" s="56"/>
      <c r="C1396" s="32"/>
      <c r="D1396" s="32"/>
      <c r="E1396" s="32"/>
      <c r="F1396" s="32"/>
      <c r="H1396" s="32"/>
    </row>
    <row r="1397" spans="2:8" x14ac:dyDescent="0.25">
      <c r="B1397" s="56"/>
      <c r="C1397" s="32"/>
      <c r="D1397" s="32"/>
      <c r="E1397" s="32"/>
      <c r="F1397" s="32"/>
      <c r="H1397" s="32"/>
    </row>
    <row r="1398" spans="2:8" x14ac:dyDescent="0.25">
      <c r="B1398" s="56"/>
      <c r="C1398" s="32"/>
      <c r="D1398" s="32"/>
      <c r="E1398" s="32"/>
      <c r="F1398" s="32"/>
      <c r="H1398" s="32"/>
    </row>
    <row r="1399" spans="2:8" x14ac:dyDescent="0.25">
      <c r="B1399" s="56"/>
      <c r="C1399" s="32"/>
      <c r="D1399" s="32"/>
      <c r="E1399" s="32"/>
      <c r="F1399" s="32"/>
      <c r="H1399" s="32"/>
    </row>
    <row r="1400" spans="2:8" x14ac:dyDescent="0.25">
      <c r="B1400" s="56"/>
      <c r="C1400" s="32"/>
      <c r="D1400" s="32"/>
      <c r="E1400" s="32"/>
      <c r="F1400" s="32"/>
      <c r="H1400" s="32"/>
    </row>
    <row r="1401" spans="2:8" x14ac:dyDescent="0.25">
      <c r="B1401" s="56"/>
      <c r="C1401" s="32"/>
      <c r="D1401" s="32"/>
      <c r="E1401" s="32"/>
      <c r="F1401" s="32"/>
      <c r="H1401" s="32"/>
    </row>
    <row r="1402" spans="2:8" x14ac:dyDescent="0.25">
      <c r="B1402" s="56"/>
      <c r="C1402" s="32"/>
      <c r="D1402" s="32"/>
      <c r="E1402" s="32"/>
      <c r="F1402" s="32"/>
      <c r="H1402" s="32"/>
    </row>
    <row r="1403" spans="2:8" x14ac:dyDescent="0.25">
      <c r="B1403" s="56"/>
      <c r="C1403" s="32"/>
      <c r="D1403" s="32"/>
      <c r="E1403" s="32"/>
      <c r="F1403" s="32"/>
      <c r="H1403" s="32"/>
    </row>
    <row r="1404" spans="2:8" x14ac:dyDescent="0.25">
      <c r="B1404" s="56"/>
      <c r="C1404" s="32"/>
      <c r="D1404" s="32"/>
      <c r="E1404" s="32"/>
      <c r="F1404" s="32"/>
      <c r="H1404" s="32"/>
    </row>
    <row r="1405" spans="2:8" x14ac:dyDescent="0.25">
      <c r="B1405" s="56"/>
      <c r="C1405" s="32"/>
      <c r="D1405" s="32"/>
      <c r="E1405" s="32"/>
      <c r="F1405" s="32"/>
      <c r="H1405" s="32"/>
    </row>
    <row r="1406" spans="2:8" x14ac:dyDescent="0.25">
      <c r="B1406" s="56"/>
      <c r="C1406" s="32"/>
      <c r="D1406" s="32"/>
      <c r="E1406" s="32"/>
      <c r="F1406" s="32"/>
      <c r="H1406" s="32"/>
    </row>
    <row r="1407" spans="2:8" x14ac:dyDescent="0.25">
      <c r="B1407" s="56"/>
      <c r="C1407" s="32"/>
      <c r="D1407" s="32"/>
      <c r="E1407" s="32"/>
      <c r="F1407" s="32"/>
      <c r="H1407" s="32"/>
    </row>
    <row r="1408" spans="2:8" x14ac:dyDescent="0.25">
      <c r="B1408" s="56"/>
      <c r="C1408" s="32"/>
      <c r="D1408" s="32"/>
      <c r="E1408" s="32"/>
      <c r="F1408" s="32"/>
      <c r="H1408" s="32"/>
    </row>
    <row r="1409" spans="2:8" x14ac:dyDescent="0.25">
      <c r="B1409" s="56"/>
      <c r="C1409" s="32"/>
      <c r="D1409" s="32"/>
      <c r="E1409" s="32"/>
      <c r="F1409" s="32"/>
      <c r="H1409" s="32"/>
    </row>
    <row r="1410" spans="2:8" x14ac:dyDescent="0.25">
      <c r="B1410" s="56"/>
      <c r="C1410" s="32"/>
      <c r="D1410" s="32"/>
      <c r="E1410" s="32"/>
      <c r="F1410" s="32"/>
      <c r="H1410" s="32"/>
    </row>
    <row r="1411" spans="2:8" x14ac:dyDescent="0.25">
      <c r="B1411" s="56"/>
      <c r="C1411" s="32"/>
      <c r="D1411" s="32"/>
      <c r="E1411" s="32"/>
      <c r="F1411" s="32"/>
      <c r="H1411" s="32"/>
    </row>
    <row r="1412" spans="2:8" x14ac:dyDescent="0.25">
      <c r="B1412" s="56"/>
      <c r="C1412" s="32"/>
      <c r="D1412" s="32"/>
      <c r="E1412" s="32"/>
      <c r="F1412" s="32"/>
      <c r="H1412" s="32"/>
    </row>
    <row r="1413" spans="2:8" x14ac:dyDescent="0.25">
      <c r="B1413" s="56"/>
      <c r="C1413" s="32"/>
      <c r="D1413" s="32"/>
      <c r="E1413" s="32"/>
      <c r="F1413" s="32"/>
      <c r="H1413" s="32"/>
    </row>
    <row r="1414" spans="2:8" x14ac:dyDescent="0.25">
      <c r="B1414" s="56"/>
      <c r="C1414" s="32"/>
      <c r="D1414" s="32"/>
      <c r="E1414" s="32"/>
      <c r="F1414" s="32"/>
      <c r="H1414" s="32"/>
    </row>
    <row r="1415" spans="2:8" x14ac:dyDescent="0.25">
      <c r="B1415" s="56"/>
      <c r="C1415" s="32"/>
      <c r="D1415" s="32"/>
      <c r="E1415" s="32"/>
      <c r="F1415" s="32"/>
      <c r="H1415" s="32"/>
    </row>
    <row r="1416" spans="2:8" x14ac:dyDescent="0.25">
      <c r="B1416" s="56"/>
      <c r="C1416" s="32"/>
      <c r="D1416" s="32"/>
      <c r="E1416" s="32"/>
      <c r="F1416" s="32"/>
      <c r="H1416" s="32"/>
    </row>
    <row r="1417" spans="2:8" x14ac:dyDescent="0.25">
      <c r="B1417" s="56"/>
      <c r="C1417" s="32"/>
      <c r="D1417" s="32"/>
      <c r="E1417" s="32"/>
      <c r="F1417" s="32"/>
      <c r="H1417" s="32"/>
    </row>
    <row r="1418" spans="2:8" x14ac:dyDescent="0.25">
      <c r="B1418" s="56"/>
      <c r="C1418" s="32"/>
      <c r="D1418" s="32"/>
      <c r="E1418" s="32"/>
      <c r="F1418" s="32"/>
      <c r="H1418" s="32"/>
    </row>
    <row r="1419" spans="2:8" x14ac:dyDescent="0.25">
      <c r="B1419" s="56"/>
      <c r="C1419" s="32"/>
      <c r="D1419" s="32"/>
      <c r="E1419" s="32"/>
      <c r="F1419" s="32"/>
      <c r="H1419" s="32"/>
    </row>
    <row r="1420" spans="2:8" x14ac:dyDescent="0.25">
      <c r="B1420" s="56"/>
      <c r="C1420" s="32"/>
      <c r="D1420" s="32"/>
      <c r="E1420" s="32"/>
      <c r="F1420" s="32"/>
      <c r="H1420" s="32"/>
    </row>
    <row r="1421" spans="2:8" x14ac:dyDescent="0.25">
      <c r="B1421" s="56"/>
      <c r="C1421" s="32"/>
      <c r="D1421" s="32"/>
      <c r="E1421" s="32"/>
      <c r="F1421" s="32"/>
      <c r="H1421" s="32"/>
    </row>
    <row r="1422" spans="2:8" x14ac:dyDescent="0.25">
      <c r="B1422" s="56"/>
      <c r="C1422" s="32"/>
      <c r="D1422" s="32"/>
      <c r="E1422" s="32"/>
      <c r="F1422" s="32"/>
      <c r="H1422" s="32"/>
    </row>
    <row r="1423" spans="2:8" x14ac:dyDescent="0.25">
      <c r="B1423" s="56"/>
      <c r="C1423" s="32"/>
      <c r="D1423" s="32"/>
      <c r="E1423" s="32"/>
      <c r="F1423" s="32"/>
      <c r="H1423" s="32"/>
    </row>
    <row r="1424" spans="2:8" x14ac:dyDescent="0.25">
      <c r="B1424" s="56"/>
      <c r="C1424" s="32"/>
      <c r="D1424" s="32"/>
      <c r="E1424" s="32"/>
      <c r="F1424" s="32"/>
      <c r="H1424" s="32"/>
    </row>
    <row r="1425" spans="2:8" x14ac:dyDescent="0.25">
      <c r="B1425" s="56"/>
      <c r="C1425" s="32"/>
      <c r="D1425" s="32"/>
      <c r="E1425" s="32"/>
      <c r="F1425" s="32"/>
      <c r="H1425" s="32"/>
    </row>
    <row r="1426" spans="2:8" x14ac:dyDescent="0.25">
      <c r="B1426" s="56"/>
      <c r="C1426" s="32"/>
      <c r="D1426" s="32"/>
      <c r="E1426" s="32"/>
      <c r="F1426" s="32"/>
      <c r="H1426" s="32"/>
    </row>
    <row r="1427" spans="2:8" x14ac:dyDescent="0.25">
      <c r="B1427" s="56"/>
      <c r="C1427" s="32"/>
      <c r="D1427" s="32"/>
      <c r="E1427" s="32"/>
      <c r="F1427" s="32"/>
      <c r="H1427" s="32"/>
    </row>
    <row r="1428" spans="2:8" x14ac:dyDescent="0.25">
      <c r="B1428" s="56"/>
      <c r="C1428" s="32"/>
      <c r="D1428" s="32"/>
      <c r="E1428" s="32"/>
      <c r="F1428" s="32"/>
      <c r="H1428" s="32"/>
    </row>
    <row r="1429" spans="2:8" x14ac:dyDescent="0.25">
      <c r="B1429" s="56"/>
      <c r="C1429" s="32"/>
      <c r="D1429" s="32"/>
      <c r="E1429" s="32"/>
      <c r="F1429" s="32"/>
      <c r="H1429" s="32"/>
    </row>
    <row r="1430" spans="2:8" x14ac:dyDescent="0.25">
      <c r="B1430" s="56"/>
      <c r="C1430" s="32"/>
      <c r="D1430" s="32"/>
      <c r="E1430" s="32"/>
      <c r="F1430" s="32"/>
      <c r="H1430" s="32"/>
    </row>
    <row r="1431" spans="2:8" x14ac:dyDescent="0.25">
      <c r="B1431" s="56"/>
      <c r="C1431" s="32"/>
      <c r="D1431" s="32"/>
      <c r="E1431" s="32"/>
      <c r="F1431" s="32"/>
      <c r="H1431" s="32"/>
    </row>
    <row r="1432" spans="2:8" x14ac:dyDescent="0.25">
      <c r="B1432" s="56"/>
      <c r="C1432" s="32"/>
      <c r="D1432" s="32"/>
      <c r="E1432" s="32"/>
      <c r="F1432" s="32"/>
      <c r="H1432" s="32"/>
    </row>
    <row r="1433" spans="2:8" x14ac:dyDescent="0.25">
      <c r="B1433" s="56"/>
      <c r="C1433" s="32"/>
      <c r="D1433" s="32"/>
      <c r="E1433" s="32"/>
      <c r="F1433" s="32"/>
      <c r="H1433" s="32"/>
    </row>
    <row r="1434" spans="2:8" x14ac:dyDescent="0.25">
      <c r="B1434" s="56"/>
      <c r="C1434" s="32"/>
      <c r="D1434" s="32"/>
      <c r="E1434" s="32"/>
      <c r="F1434" s="32"/>
      <c r="H1434" s="32"/>
    </row>
    <row r="1435" spans="2:8" x14ac:dyDescent="0.25">
      <c r="B1435" s="56"/>
      <c r="C1435" s="32"/>
      <c r="D1435" s="32"/>
      <c r="E1435" s="32"/>
      <c r="F1435" s="32"/>
      <c r="H1435" s="32"/>
    </row>
    <row r="1436" spans="2:8" x14ac:dyDescent="0.25">
      <c r="B1436" s="56"/>
      <c r="C1436" s="32"/>
      <c r="D1436" s="32"/>
      <c r="E1436" s="32"/>
      <c r="F1436" s="32"/>
      <c r="H1436" s="32"/>
    </row>
    <row r="1437" spans="2:8" x14ac:dyDescent="0.25">
      <c r="B1437" s="56"/>
      <c r="C1437" s="32"/>
      <c r="D1437" s="32"/>
      <c r="E1437" s="32"/>
      <c r="F1437" s="32"/>
      <c r="H1437" s="32"/>
    </row>
    <row r="1438" spans="2:8" x14ac:dyDescent="0.25">
      <c r="B1438" s="56"/>
      <c r="C1438" s="32"/>
      <c r="D1438" s="32"/>
      <c r="E1438" s="32"/>
      <c r="F1438" s="32"/>
      <c r="H1438" s="32"/>
    </row>
    <row r="1439" spans="2:8" x14ac:dyDescent="0.25">
      <c r="B1439" s="56"/>
      <c r="C1439" s="32"/>
      <c r="D1439" s="32"/>
      <c r="E1439" s="32"/>
      <c r="F1439" s="32"/>
      <c r="H1439" s="32"/>
    </row>
    <row r="1440" spans="2:8" x14ac:dyDescent="0.25">
      <c r="B1440" s="56"/>
      <c r="C1440" s="32"/>
      <c r="D1440" s="32"/>
      <c r="E1440" s="32"/>
      <c r="F1440" s="32"/>
      <c r="H1440" s="32"/>
    </row>
    <row r="1441" spans="2:8" x14ac:dyDescent="0.25">
      <c r="B1441" s="56"/>
      <c r="C1441" s="32"/>
      <c r="D1441" s="32"/>
      <c r="E1441" s="32"/>
      <c r="F1441" s="32"/>
      <c r="H1441" s="32"/>
    </row>
    <row r="1442" spans="2:8" x14ac:dyDescent="0.25">
      <c r="B1442" s="56"/>
      <c r="C1442" s="32"/>
      <c r="D1442" s="32"/>
      <c r="E1442" s="32"/>
      <c r="F1442" s="32"/>
      <c r="H1442" s="32"/>
    </row>
    <row r="1443" spans="2:8" x14ac:dyDescent="0.25">
      <c r="B1443" s="56"/>
      <c r="C1443" s="32"/>
      <c r="D1443" s="32"/>
      <c r="E1443" s="32"/>
      <c r="F1443" s="32"/>
      <c r="H1443" s="32"/>
    </row>
    <row r="1444" spans="2:8" x14ac:dyDescent="0.25">
      <c r="B1444" s="56"/>
      <c r="C1444" s="32"/>
      <c r="D1444" s="32"/>
      <c r="E1444" s="32"/>
      <c r="F1444" s="32"/>
      <c r="H1444" s="32"/>
    </row>
    <row r="1445" spans="2:8" x14ac:dyDescent="0.25">
      <c r="B1445" s="56"/>
      <c r="C1445" s="32"/>
      <c r="D1445" s="32"/>
      <c r="E1445" s="32"/>
      <c r="F1445" s="32"/>
      <c r="H1445" s="32"/>
    </row>
    <row r="1446" spans="2:8" x14ac:dyDescent="0.25">
      <c r="B1446" s="56"/>
      <c r="C1446" s="32"/>
      <c r="D1446" s="32"/>
      <c r="E1446" s="32"/>
      <c r="F1446" s="32"/>
      <c r="H1446" s="32"/>
    </row>
    <row r="1447" spans="2:8" x14ac:dyDescent="0.25">
      <c r="B1447" s="56"/>
      <c r="C1447" s="32"/>
      <c r="D1447" s="32"/>
      <c r="E1447" s="32"/>
      <c r="F1447" s="32"/>
      <c r="H1447" s="32"/>
    </row>
    <row r="1448" spans="2:8" x14ac:dyDescent="0.25">
      <c r="B1448" s="56"/>
      <c r="C1448" s="32"/>
      <c r="D1448" s="32"/>
      <c r="E1448" s="32"/>
      <c r="F1448" s="32"/>
      <c r="H1448" s="32"/>
    </row>
    <row r="1449" spans="2:8" x14ac:dyDescent="0.25">
      <c r="B1449" s="56"/>
      <c r="C1449" s="32"/>
      <c r="D1449" s="32"/>
      <c r="E1449" s="32"/>
      <c r="F1449" s="32"/>
      <c r="H1449" s="32"/>
    </row>
    <row r="1450" spans="2:8" x14ac:dyDescent="0.25">
      <c r="B1450" s="56"/>
      <c r="C1450" s="32"/>
      <c r="D1450" s="32"/>
      <c r="E1450" s="32"/>
      <c r="F1450" s="32"/>
      <c r="H1450" s="32"/>
    </row>
    <row r="1451" spans="2:8" x14ac:dyDescent="0.25">
      <c r="B1451" s="56"/>
      <c r="C1451" s="32"/>
      <c r="D1451" s="32"/>
      <c r="E1451" s="32"/>
      <c r="F1451" s="32"/>
      <c r="H1451" s="32"/>
    </row>
    <row r="1452" spans="2:8" x14ac:dyDescent="0.25">
      <c r="B1452" s="56"/>
      <c r="C1452" s="32"/>
      <c r="D1452" s="32"/>
      <c r="E1452" s="32"/>
      <c r="F1452" s="32"/>
      <c r="H1452" s="32"/>
    </row>
    <row r="1453" spans="2:8" x14ac:dyDescent="0.25">
      <c r="B1453" s="56"/>
      <c r="C1453" s="32"/>
      <c r="D1453" s="32"/>
      <c r="E1453" s="32"/>
      <c r="F1453" s="32"/>
      <c r="H1453" s="32"/>
    </row>
    <row r="1454" spans="2:8" x14ac:dyDescent="0.25">
      <c r="B1454" s="56"/>
      <c r="C1454" s="32"/>
      <c r="D1454" s="32"/>
      <c r="E1454" s="32"/>
      <c r="F1454" s="32"/>
      <c r="H1454" s="32"/>
    </row>
    <row r="1455" spans="2:8" x14ac:dyDescent="0.25">
      <c r="B1455" s="56"/>
      <c r="C1455" s="32"/>
      <c r="D1455" s="32"/>
      <c r="E1455" s="32"/>
      <c r="F1455" s="32"/>
      <c r="H1455" s="32"/>
    </row>
    <row r="1456" spans="2:8" x14ac:dyDescent="0.25">
      <c r="B1456" s="56"/>
      <c r="C1456" s="32"/>
      <c r="D1456" s="32"/>
      <c r="E1456" s="32"/>
      <c r="F1456" s="32"/>
      <c r="H1456" s="32"/>
    </row>
    <row r="1457" spans="2:8" x14ac:dyDescent="0.25">
      <c r="B1457" s="56"/>
      <c r="C1457" s="32"/>
      <c r="D1457" s="32"/>
      <c r="E1457" s="32"/>
      <c r="F1457" s="32"/>
      <c r="H1457" s="32"/>
    </row>
    <row r="1458" spans="2:8" x14ac:dyDescent="0.25">
      <c r="B1458" s="56"/>
      <c r="C1458" s="32"/>
      <c r="D1458" s="32"/>
      <c r="E1458" s="32"/>
      <c r="F1458" s="32"/>
      <c r="H1458" s="32"/>
    </row>
    <row r="1459" spans="2:8" x14ac:dyDescent="0.25">
      <c r="B1459" s="56"/>
      <c r="C1459" s="32"/>
      <c r="D1459" s="32"/>
      <c r="E1459" s="32"/>
      <c r="F1459" s="32"/>
      <c r="H1459" s="32"/>
    </row>
    <row r="1460" spans="2:8" x14ac:dyDescent="0.25">
      <c r="B1460" s="56"/>
      <c r="C1460" s="32"/>
      <c r="D1460" s="32"/>
      <c r="E1460" s="32"/>
      <c r="F1460" s="32"/>
      <c r="H1460" s="32"/>
    </row>
    <row r="1461" spans="2:8" x14ac:dyDescent="0.25">
      <c r="B1461" s="56"/>
      <c r="C1461" s="32"/>
      <c r="D1461" s="32"/>
      <c r="E1461" s="32"/>
      <c r="F1461" s="32"/>
      <c r="H1461" s="32"/>
    </row>
    <row r="1462" spans="2:8" x14ac:dyDescent="0.25">
      <c r="B1462" s="56"/>
      <c r="C1462" s="32"/>
      <c r="D1462" s="32"/>
      <c r="E1462" s="32"/>
      <c r="F1462" s="32"/>
      <c r="H1462" s="32"/>
    </row>
    <row r="1463" spans="2:8" x14ac:dyDescent="0.25">
      <c r="B1463" s="56"/>
      <c r="C1463" s="32"/>
      <c r="D1463" s="32"/>
      <c r="E1463" s="32"/>
      <c r="F1463" s="32"/>
      <c r="H1463" s="32"/>
    </row>
    <row r="1464" spans="2:8" x14ac:dyDescent="0.25">
      <c r="B1464" s="56"/>
      <c r="C1464" s="32"/>
      <c r="D1464" s="32"/>
      <c r="E1464" s="32"/>
      <c r="F1464" s="32"/>
      <c r="H1464" s="32"/>
    </row>
    <row r="1465" spans="2:8" x14ac:dyDescent="0.25">
      <c r="B1465" s="56"/>
      <c r="C1465" s="32"/>
      <c r="D1465" s="32"/>
      <c r="E1465" s="32"/>
      <c r="F1465" s="32"/>
      <c r="H1465" s="32"/>
    </row>
    <row r="1466" spans="2:8" x14ac:dyDescent="0.25">
      <c r="B1466" s="56"/>
      <c r="C1466" s="32"/>
      <c r="D1466" s="32"/>
      <c r="E1466" s="32"/>
      <c r="F1466" s="32"/>
      <c r="H1466" s="32"/>
    </row>
    <row r="1467" spans="2:8" x14ac:dyDescent="0.25">
      <c r="B1467" s="56"/>
      <c r="C1467" s="32"/>
      <c r="D1467" s="32"/>
      <c r="E1467" s="32"/>
      <c r="F1467" s="32"/>
      <c r="H1467" s="32"/>
    </row>
    <row r="1468" spans="2:8" x14ac:dyDescent="0.25">
      <c r="B1468" s="56"/>
      <c r="C1468" s="32"/>
      <c r="D1468" s="32"/>
      <c r="E1468" s="32"/>
      <c r="F1468" s="32"/>
      <c r="H1468" s="32"/>
    </row>
    <row r="1469" spans="2:8" x14ac:dyDescent="0.25">
      <c r="B1469" s="56"/>
      <c r="C1469" s="32"/>
      <c r="D1469" s="32"/>
      <c r="E1469" s="32"/>
      <c r="F1469" s="32"/>
      <c r="H1469" s="32"/>
    </row>
    <row r="1470" spans="2:8" x14ac:dyDescent="0.25">
      <c r="B1470" s="56"/>
      <c r="C1470" s="32"/>
      <c r="D1470" s="32"/>
      <c r="E1470" s="32"/>
      <c r="F1470" s="32"/>
      <c r="H1470" s="32"/>
    </row>
    <row r="1471" spans="2:8" x14ac:dyDescent="0.25">
      <c r="B1471" s="56"/>
      <c r="C1471" s="32"/>
      <c r="D1471" s="32"/>
      <c r="E1471" s="32"/>
      <c r="F1471" s="32"/>
      <c r="H1471" s="32"/>
    </row>
    <row r="1472" spans="2:8" x14ac:dyDescent="0.25">
      <c r="B1472" s="56"/>
      <c r="C1472" s="32"/>
      <c r="D1472" s="32"/>
      <c r="E1472" s="32"/>
      <c r="F1472" s="32"/>
      <c r="H1472" s="32"/>
    </row>
    <row r="1473" spans="2:8" x14ac:dyDescent="0.25">
      <c r="B1473" s="56"/>
      <c r="C1473" s="32"/>
      <c r="D1473" s="32"/>
      <c r="E1473" s="32"/>
      <c r="F1473" s="32"/>
      <c r="H1473" s="32"/>
    </row>
    <row r="1474" spans="2:8" x14ac:dyDescent="0.25">
      <c r="B1474" s="56"/>
      <c r="C1474" s="32"/>
      <c r="D1474" s="32"/>
      <c r="E1474" s="32"/>
      <c r="F1474" s="32"/>
      <c r="H1474" s="32"/>
    </row>
    <row r="1475" spans="2:8" x14ac:dyDescent="0.25">
      <c r="B1475" s="56"/>
      <c r="C1475" s="32"/>
      <c r="D1475" s="32"/>
      <c r="E1475" s="32"/>
      <c r="F1475" s="32"/>
      <c r="H1475" s="32"/>
    </row>
    <row r="1476" spans="2:8" x14ac:dyDescent="0.25">
      <c r="B1476" s="56"/>
      <c r="C1476" s="32"/>
      <c r="D1476" s="32"/>
      <c r="E1476" s="32"/>
      <c r="F1476" s="32"/>
      <c r="H1476" s="32"/>
    </row>
    <row r="1477" spans="2:8" x14ac:dyDescent="0.25">
      <c r="B1477" s="56"/>
      <c r="C1477" s="32"/>
      <c r="D1477" s="32"/>
      <c r="E1477" s="32"/>
      <c r="F1477" s="32"/>
      <c r="H1477" s="32"/>
    </row>
    <row r="1478" spans="2:8" x14ac:dyDescent="0.25">
      <c r="B1478" s="56"/>
      <c r="C1478" s="32"/>
      <c r="D1478" s="32"/>
      <c r="E1478" s="32"/>
      <c r="F1478" s="32"/>
      <c r="H1478" s="32"/>
    </row>
    <row r="1479" spans="2:8" x14ac:dyDescent="0.25">
      <c r="B1479" s="56"/>
      <c r="C1479" s="32"/>
      <c r="D1479" s="32"/>
      <c r="E1479" s="32"/>
      <c r="F1479" s="32"/>
      <c r="H1479" s="32"/>
    </row>
    <row r="1480" spans="2:8" x14ac:dyDescent="0.25">
      <c r="B1480" s="56"/>
      <c r="C1480" s="32"/>
      <c r="D1480" s="32"/>
      <c r="E1480" s="32"/>
      <c r="F1480" s="32"/>
      <c r="H1480" s="32"/>
    </row>
    <row r="1481" spans="2:8" x14ac:dyDescent="0.25">
      <c r="B1481" s="56"/>
      <c r="C1481" s="32"/>
      <c r="D1481" s="32"/>
      <c r="E1481" s="32"/>
      <c r="F1481" s="32"/>
      <c r="H1481" s="32"/>
    </row>
    <row r="1482" spans="2:8" x14ac:dyDescent="0.25">
      <c r="B1482" s="56"/>
      <c r="C1482" s="32"/>
      <c r="D1482" s="32"/>
      <c r="E1482" s="32"/>
      <c r="F1482" s="32"/>
      <c r="H1482" s="32"/>
    </row>
    <row r="1483" spans="2:8" x14ac:dyDescent="0.25">
      <c r="B1483" s="56"/>
      <c r="C1483" s="32"/>
      <c r="D1483" s="32"/>
      <c r="E1483" s="32"/>
      <c r="F1483" s="32"/>
      <c r="H1483" s="32"/>
    </row>
    <row r="1484" spans="2:8" x14ac:dyDescent="0.25">
      <c r="B1484" s="56"/>
      <c r="C1484" s="32"/>
      <c r="D1484" s="32"/>
      <c r="E1484" s="32"/>
      <c r="F1484" s="32"/>
      <c r="H1484" s="32"/>
    </row>
    <row r="1485" spans="2:8" x14ac:dyDescent="0.25">
      <c r="B1485" s="56"/>
      <c r="C1485" s="32"/>
      <c r="D1485" s="32"/>
      <c r="E1485" s="32"/>
      <c r="F1485" s="32"/>
      <c r="H1485" s="32"/>
    </row>
    <row r="1486" spans="2:8" x14ac:dyDescent="0.25">
      <c r="B1486" s="56"/>
      <c r="C1486" s="32"/>
      <c r="D1486" s="32"/>
      <c r="E1486" s="32"/>
      <c r="F1486" s="32"/>
      <c r="H1486" s="32"/>
    </row>
    <row r="1487" spans="2:8" x14ac:dyDescent="0.25">
      <c r="B1487" s="56"/>
      <c r="C1487" s="32"/>
      <c r="D1487" s="32"/>
      <c r="E1487" s="32"/>
      <c r="F1487" s="32"/>
      <c r="H1487" s="32"/>
    </row>
    <row r="1488" spans="2:8" x14ac:dyDescent="0.25">
      <c r="B1488" s="56"/>
      <c r="C1488" s="32"/>
      <c r="D1488" s="32"/>
      <c r="E1488" s="32"/>
      <c r="F1488" s="32"/>
      <c r="H1488" s="32"/>
    </row>
    <row r="1489" spans="2:8" x14ac:dyDescent="0.25">
      <c r="B1489" s="56"/>
      <c r="C1489" s="32"/>
      <c r="D1489" s="32"/>
      <c r="E1489" s="32"/>
      <c r="F1489" s="32"/>
      <c r="H1489" s="32"/>
    </row>
    <row r="1490" spans="2:8" x14ac:dyDescent="0.25">
      <c r="B1490" s="56"/>
      <c r="C1490" s="32"/>
      <c r="D1490" s="32"/>
      <c r="E1490" s="32"/>
      <c r="F1490" s="32"/>
      <c r="H1490" s="32"/>
    </row>
    <row r="1491" spans="2:8" x14ac:dyDescent="0.25">
      <c r="B1491" s="56"/>
      <c r="C1491" s="32"/>
      <c r="D1491" s="32"/>
      <c r="E1491" s="32"/>
      <c r="F1491" s="32"/>
      <c r="H1491" s="32"/>
    </row>
    <row r="1492" spans="2:8" x14ac:dyDescent="0.25">
      <c r="B1492" s="56"/>
      <c r="C1492" s="32"/>
      <c r="D1492" s="32"/>
      <c r="E1492" s="32"/>
      <c r="F1492" s="32"/>
      <c r="H1492" s="32"/>
    </row>
    <row r="1493" spans="2:8" x14ac:dyDescent="0.25">
      <c r="B1493" s="56"/>
      <c r="C1493" s="32"/>
      <c r="D1493" s="32"/>
      <c r="E1493" s="32"/>
      <c r="F1493" s="32"/>
      <c r="H1493" s="32"/>
    </row>
    <row r="1494" spans="2:8" x14ac:dyDescent="0.25">
      <c r="B1494" s="56"/>
      <c r="C1494" s="32"/>
      <c r="D1494" s="32"/>
      <c r="E1494" s="32"/>
      <c r="F1494" s="32"/>
      <c r="H1494" s="32"/>
    </row>
    <row r="1495" spans="2:8" x14ac:dyDescent="0.25">
      <c r="B1495" s="56"/>
      <c r="C1495" s="32"/>
      <c r="D1495" s="32"/>
      <c r="E1495" s="32"/>
      <c r="F1495" s="32"/>
      <c r="H1495" s="32"/>
    </row>
    <row r="1496" spans="2:8" x14ac:dyDescent="0.25">
      <c r="B1496" s="56"/>
      <c r="C1496" s="32"/>
      <c r="D1496" s="32"/>
      <c r="E1496" s="32"/>
      <c r="F1496" s="32"/>
      <c r="H1496" s="32"/>
    </row>
    <row r="1497" spans="2:8" x14ac:dyDescent="0.25">
      <c r="B1497" s="56"/>
      <c r="C1497" s="32"/>
      <c r="D1497" s="32"/>
      <c r="E1497" s="32"/>
      <c r="F1497" s="32"/>
      <c r="H1497" s="32"/>
    </row>
    <row r="1498" spans="2:8" x14ac:dyDescent="0.25">
      <c r="B1498" s="56"/>
      <c r="C1498" s="32"/>
      <c r="D1498" s="32"/>
      <c r="E1498" s="32"/>
      <c r="F1498" s="32"/>
      <c r="H1498" s="32"/>
    </row>
    <row r="1499" spans="2:8" x14ac:dyDescent="0.25">
      <c r="B1499" s="56"/>
      <c r="C1499" s="32"/>
      <c r="D1499" s="32"/>
      <c r="E1499" s="32"/>
      <c r="F1499" s="32"/>
      <c r="H1499" s="32"/>
    </row>
    <row r="1500" spans="2:8" x14ac:dyDescent="0.25">
      <c r="B1500" s="56"/>
      <c r="C1500" s="32"/>
      <c r="D1500" s="32"/>
      <c r="E1500" s="32"/>
      <c r="F1500" s="32"/>
      <c r="H1500" s="32"/>
    </row>
    <row r="1501" spans="2:8" x14ac:dyDescent="0.25">
      <c r="B1501" s="56"/>
      <c r="C1501" s="32"/>
      <c r="D1501" s="32"/>
      <c r="E1501" s="32"/>
      <c r="F1501" s="32"/>
      <c r="H1501" s="32"/>
    </row>
    <row r="1502" spans="2:8" x14ac:dyDescent="0.25">
      <c r="B1502" s="56"/>
      <c r="C1502" s="32"/>
      <c r="D1502" s="32"/>
      <c r="E1502" s="32"/>
      <c r="F1502" s="32"/>
      <c r="H1502" s="32"/>
    </row>
    <row r="1503" spans="2:8" x14ac:dyDescent="0.25">
      <c r="B1503" s="56"/>
      <c r="C1503" s="32"/>
      <c r="D1503" s="32"/>
      <c r="E1503" s="32"/>
      <c r="F1503" s="32"/>
      <c r="H1503" s="32"/>
    </row>
    <row r="1504" spans="2:8" x14ac:dyDescent="0.25">
      <c r="B1504" s="56"/>
      <c r="C1504" s="32"/>
      <c r="D1504" s="32"/>
      <c r="E1504" s="32"/>
      <c r="F1504" s="32"/>
      <c r="H1504" s="32"/>
    </row>
    <row r="1505" spans="2:8" x14ac:dyDescent="0.25">
      <c r="B1505" s="56"/>
      <c r="C1505" s="32"/>
      <c r="D1505" s="32"/>
      <c r="E1505" s="32"/>
      <c r="F1505" s="32"/>
      <c r="H1505" s="32"/>
    </row>
    <row r="1506" spans="2:8" x14ac:dyDescent="0.25">
      <c r="B1506" s="56"/>
      <c r="C1506" s="32"/>
      <c r="D1506" s="32"/>
      <c r="E1506" s="32"/>
      <c r="F1506" s="32"/>
      <c r="H1506" s="32"/>
    </row>
    <row r="1507" spans="2:8" x14ac:dyDescent="0.25">
      <c r="B1507" s="56"/>
      <c r="C1507" s="32"/>
      <c r="D1507" s="32"/>
      <c r="E1507" s="32"/>
      <c r="F1507" s="32"/>
      <c r="H1507" s="32"/>
    </row>
    <row r="1508" spans="2:8" x14ac:dyDescent="0.25">
      <c r="B1508" s="56"/>
      <c r="C1508" s="32"/>
      <c r="D1508" s="32"/>
      <c r="E1508" s="32"/>
      <c r="F1508" s="32"/>
      <c r="H1508" s="32"/>
    </row>
    <row r="1509" spans="2:8" x14ac:dyDescent="0.25">
      <c r="B1509" s="56"/>
      <c r="C1509" s="32"/>
      <c r="D1509" s="32"/>
      <c r="E1509" s="32"/>
      <c r="F1509" s="32"/>
      <c r="H1509" s="32"/>
    </row>
    <row r="1510" spans="2:8" x14ac:dyDescent="0.25">
      <c r="B1510" s="56"/>
      <c r="C1510" s="32"/>
      <c r="D1510" s="32"/>
      <c r="E1510" s="32"/>
      <c r="F1510" s="32"/>
      <c r="H1510" s="32"/>
    </row>
    <row r="1511" spans="2:8" x14ac:dyDescent="0.25">
      <c r="B1511" s="56"/>
      <c r="C1511" s="32"/>
      <c r="D1511" s="32"/>
      <c r="E1511" s="32"/>
      <c r="F1511" s="32"/>
      <c r="H1511" s="32"/>
    </row>
    <row r="1512" spans="2:8" x14ac:dyDescent="0.25">
      <c r="B1512" s="56"/>
      <c r="C1512" s="32"/>
      <c r="D1512" s="32"/>
      <c r="E1512" s="32"/>
      <c r="F1512" s="32"/>
      <c r="H1512" s="32"/>
    </row>
    <row r="1513" spans="2:8" x14ac:dyDescent="0.25">
      <c r="B1513" s="56"/>
      <c r="C1513" s="32"/>
      <c r="D1513" s="32"/>
      <c r="E1513" s="32"/>
      <c r="F1513" s="32"/>
      <c r="H1513" s="32"/>
    </row>
    <row r="1514" spans="2:8" x14ac:dyDescent="0.25">
      <c r="B1514" s="56"/>
      <c r="C1514" s="32"/>
      <c r="D1514" s="32"/>
      <c r="E1514" s="32"/>
      <c r="F1514" s="32"/>
      <c r="H1514" s="32"/>
    </row>
    <row r="1515" spans="2:8" x14ac:dyDescent="0.25">
      <c r="B1515" s="56"/>
      <c r="C1515" s="32"/>
      <c r="D1515" s="32"/>
      <c r="E1515" s="32"/>
      <c r="F1515" s="32"/>
      <c r="H1515" s="32"/>
    </row>
    <row r="1516" spans="2:8" x14ac:dyDescent="0.25">
      <c r="B1516" s="56"/>
      <c r="C1516" s="32"/>
      <c r="D1516" s="32"/>
      <c r="E1516" s="32"/>
      <c r="F1516" s="32"/>
      <c r="H1516" s="32"/>
    </row>
    <row r="1517" spans="2:8" x14ac:dyDescent="0.25">
      <c r="B1517" s="56"/>
      <c r="C1517" s="32"/>
      <c r="D1517" s="32"/>
      <c r="E1517" s="32"/>
      <c r="F1517" s="32"/>
      <c r="H1517" s="32"/>
    </row>
    <row r="1518" spans="2:8" x14ac:dyDescent="0.25">
      <c r="B1518" s="56"/>
      <c r="C1518" s="32"/>
      <c r="D1518" s="32"/>
      <c r="E1518" s="32"/>
      <c r="F1518" s="32"/>
      <c r="H1518" s="32"/>
    </row>
    <row r="1519" spans="2:8" x14ac:dyDescent="0.25">
      <c r="B1519" s="56"/>
      <c r="C1519" s="32"/>
      <c r="D1519" s="32"/>
      <c r="E1519" s="32"/>
      <c r="F1519" s="32"/>
      <c r="H1519" s="32"/>
    </row>
    <row r="1520" spans="2:8" x14ac:dyDescent="0.25">
      <c r="B1520" s="56"/>
      <c r="C1520" s="32"/>
      <c r="D1520" s="32"/>
      <c r="E1520" s="32"/>
      <c r="F1520" s="32"/>
      <c r="H1520" s="32"/>
    </row>
    <row r="1521" spans="2:8" x14ac:dyDescent="0.25">
      <c r="B1521" s="56"/>
      <c r="C1521" s="32"/>
      <c r="D1521" s="32"/>
      <c r="E1521" s="32"/>
      <c r="F1521" s="32"/>
      <c r="H1521" s="32"/>
    </row>
    <row r="1522" spans="2:8" x14ac:dyDescent="0.25">
      <c r="B1522" s="56"/>
      <c r="C1522" s="32"/>
      <c r="D1522" s="32"/>
      <c r="E1522" s="32"/>
      <c r="F1522" s="32"/>
      <c r="H1522" s="32"/>
    </row>
    <row r="1523" spans="2:8" x14ac:dyDescent="0.25">
      <c r="B1523" s="56"/>
      <c r="C1523" s="32"/>
      <c r="D1523" s="32"/>
      <c r="E1523" s="32"/>
      <c r="F1523" s="32"/>
      <c r="H1523" s="32"/>
    </row>
    <row r="1524" spans="2:8" x14ac:dyDescent="0.25">
      <c r="B1524" s="56"/>
      <c r="C1524" s="32"/>
      <c r="D1524" s="32"/>
      <c r="E1524" s="32"/>
      <c r="F1524" s="32"/>
      <c r="H1524" s="32"/>
    </row>
    <row r="1525" spans="2:8" x14ac:dyDescent="0.25">
      <c r="B1525" s="56"/>
      <c r="C1525" s="32"/>
      <c r="D1525" s="32"/>
      <c r="E1525" s="32"/>
      <c r="F1525" s="32"/>
      <c r="H1525" s="32"/>
    </row>
    <row r="1526" spans="2:8" x14ac:dyDescent="0.25">
      <c r="B1526" s="56"/>
      <c r="C1526" s="32"/>
      <c r="D1526" s="32"/>
      <c r="E1526" s="32"/>
      <c r="F1526" s="32"/>
      <c r="H1526" s="32"/>
    </row>
    <row r="1527" spans="2:8" x14ac:dyDescent="0.25">
      <c r="B1527" s="56"/>
      <c r="C1527" s="32"/>
      <c r="D1527" s="32"/>
      <c r="E1527" s="32"/>
      <c r="F1527" s="32"/>
      <c r="H1527" s="32"/>
    </row>
    <row r="1528" spans="2:8" x14ac:dyDescent="0.25">
      <c r="B1528" s="56"/>
      <c r="C1528" s="32"/>
      <c r="D1528" s="32"/>
      <c r="E1528" s="32"/>
      <c r="F1528" s="32"/>
      <c r="H1528" s="32"/>
    </row>
    <row r="1529" spans="2:8" x14ac:dyDescent="0.25">
      <c r="B1529" s="56"/>
      <c r="C1529" s="32"/>
      <c r="D1529" s="32"/>
      <c r="E1529" s="32"/>
      <c r="F1529" s="32"/>
      <c r="H1529" s="32"/>
    </row>
    <row r="1530" spans="2:8" x14ac:dyDescent="0.25">
      <c r="B1530" s="56"/>
      <c r="C1530" s="32"/>
      <c r="D1530" s="32"/>
      <c r="E1530" s="32"/>
      <c r="F1530" s="32"/>
      <c r="H1530" s="32"/>
    </row>
    <row r="1531" spans="2:8" x14ac:dyDescent="0.25">
      <c r="B1531" s="56"/>
      <c r="C1531" s="32"/>
      <c r="D1531" s="32"/>
      <c r="E1531" s="32"/>
      <c r="F1531" s="32"/>
      <c r="H1531" s="32"/>
    </row>
    <row r="1532" spans="2:8" x14ac:dyDescent="0.25">
      <c r="B1532" s="56"/>
      <c r="C1532" s="32"/>
      <c r="D1532" s="32"/>
      <c r="E1532" s="32"/>
      <c r="F1532" s="32"/>
      <c r="H1532" s="32"/>
    </row>
    <row r="1533" spans="2:8" x14ac:dyDescent="0.25">
      <c r="B1533" s="56"/>
      <c r="C1533" s="32"/>
      <c r="D1533" s="32"/>
      <c r="E1533" s="32"/>
      <c r="F1533" s="32"/>
      <c r="H1533" s="32"/>
    </row>
    <row r="1534" spans="2:8" x14ac:dyDescent="0.25">
      <c r="B1534" s="56"/>
      <c r="C1534" s="32"/>
      <c r="D1534" s="32"/>
      <c r="E1534" s="32"/>
      <c r="F1534" s="32"/>
      <c r="H1534" s="32"/>
    </row>
    <row r="1535" spans="2:8" x14ac:dyDescent="0.25">
      <c r="B1535" s="56"/>
      <c r="C1535" s="32"/>
      <c r="D1535" s="32"/>
      <c r="E1535" s="32"/>
      <c r="F1535" s="32"/>
      <c r="H1535" s="32"/>
    </row>
    <row r="1536" spans="2:8" x14ac:dyDescent="0.25">
      <c r="B1536" s="56"/>
      <c r="C1536" s="32"/>
      <c r="D1536" s="32"/>
      <c r="E1536" s="32"/>
      <c r="F1536" s="32"/>
      <c r="H1536" s="32"/>
    </row>
    <row r="1537" spans="2:8" x14ac:dyDescent="0.25">
      <c r="B1537" s="56"/>
      <c r="C1537" s="32"/>
      <c r="D1537" s="32"/>
      <c r="E1537" s="32"/>
      <c r="F1537" s="32"/>
      <c r="H1537" s="32"/>
    </row>
    <row r="1538" spans="2:8" x14ac:dyDescent="0.25">
      <c r="B1538" s="56"/>
      <c r="C1538" s="32"/>
      <c r="D1538" s="32"/>
      <c r="E1538" s="32"/>
      <c r="F1538" s="32"/>
      <c r="H1538" s="32"/>
    </row>
    <row r="1539" spans="2:8" x14ac:dyDescent="0.25">
      <c r="B1539" s="56"/>
      <c r="C1539" s="32"/>
      <c r="D1539" s="32"/>
      <c r="E1539" s="32"/>
      <c r="F1539" s="32"/>
      <c r="H1539" s="32"/>
    </row>
    <row r="1540" spans="2:8" x14ac:dyDescent="0.25">
      <c r="B1540" s="56"/>
      <c r="C1540" s="32"/>
      <c r="D1540" s="32"/>
      <c r="E1540" s="32"/>
      <c r="F1540" s="32"/>
      <c r="H1540" s="32"/>
    </row>
    <row r="1541" spans="2:8" x14ac:dyDescent="0.25">
      <c r="B1541" s="56"/>
      <c r="C1541" s="32"/>
      <c r="D1541" s="32"/>
      <c r="E1541" s="32"/>
      <c r="F1541" s="32"/>
      <c r="H1541" s="32"/>
    </row>
    <row r="1542" spans="2:8" x14ac:dyDescent="0.25">
      <c r="B1542" s="56"/>
      <c r="C1542" s="32"/>
      <c r="D1542" s="32"/>
      <c r="E1542" s="32"/>
      <c r="F1542" s="32"/>
      <c r="H1542" s="32"/>
    </row>
    <row r="1543" spans="2:8" x14ac:dyDescent="0.25">
      <c r="B1543" s="56"/>
      <c r="C1543" s="32"/>
      <c r="D1543" s="32"/>
      <c r="E1543" s="32"/>
      <c r="F1543" s="32"/>
      <c r="H1543" s="32"/>
    </row>
    <row r="1544" spans="2:8" x14ac:dyDescent="0.25">
      <c r="B1544" s="56"/>
      <c r="C1544" s="32"/>
      <c r="D1544" s="32"/>
      <c r="E1544" s="32"/>
      <c r="F1544" s="32"/>
      <c r="H1544" s="32"/>
    </row>
    <row r="1545" spans="2:8" x14ac:dyDescent="0.25">
      <c r="B1545" s="56"/>
      <c r="C1545" s="32"/>
      <c r="D1545" s="32"/>
      <c r="E1545" s="32"/>
      <c r="F1545" s="32"/>
      <c r="H1545" s="32"/>
    </row>
    <row r="1546" spans="2:8" x14ac:dyDescent="0.25">
      <c r="B1546" s="56"/>
      <c r="C1546" s="32"/>
      <c r="D1546" s="32"/>
      <c r="E1546" s="32"/>
      <c r="F1546" s="32"/>
      <c r="H1546" s="32"/>
    </row>
    <row r="1547" spans="2:8" x14ac:dyDescent="0.25">
      <c r="B1547" s="56"/>
      <c r="C1547" s="32"/>
      <c r="D1547" s="32"/>
      <c r="E1547" s="32"/>
      <c r="F1547" s="32"/>
      <c r="H1547" s="32"/>
    </row>
    <row r="1548" spans="2:8" x14ac:dyDescent="0.25">
      <c r="B1548" s="56"/>
      <c r="C1548" s="32"/>
      <c r="D1548" s="32"/>
      <c r="E1548" s="32"/>
      <c r="F1548" s="32"/>
      <c r="H1548" s="32"/>
    </row>
    <row r="1549" spans="2:8" x14ac:dyDescent="0.25">
      <c r="B1549" s="56"/>
      <c r="C1549" s="32"/>
      <c r="D1549" s="32"/>
      <c r="E1549" s="32"/>
      <c r="F1549" s="32"/>
      <c r="H1549" s="32"/>
    </row>
    <row r="1550" spans="2:8" x14ac:dyDescent="0.25">
      <c r="B1550" s="56"/>
      <c r="C1550" s="32"/>
      <c r="D1550" s="32"/>
      <c r="E1550" s="32"/>
      <c r="F1550" s="32"/>
      <c r="H1550" s="32"/>
    </row>
    <row r="1551" spans="2:8" x14ac:dyDescent="0.25">
      <c r="B1551" s="56"/>
      <c r="C1551" s="32"/>
      <c r="D1551" s="32"/>
      <c r="E1551" s="32"/>
      <c r="F1551" s="32"/>
      <c r="H1551" s="32"/>
    </row>
    <row r="1552" spans="2:8" x14ac:dyDescent="0.25">
      <c r="B1552" s="56"/>
      <c r="C1552" s="32"/>
      <c r="D1552" s="32"/>
      <c r="E1552" s="32"/>
      <c r="F1552" s="32"/>
      <c r="H1552" s="32"/>
    </row>
    <row r="1553" spans="2:8" x14ac:dyDescent="0.25">
      <c r="B1553" s="56"/>
      <c r="C1553" s="32"/>
      <c r="D1553" s="32"/>
      <c r="E1553" s="32"/>
      <c r="F1553" s="32"/>
      <c r="H1553" s="32"/>
    </row>
    <row r="1554" spans="2:8" x14ac:dyDescent="0.25">
      <c r="B1554" s="56"/>
      <c r="C1554" s="32"/>
      <c r="D1554" s="32"/>
      <c r="E1554" s="32"/>
      <c r="F1554" s="32"/>
      <c r="H1554" s="32"/>
    </row>
    <row r="1555" spans="2:8" x14ac:dyDescent="0.25">
      <c r="B1555" s="56"/>
      <c r="C1555" s="32"/>
      <c r="D1555" s="32"/>
      <c r="E1555" s="32"/>
      <c r="F1555" s="32"/>
      <c r="H1555" s="32"/>
    </row>
    <row r="1556" spans="2:8" x14ac:dyDescent="0.25">
      <c r="B1556" s="56"/>
      <c r="C1556" s="32"/>
      <c r="D1556" s="32"/>
      <c r="E1556" s="32"/>
      <c r="F1556" s="32"/>
      <c r="H1556" s="32"/>
    </row>
    <row r="1557" spans="2:8" x14ac:dyDescent="0.25">
      <c r="B1557" s="56"/>
      <c r="C1557" s="32"/>
      <c r="D1557" s="32"/>
      <c r="E1557" s="32"/>
      <c r="F1557" s="32"/>
      <c r="H1557" s="32"/>
    </row>
    <row r="1558" spans="2:8" x14ac:dyDescent="0.25">
      <c r="B1558" s="56"/>
      <c r="C1558" s="32"/>
      <c r="D1558" s="32"/>
      <c r="E1558" s="32"/>
      <c r="F1558" s="32"/>
      <c r="H1558" s="32"/>
    </row>
    <row r="1559" spans="2:8" x14ac:dyDescent="0.25">
      <c r="B1559" s="56"/>
      <c r="C1559" s="32"/>
      <c r="D1559" s="32"/>
      <c r="E1559" s="32"/>
      <c r="F1559" s="32"/>
      <c r="H1559" s="32"/>
    </row>
    <row r="1560" spans="2:8" x14ac:dyDescent="0.25">
      <c r="B1560" s="56"/>
      <c r="C1560" s="32"/>
      <c r="D1560" s="32"/>
      <c r="E1560" s="32"/>
      <c r="F1560" s="32"/>
      <c r="H1560" s="32"/>
    </row>
    <row r="1561" spans="2:8" x14ac:dyDescent="0.25">
      <c r="B1561" s="56"/>
      <c r="C1561" s="32"/>
      <c r="D1561" s="32"/>
      <c r="E1561" s="32"/>
      <c r="F1561" s="32"/>
      <c r="H1561" s="32"/>
    </row>
    <row r="1562" spans="2:8" x14ac:dyDescent="0.25">
      <c r="B1562" s="56"/>
      <c r="C1562" s="32"/>
      <c r="D1562" s="32"/>
      <c r="E1562" s="32"/>
      <c r="F1562" s="32"/>
      <c r="H1562" s="32"/>
    </row>
    <row r="1563" spans="2:8" x14ac:dyDescent="0.25">
      <c r="B1563" s="56"/>
      <c r="C1563" s="32"/>
      <c r="D1563" s="32"/>
      <c r="E1563" s="32"/>
      <c r="F1563" s="32"/>
      <c r="H1563" s="32"/>
    </row>
    <row r="1564" spans="2:8" x14ac:dyDescent="0.25">
      <c r="B1564" s="56"/>
      <c r="C1564" s="32"/>
      <c r="D1564" s="32"/>
      <c r="E1564" s="32"/>
      <c r="F1564" s="32"/>
      <c r="H1564" s="32"/>
    </row>
    <row r="1565" spans="2:8" x14ac:dyDescent="0.25">
      <c r="B1565" s="56"/>
      <c r="C1565" s="32"/>
      <c r="D1565" s="32"/>
      <c r="E1565" s="32"/>
      <c r="F1565" s="32"/>
      <c r="H1565" s="32"/>
    </row>
    <row r="1566" spans="2:8" x14ac:dyDescent="0.25">
      <c r="B1566" s="56"/>
      <c r="C1566" s="32"/>
      <c r="D1566" s="32"/>
      <c r="E1566" s="32"/>
      <c r="F1566" s="32"/>
      <c r="H1566" s="32"/>
    </row>
    <row r="1567" spans="2:8" x14ac:dyDescent="0.25">
      <c r="B1567" s="56"/>
      <c r="C1567" s="32"/>
      <c r="D1567" s="32"/>
      <c r="E1567" s="32"/>
      <c r="F1567" s="32"/>
      <c r="H1567" s="32"/>
    </row>
    <row r="1568" spans="2:8" x14ac:dyDescent="0.25">
      <c r="B1568" s="56"/>
      <c r="C1568" s="32"/>
      <c r="D1568" s="32"/>
      <c r="E1568" s="32"/>
      <c r="F1568" s="32"/>
      <c r="H1568" s="32"/>
    </row>
    <row r="1569" spans="2:8" x14ac:dyDescent="0.25">
      <c r="B1569" s="56"/>
      <c r="C1569" s="32"/>
      <c r="D1569" s="32"/>
      <c r="E1569" s="32"/>
      <c r="F1569" s="32"/>
      <c r="H1569" s="32"/>
    </row>
    <row r="1570" spans="2:8" x14ac:dyDescent="0.25">
      <c r="B1570" s="56"/>
      <c r="C1570" s="32"/>
      <c r="D1570" s="32"/>
      <c r="E1570" s="32"/>
      <c r="F1570" s="32"/>
      <c r="H1570" s="32"/>
    </row>
    <row r="1571" spans="2:8" x14ac:dyDescent="0.25">
      <c r="B1571" s="56"/>
      <c r="C1571" s="32"/>
      <c r="D1571" s="32"/>
      <c r="E1571" s="32"/>
      <c r="F1571" s="32"/>
      <c r="H1571" s="32"/>
    </row>
    <row r="1572" spans="2:8" x14ac:dyDescent="0.25">
      <c r="B1572" s="56"/>
      <c r="C1572" s="32"/>
      <c r="D1572" s="32"/>
      <c r="E1572" s="32"/>
      <c r="F1572" s="32"/>
      <c r="H1572" s="32"/>
    </row>
    <row r="1573" spans="2:8" x14ac:dyDescent="0.25">
      <c r="B1573" s="56"/>
      <c r="C1573" s="32"/>
      <c r="D1573" s="32"/>
      <c r="E1573" s="32"/>
      <c r="F1573" s="32"/>
      <c r="H1573" s="32"/>
    </row>
    <row r="1574" spans="2:8" x14ac:dyDescent="0.25">
      <c r="B1574" s="56"/>
      <c r="C1574" s="32"/>
      <c r="D1574" s="32"/>
      <c r="E1574" s="32"/>
      <c r="F1574" s="32"/>
      <c r="H1574" s="32"/>
    </row>
    <row r="1575" spans="2:8" x14ac:dyDescent="0.25">
      <c r="B1575" s="56"/>
      <c r="C1575" s="32"/>
      <c r="D1575" s="32"/>
      <c r="E1575" s="32"/>
      <c r="F1575" s="32"/>
      <c r="H1575" s="32"/>
    </row>
    <row r="1576" spans="2:8" x14ac:dyDescent="0.25">
      <c r="B1576" s="56"/>
      <c r="C1576" s="32"/>
      <c r="D1576" s="32"/>
      <c r="E1576" s="32"/>
      <c r="F1576" s="32"/>
      <c r="H1576" s="32"/>
    </row>
    <row r="1577" spans="2:8" x14ac:dyDescent="0.25">
      <c r="B1577" s="56"/>
      <c r="C1577" s="32"/>
      <c r="D1577" s="32"/>
      <c r="E1577" s="32"/>
      <c r="F1577" s="32"/>
      <c r="H1577" s="32"/>
    </row>
    <row r="1578" spans="2:8" x14ac:dyDescent="0.25">
      <c r="B1578" s="56"/>
      <c r="C1578" s="32"/>
      <c r="D1578" s="32"/>
      <c r="E1578" s="32"/>
      <c r="F1578" s="32"/>
      <c r="H1578" s="32"/>
    </row>
    <row r="1579" spans="2:8" x14ac:dyDescent="0.25">
      <c r="B1579" s="56"/>
      <c r="C1579" s="32"/>
      <c r="D1579" s="32"/>
      <c r="E1579" s="32"/>
      <c r="F1579" s="32"/>
      <c r="H1579" s="32"/>
    </row>
    <row r="1580" spans="2:8" x14ac:dyDescent="0.25">
      <c r="B1580" s="56"/>
      <c r="C1580" s="32"/>
      <c r="D1580" s="32"/>
      <c r="E1580" s="32"/>
      <c r="F1580" s="32"/>
      <c r="H1580" s="32"/>
    </row>
    <row r="1581" spans="2:8" x14ac:dyDescent="0.25">
      <c r="B1581" s="56"/>
      <c r="C1581" s="32"/>
      <c r="D1581" s="32"/>
      <c r="E1581" s="32"/>
      <c r="F1581" s="32"/>
      <c r="H1581" s="32"/>
    </row>
    <row r="1582" spans="2:8" x14ac:dyDescent="0.25">
      <c r="B1582" s="56"/>
      <c r="C1582" s="32"/>
      <c r="D1582" s="32"/>
      <c r="E1582" s="32"/>
      <c r="F1582" s="32"/>
      <c r="H1582" s="32"/>
    </row>
    <row r="1583" spans="2:8" x14ac:dyDescent="0.25">
      <c r="B1583" s="56"/>
      <c r="C1583" s="32"/>
      <c r="D1583" s="32"/>
      <c r="E1583" s="32"/>
      <c r="F1583" s="32"/>
      <c r="H1583" s="32"/>
    </row>
    <row r="1584" spans="2:8" x14ac:dyDescent="0.25">
      <c r="B1584" s="56"/>
      <c r="C1584" s="32"/>
      <c r="D1584" s="32"/>
      <c r="E1584" s="32"/>
      <c r="F1584" s="32"/>
      <c r="H1584" s="32"/>
    </row>
    <row r="1585" spans="2:8" x14ac:dyDescent="0.25">
      <c r="B1585" s="56"/>
      <c r="C1585" s="32"/>
      <c r="D1585" s="32"/>
      <c r="E1585" s="32"/>
      <c r="F1585" s="32"/>
      <c r="H1585" s="32"/>
    </row>
    <row r="1586" spans="2:8" x14ac:dyDescent="0.25">
      <c r="B1586" s="56"/>
      <c r="C1586" s="32"/>
      <c r="D1586" s="32"/>
      <c r="E1586" s="32"/>
      <c r="F1586" s="32"/>
      <c r="H1586" s="32"/>
    </row>
    <row r="1587" spans="2:8" x14ac:dyDescent="0.25">
      <c r="B1587" s="56"/>
      <c r="C1587" s="32"/>
      <c r="D1587" s="32"/>
      <c r="E1587" s="32"/>
      <c r="F1587" s="32"/>
      <c r="H1587" s="32"/>
    </row>
    <row r="1588" spans="2:8" x14ac:dyDescent="0.25">
      <c r="B1588" s="56"/>
      <c r="C1588" s="32"/>
      <c r="D1588" s="32"/>
      <c r="E1588" s="32"/>
      <c r="F1588" s="32"/>
      <c r="H1588" s="32"/>
    </row>
    <row r="1589" spans="2:8" x14ac:dyDescent="0.25">
      <c r="B1589" s="56"/>
      <c r="C1589" s="32"/>
      <c r="D1589" s="32"/>
      <c r="E1589" s="32"/>
      <c r="F1589" s="32"/>
      <c r="H1589" s="32"/>
    </row>
    <row r="1590" spans="2:8" x14ac:dyDescent="0.25">
      <c r="B1590" s="56"/>
      <c r="C1590" s="32"/>
      <c r="D1590" s="32"/>
      <c r="E1590" s="32"/>
      <c r="F1590" s="32"/>
      <c r="H1590" s="32"/>
    </row>
    <row r="1591" spans="2:8" x14ac:dyDescent="0.25">
      <c r="B1591" s="56"/>
      <c r="C1591" s="32"/>
      <c r="D1591" s="32"/>
      <c r="E1591" s="32"/>
      <c r="F1591" s="32"/>
      <c r="H1591" s="32"/>
    </row>
    <row r="1592" spans="2:8" x14ac:dyDescent="0.25">
      <c r="B1592" s="56"/>
      <c r="C1592" s="32"/>
      <c r="D1592" s="32"/>
      <c r="E1592" s="32"/>
      <c r="F1592" s="32"/>
      <c r="H1592" s="32"/>
    </row>
    <row r="1593" spans="2:8" x14ac:dyDescent="0.25">
      <c r="B1593" s="56"/>
      <c r="C1593" s="32"/>
      <c r="D1593" s="32"/>
      <c r="E1593" s="32"/>
      <c r="F1593" s="32"/>
      <c r="H1593" s="32"/>
    </row>
    <row r="1594" spans="2:8" x14ac:dyDescent="0.25">
      <c r="B1594" s="56"/>
      <c r="C1594" s="32"/>
      <c r="D1594" s="32"/>
      <c r="E1594" s="32"/>
      <c r="F1594" s="32"/>
      <c r="H1594" s="32"/>
    </row>
    <row r="1595" spans="2:8" x14ac:dyDescent="0.25">
      <c r="B1595" s="56"/>
      <c r="C1595" s="32"/>
      <c r="D1595" s="32"/>
      <c r="E1595" s="32"/>
      <c r="F1595" s="32"/>
      <c r="H1595" s="32"/>
    </row>
    <row r="1596" spans="2:8" x14ac:dyDescent="0.25">
      <c r="B1596" s="56"/>
      <c r="C1596" s="32"/>
      <c r="D1596" s="32"/>
      <c r="E1596" s="32"/>
      <c r="F1596" s="32"/>
      <c r="H1596" s="32"/>
    </row>
    <row r="1597" spans="2:8" x14ac:dyDescent="0.25">
      <c r="B1597" s="56"/>
      <c r="C1597" s="32"/>
      <c r="D1597" s="32"/>
      <c r="E1597" s="32"/>
      <c r="F1597" s="32"/>
      <c r="H1597" s="32"/>
    </row>
    <row r="1598" spans="2:8" x14ac:dyDescent="0.25">
      <c r="B1598" s="56"/>
      <c r="C1598" s="32"/>
      <c r="D1598" s="32"/>
      <c r="E1598" s="32"/>
      <c r="F1598" s="32"/>
      <c r="H1598" s="32"/>
    </row>
    <row r="1599" spans="2:8" x14ac:dyDescent="0.25">
      <c r="B1599" s="56"/>
      <c r="C1599" s="32"/>
      <c r="D1599" s="32"/>
      <c r="E1599" s="32"/>
      <c r="F1599" s="32"/>
      <c r="H1599" s="32"/>
    </row>
    <row r="1600" spans="2:8" x14ac:dyDescent="0.25">
      <c r="B1600" s="56"/>
      <c r="C1600" s="32"/>
      <c r="D1600" s="32"/>
      <c r="E1600" s="32"/>
      <c r="F1600" s="32"/>
      <c r="H1600" s="32"/>
    </row>
    <row r="1601" spans="2:8" x14ac:dyDescent="0.25">
      <c r="B1601" s="56"/>
      <c r="C1601" s="32"/>
      <c r="D1601" s="32"/>
      <c r="E1601" s="32"/>
      <c r="F1601" s="32"/>
      <c r="H1601" s="32"/>
    </row>
    <row r="1602" spans="2:8" x14ac:dyDescent="0.25">
      <c r="B1602" s="56"/>
      <c r="C1602" s="32"/>
      <c r="D1602" s="32"/>
      <c r="E1602" s="32"/>
      <c r="F1602" s="32"/>
      <c r="H1602" s="32"/>
    </row>
    <row r="1603" spans="2:8" x14ac:dyDescent="0.25">
      <c r="B1603" s="56"/>
      <c r="C1603" s="32"/>
      <c r="D1603" s="32"/>
      <c r="E1603" s="32"/>
      <c r="F1603" s="32"/>
      <c r="H1603" s="32"/>
    </row>
    <row r="1604" spans="2:8" x14ac:dyDescent="0.25">
      <c r="B1604" s="56"/>
      <c r="C1604" s="32"/>
      <c r="D1604" s="32"/>
      <c r="E1604" s="32"/>
      <c r="F1604" s="32"/>
      <c r="H1604" s="32"/>
    </row>
    <row r="1605" spans="2:8" x14ac:dyDescent="0.25">
      <c r="B1605" s="56"/>
      <c r="C1605" s="32"/>
      <c r="D1605" s="32"/>
      <c r="E1605" s="32"/>
      <c r="F1605" s="32"/>
      <c r="H1605" s="32"/>
    </row>
    <row r="1606" spans="2:8" x14ac:dyDescent="0.25">
      <c r="B1606" s="56"/>
      <c r="C1606" s="32"/>
      <c r="D1606" s="32"/>
      <c r="E1606" s="32"/>
      <c r="F1606" s="32"/>
      <c r="H1606" s="32"/>
    </row>
    <row r="1607" spans="2:8" x14ac:dyDescent="0.25">
      <c r="B1607" s="56"/>
      <c r="C1607" s="32"/>
      <c r="D1607" s="32"/>
      <c r="E1607" s="32"/>
      <c r="F1607" s="32"/>
      <c r="H1607" s="32"/>
    </row>
    <row r="1608" spans="2:8" x14ac:dyDescent="0.25">
      <c r="B1608" s="56"/>
      <c r="C1608" s="32"/>
      <c r="D1608" s="32"/>
      <c r="E1608" s="32"/>
      <c r="F1608" s="32"/>
      <c r="H1608" s="32"/>
    </row>
    <row r="1609" spans="2:8" x14ac:dyDescent="0.25">
      <c r="B1609" s="56"/>
      <c r="C1609" s="32"/>
      <c r="D1609" s="32"/>
      <c r="E1609" s="32"/>
      <c r="F1609" s="32"/>
      <c r="H1609" s="32"/>
    </row>
    <row r="1610" spans="2:8" x14ac:dyDescent="0.25">
      <c r="B1610" s="56"/>
      <c r="C1610" s="32"/>
      <c r="D1610" s="32"/>
      <c r="E1610" s="32"/>
      <c r="F1610" s="32"/>
      <c r="H1610" s="32"/>
    </row>
    <row r="1611" spans="2:8" x14ac:dyDescent="0.25">
      <c r="B1611" s="56"/>
      <c r="C1611" s="32"/>
      <c r="D1611" s="32"/>
      <c r="E1611" s="32"/>
      <c r="F1611" s="32"/>
      <c r="H1611" s="32"/>
    </row>
    <row r="1612" spans="2:8" x14ac:dyDescent="0.25">
      <c r="B1612" s="56"/>
      <c r="C1612" s="32"/>
      <c r="D1612" s="32"/>
      <c r="E1612" s="32"/>
      <c r="F1612" s="32"/>
      <c r="H1612" s="32"/>
    </row>
    <row r="1613" spans="2:8" x14ac:dyDescent="0.25">
      <c r="B1613" s="56"/>
      <c r="C1613" s="32"/>
      <c r="D1613" s="32"/>
      <c r="E1613" s="32"/>
      <c r="F1613" s="32"/>
      <c r="H1613" s="32"/>
    </row>
    <row r="1614" spans="2:8" x14ac:dyDescent="0.25">
      <c r="B1614" s="56"/>
      <c r="C1614" s="32"/>
      <c r="D1614" s="32"/>
      <c r="E1614" s="32"/>
      <c r="F1614" s="32"/>
      <c r="H1614" s="32"/>
    </row>
    <row r="1615" spans="2:8" x14ac:dyDescent="0.25">
      <c r="B1615" s="56"/>
      <c r="C1615" s="32"/>
      <c r="D1615" s="32"/>
      <c r="E1615" s="32"/>
      <c r="F1615" s="32"/>
      <c r="H1615" s="32"/>
    </row>
    <row r="1616" spans="2:8" x14ac:dyDescent="0.25">
      <c r="B1616" s="56"/>
      <c r="C1616" s="32"/>
      <c r="D1616" s="32"/>
      <c r="E1616" s="32"/>
      <c r="F1616" s="32"/>
      <c r="H1616" s="32"/>
    </row>
    <row r="1617" spans="2:8" x14ac:dyDescent="0.25">
      <c r="B1617" s="56"/>
      <c r="C1617" s="32"/>
      <c r="D1617" s="32"/>
      <c r="E1617" s="32"/>
      <c r="F1617" s="32"/>
      <c r="H1617" s="32"/>
    </row>
    <row r="1618" spans="2:8" x14ac:dyDescent="0.25">
      <c r="B1618" s="56"/>
      <c r="C1618" s="32"/>
      <c r="D1618" s="32"/>
      <c r="E1618" s="32"/>
      <c r="F1618" s="32"/>
      <c r="H1618" s="32"/>
    </row>
    <row r="1619" spans="2:8" x14ac:dyDescent="0.25">
      <c r="B1619" s="56"/>
      <c r="C1619" s="32"/>
      <c r="D1619" s="32"/>
      <c r="E1619" s="32"/>
      <c r="F1619" s="32"/>
      <c r="H1619" s="32"/>
    </row>
    <row r="1620" spans="2:8" x14ac:dyDescent="0.25">
      <c r="B1620" s="56"/>
      <c r="C1620" s="32"/>
      <c r="D1620" s="32"/>
      <c r="E1620" s="32"/>
      <c r="F1620" s="32"/>
      <c r="H1620" s="32"/>
    </row>
    <row r="1621" spans="2:8" x14ac:dyDescent="0.25">
      <c r="B1621" s="56"/>
      <c r="C1621" s="32"/>
      <c r="D1621" s="32"/>
      <c r="E1621" s="32"/>
      <c r="F1621" s="32"/>
      <c r="H1621" s="32"/>
    </row>
    <row r="1622" spans="2:8" x14ac:dyDescent="0.25">
      <c r="B1622" s="56"/>
      <c r="C1622" s="32"/>
      <c r="D1622" s="32"/>
      <c r="E1622" s="32"/>
      <c r="F1622" s="32"/>
      <c r="H1622" s="32"/>
    </row>
    <row r="1623" spans="2:8" x14ac:dyDescent="0.25">
      <c r="B1623" s="56"/>
      <c r="C1623" s="32"/>
      <c r="D1623" s="32"/>
      <c r="E1623" s="32"/>
      <c r="F1623" s="32"/>
      <c r="H1623" s="32"/>
    </row>
    <row r="1624" spans="2:8" x14ac:dyDescent="0.25">
      <c r="B1624" s="56"/>
      <c r="C1624" s="32"/>
      <c r="D1624" s="32"/>
      <c r="E1624" s="32"/>
      <c r="F1624" s="32"/>
      <c r="H1624" s="32"/>
    </row>
    <row r="1625" spans="2:8" x14ac:dyDescent="0.25">
      <c r="B1625" s="56"/>
      <c r="C1625" s="32"/>
      <c r="D1625" s="32"/>
      <c r="E1625" s="32"/>
      <c r="F1625" s="32"/>
      <c r="H1625" s="32"/>
    </row>
    <row r="1626" spans="2:8" x14ac:dyDescent="0.25">
      <c r="B1626" s="56"/>
      <c r="C1626" s="32"/>
      <c r="D1626" s="32"/>
      <c r="E1626" s="32"/>
      <c r="F1626" s="32"/>
      <c r="H1626" s="32"/>
    </row>
    <row r="1627" spans="2:8" x14ac:dyDescent="0.25">
      <c r="B1627" s="56"/>
      <c r="C1627" s="32"/>
      <c r="D1627" s="32"/>
      <c r="E1627" s="32"/>
      <c r="F1627" s="32"/>
      <c r="H1627" s="32"/>
    </row>
    <row r="1628" spans="2:8" x14ac:dyDescent="0.25">
      <c r="B1628" s="56"/>
      <c r="C1628" s="32"/>
      <c r="D1628" s="32"/>
      <c r="E1628" s="32"/>
      <c r="F1628" s="32"/>
      <c r="H1628" s="32"/>
    </row>
    <row r="1629" spans="2:8" x14ac:dyDescent="0.25">
      <c r="B1629" s="56"/>
      <c r="C1629" s="32"/>
      <c r="D1629" s="32"/>
      <c r="E1629" s="32"/>
      <c r="F1629" s="32"/>
      <c r="H1629" s="32"/>
    </row>
    <row r="1630" spans="2:8" x14ac:dyDescent="0.25">
      <c r="B1630" s="56"/>
      <c r="C1630" s="32"/>
      <c r="D1630" s="32"/>
      <c r="E1630" s="32"/>
      <c r="F1630" s="32"/>
      <c r="H1630" s="32"/>
    </row>
    <row r="1631" spans="2:8" x14ac:dyDescent="0.25">
      <c r="B1631" s="56"/>
      <c r="C1631" s="32"/>
      <c r="D1631" s="32"/>
      <c r="E1631" s="32"/>
      <c r="F1631" s="32"/>
      <c r="H1631" s="32"/>
    </row>
    <row r="1632" spans="2:8" x14ac:dyDescent="0.25">
      <c r="B1632" s="56"/>
      <c r="C1632" s="32"/>
      <c r="D1632" s="32"/>
      <c r="E1632" s="32"/>
      <c r="F1632" s="32"/>
      <c r="H1632" s="32"/>
    </row>
    <row r="1633" spans="2:8" x14ac:dyDescent="0.25">
      <c r="B1633" s="56"/>
      <c r="C1633" s="32"/>
      <c r="D1633" s="32"/>
      <c r="E1633" s="32"/>
      <c r="F1633" s="32"/>
      <c r="H1633" s="32"/>
    </row>
    <row r="1634" spans="2:8" x14ac:dyDescent="0.25">
      <c r="B1634" s="56"/>
      <c r="C1634" s="32"/>
      <c r="D1634" s="32"/>
      <c r="E1634" s="32"/>
      <c r="F1634" s="32"/>
      <c r="H1634" s="32"/>
    </row>
    <row r="1635" spans="2:8" x14ac:dyDescent="0.25">
      <c r="B1635" s="56"/>
      <c r="C1635" s="32"/>
      <c r="D1635" s="32"/>
      <c r="E1635" s="32"/>
      <c r="F1635" s="32"/>
      <c r="H1635" s="32"/>
    </row>
    <row r="1636" spans="2:8" x14ac:dyDescent="0.25">
      <c r="B1636" s="56"/>
      <c r="C1636" s="32"/>
      <c r="D1636" s="32"/>
      <c r="E1636" s="32"/>
      <c r="F1636" s="32"/>
      <c r="H1636" s="32"/>
    </row>
    <row r="1637" spans="2:8" x14ac:dyDescent="0.25">
      <c r="B1637" s="56"/>
      <c r="C1637" s="32"/>
      <c r="D1637" s="32"/>
      <c r="E1637" s="32"/>
      <c r="F1637" s="32"/>
      <c r="H1637" s="32"/>
    </row>
    <row r="1638" spans="2:8" x14ac:dyDescent="0.25">
      <c r="B1638" s="56"/>
      <c r="C1638" s="32"/>
      <c r="D1638" s="32"/>
      <c r="E1638" s="32"/>
      <c r="F1638" s="32"/>
      <c r="H1638" s="32"/>
    </row>
    <row r="1639" spans="2:8" x14ac:dyDescent="0.25">
      <c r="B1639" s="56"/>
      <c r="C1639" s="32"/>
      <c r="D1639" s="32"/>
      <c r="E1639" s="32"/>
      <c r="F1639" s="32"/>
      <c r="H1639" s="32"/>
    </row>
    <row r="1640" spans="2:8" x14ac:dyDescent="0.25">
      <c r="B1640" s="56"/>
      <c r="C1640" s="32"/>
      <c r="D1640" s="32"/>
      <c r="E1640" s="32"/>
      <c r="F1640" s="32"/>
      <c r="H1640" s="32"/>
    </row>
    <row r="1641" spans="2:8" x14ac:dyDescent="0.25">
      <c r="B1641" s="56"/>
      <c r="C1641" s="32"/>
      <c r="D1641" s="32"/>
      <c r="E1641" s="32"/>
      <c r="F1641" s="32"/>
      <c r="H1641" s="32"/>
    </row>
    <row r="1642" spans="2:8" x14ac:dyDescent="0.25">
      <c r="B1642" s="56"/>
      <c r="C1642" s="32"/>
      <c r="D1642" s="32"/>
      <c r="E1642" s="32"/>
      <c r="F1642" s="32"/>
      <c r="H1642" s="32"/>
    </row>
    <row r="1643" spans="2:8" x14ac:dyDescent="0.25">
      <c r="B1643" s="56"/>
      <c r="C1643" s="32"/>
      <c r="D1643" s="32"/>
      <c r="E1643" s="32"/>
      <c r="F1643" s="32"/>
      <c r="H1643" s="32"/>
    </row>
    <row r="1644" spans="2:8" x14ac:dyDescent="0.25">
      <c r="B1644" s="56"/>
      <c r="C1644" s="32"/>
      <c r="D1644" s="32"/>
      <c r="E1644" s="32"/>
      <c r="F1644" s="32"/>
      <c r="H1644" s="32"/>
    </row>
    <row r="1645" spans="2:8" x14ac:dyDescent="0.25">
      <c r="B1645" s="56"/>
      <c r="C1645" s="32"/>
      <c r="D1645" s="32"/>
      <c r="E1645" s="32"/>
      <c r="F1645" s="32"/>
      <c r="H1645" s="32"/>
    </row>
    <row r="1646" spans="2:8" x14ac:dyDescent="0.25">
      <c r="B1646" s="56"/>
      <c r="C1646" s="32"/>
      <c r="D1646" s="32"/>
      <c r="E1646" s="32"/>
      <c r="F1646" s="32"/>
      <c r="H1646" s="32"/>
    </row>
    <row r="1647" spans="2:8" x14ac:dyDescent="0.25">
      <c r="B1647" s="56"/>
      <c r="C1647" s="32"/>
      <c r="D1647" s="32"/>
      <c r="E1647" s="32"/>
      <c r="F1647" s="32"/>
      <c r="H1647" s="32"/>
    </row>
    <row r="1648" spans="2:8" x14ac:dyDescent="0.25">
      <c r="B1648" s="56"/>
      <c r="C1648" s="32"/>
      <c r="D1648" s="32"/>
      <c r="E1648" s="32"/>
      <c r="F1648" s="32"/>
      <c r="H1648" s="32"/>
    </row>
    <row r="1649" spans="2:8" x14ac:dyDescent="0.25">
      <c r="B1649" s="56"/>
      <c r="C1649" s="32"/>
      <c r="D1649" s="32"/>
      <c r="E1649" s="32"/>
      <c r="F1649" s="32"/>
      <c r="H1649" s="32"/>
    </row>
    <row r="1650" spans="2:8" x14ac:dyDescent="0.25">
      <c r="B1650" s="56"/>
      <c r="C1650" s="32"/>
      <c r="D1650" s="32"/>
      <c r="E1650" s="32"/>
      <c r="F1650" s="32"/>
      <c r="H1650" s="32"/>
    </row>
    <row r="1651" spans="2:8" x14ac:dyDescent="0.25">
      <c r="B1651" s="56"/>
      <c r="C1651" s="32"/>
      <c r="D1651" s="32"/>
      <c r="E1651" s="32"/>
      <c r="F1651" s="32"/>
      <c r="H1651" s="32"/>
    </row>
    <row r="1652" spans="2:8" x14ac:dyDescent="0.25">
      <c r="B1652" s="56"/>
      <c r="C1652" s="32"/>
      <c r="D1652" s="32"/>
      <c r="E1652" s="32"/>
      <c r="F1652" s="32"/>
      <c r="H1652" s="32"/>
    </row>
    <row r="1653" spans="2:8" x14ac:dyDescent="0.25">
      <c r="B1653" s="56"/>
      <c r="C1653" s="32"/>
      <c r="D1653" s="32"/>
      <c r="E1653" s="32"/>
      <c r="F1653" s="32"/>
      <c r="H1653" s="32"/>
    </row>
    <row r="1654" spans="2:8" x14ac:dyDescent="0.25">
      <c r="B1654" s="56"/>
      <c r="C1654" s="32"/>
      <c r="D1654" s="32"/>
      <c r="E1654" s="32"/>
      <c r="F1654" s="32"/>
      <c r="H1654" s="32"/>
    </row>
    <row r="1655" spans="2:8" x14ac:dyDescent="0.25">
      <c r="B1655" s="56"/>
      <c r="C1655" s="32"/>
      <c r="D1655" s="32"/>
      <c r="E1655" s="32"/>
      <c r="F1655" s="32"/>
      <c r="H1655" s="32"/>
    </row>
    <row r="1656" spans="2:8" x14ac:dyDescent="0.25">
      <c r="B1656" s="56"/>
      <c r="C1656" s="32"/>
      <c r="D1656" s="32"/>
      <c r="E1656" s="32"/>
      <c r="F1656" s="32"/>
      <c r="H1656" s="32"/>
    </row>
    <row r="1657" spans="2:8" x14ac:dyDescent="0.25">
      <c r="B1657" s="56"/>
      <c r="C1657" s="32"/>
      <c r="D1657" s="32"/>
      <c r="E1657" s="32"/>
      <c r="F1657" s="32"/>
      <c r="H1657" s="32"/>
    </row>
    <row r="1658" spans="2:8" x14ac:dyDescent="0.25">
      <c r="B1658" s="56"/>
      <c r="C1658" s="32"/>
      <c r="D1658" s="32"/>
      <c r="E1658" s="32"/>
      <c r="F1658" s="32"/>
      <c r="H1658" s="32"/>
    </row>
    <row r="1659" spans="2:8" x14ac:dyDescent="0.25">
      <c r="B1659" s="56"/>
      <c r="C1659" s="32"/>
      <c r="D1659" s="32"/>
      <c r="E1659" s="32"/>
      <c r="F1659" s="32"/>
      <c r="H1659" s="32"/>
    </row>
    <row r="1660" spans="2:8" x14ac:dyDescent="0.25">
      <c r="B1660" s="56"/>
      <c r="C1660" s="32"/>
      <c r="D1660" s="32"/>
      <c r="E1660" s="32"/>
      <c r="F1660" s="32"/>
      <c r="H1660" s="32"/>
    </row>
    <row r="1661" spans="2:8" x14ac:dyDescent="0.25">
      <c r="B1661" s="56"/>
      <c r="C1661" s="32"/>
      <c r="D1661" s="32"/>
      <c r="E1661" s="32"/>
      <c r="F1661" s="32"/>
      <c r="H1661" s="32"/>
    </row>
    <row r="1662" spans="2:8" x14ac:dyDescent="0.25">
      <c r="B1662" s="56"/>
      <c r="C1662" s="32"/>
      <c r="D1662" s="32"/>
      <c r="E1662" s="32"/>
      <c r="F1662" s="32"/>
      <c r="H1662" s="32"/>
    </row>
    <row r="1663" spans="2:8" x14ac:dyDescent="0.25">
      <c r="B1663" s="56"/>
      <c r="C1663" s="32"/>
      <c r="D1663" s="32"/>
      <c r="E1663" s="32"/>
      <c r="F1663" s="32"/>
      <c r="H1663" s="32"/>
    </row>
    <row r="1664" spans="2:8" x14ac:dyDescent="0.25">
      <c r="B1664" s="56"/>
      <c r="C1664" s="32"/>
      <c r="D1664" s="32"/>
      <c r="E1664" s="32"/>
      <c r="F1664" s="32"/>
      <c r="H1664" s="32"/>
    </row>
    <row r="1665" spans="2:8" x14ac:dyDescent="0.25">
      <c r="B1665" s="56"/>
      <c r="C1665" s="32"/>
      <c r="D1665" s="32"/>
      <c r="E1665" s="32"/>
      <c r="F1665" s="32"/>
      <c r="H1665" s="32"/>
    </row>
    <row r="1666" spans="2:8" x14ac:dyDescent="0.25">
      <c r="B1666" s="56"/>
      <c r="C1666" s="32"/>
      <c r="D1666" s="32"/>
      <c r="E1666" s="32"/>
      <c r="F1666" s="32"/>
      <c r="H1666" s="32"/>
    </row>
    <row r="1667" spans="2:8" x14ac:dyDescent="0.25">
      <c r="B1667" s="56"/>
      <c r="C1667" s="32"/>
      <c r="D1667" s="32"/>
      <c r="E1667" s="32"/>
      <c r="F1667" s="32"/>
      <c r="H1667" s="32"/>
    </row>
    <row r="1668" spans="2:8" x14ac:dyDescent="0.25">
      <c r="B1668" s="56"/>
      <c r="C1668" s="32"/>
      <c r="D1668" s="32"/>
      <c r="E1668" s="32"/>
      <c r="F1668" s="32"/>
      <c r="H1668" s="32"/>
    </row>
    <row r="1669" spans="2:8" x14ac:dyDescent="0.25">
      <c r="B1669" s="56"/>
      <c r="C1669" s="32"/>
      <c r="D1669" s="32"/>
      <c r="E1669" s="32"/>
      <c r="F1669" s="32"/>
      <c r="H1669" s="32"/>
    </row>
    <row r="1670" spans="2:8" x14ac:dyDescent="0.25">
      <c r="B1670" s="56"/>
      <c r="C1670" s="32"/>
      <c r="D1670" s="32"/>
      <c r="E1670" s="32"/>
      <c r="F1670" s="32"/>
      <c r="H1670" s="32"/>
    </row>
    <row r="1671" spans="2:8" x14ac:dyDescent="0.25">
      <c r="B1671" s="56"/>
      <c r="C1671" s="32"/>
      <c r="D1671" s="32"/>
      <c r="E1671" s="32"/>
      <c r="F1671" s="32"/>
      <c r="H1671" s="32"/>
    </row>
    <row r="1672" spans="2:8" x14ac:dyDescent="0.25">
      <c r="B1672" s="56"/>
      <c r="C1672" s="32"/>
      <c r="D1672" s="32"/>
      <c r="E1672" s="32"/>
      <c r="F1672" s="32"/>
      <c r="H1672" s="32"/>
    </row>
    <row r="1673" spans="2:8" x14ac:dyDescent="0.25">
      <c r="B1673" s="56"/>
      <c r="C1673" s="32"/>
      <c r="D1673" s="32"/>
      <c r="E1673" s="32"/>
      <c r="F1673" s="32"/>
      <c r="H1673" s="32"/>
    </row>
    <row r="1674" spans="2:8" x14ac:dyDescent="0.25">
      <c r="B1674" s="56"/>
      <c r="C1674" s="32"/>
      <c r="D1674" s="32"/>
      <c r="E1674" s="32"/>
      <c r="F1674" s="32"/>
      <c r="H1674" s="32"/>
    </row>
    <row r="1675" spans="2:8" x14ac:dyDescent="0.25">
      <c r="B1675" s="56"/>
      <c r="C1675" s="32"/>
      <c r="D1675" s="32"/>
      <c r="E1675" s="32"/>
      <c r="F1675" s="32"/>
      <c r="H1675" s="32"/>
    </row>
    <row r="1676" spans="2:8" x14ac:dyDescent="0.25">
      <c r="B1676" s="56"/>
      <c r="C1676" s="32"/>
      <c r="D1676" s="32"/>
      <c r="E1676" s="32"/>
      <c r="F1676" s="32"/>
      <c r="H1676" s="32"/>
    </row>
    <row r="1677" spans="2:8" x14ac:dyDescent="0.25">
      <c r="B1677" s="56"/>
      <c r="C1677" s="32"/>
      <c r="D1677" s="32"/>
      <c r="E1677" s="32"/>
      <c r="F1677" s="32"/>
      <c r="H1677" s="32"/>
    </row>
    <row r="1678" spans="2:8" x14ac:dyDescent="0.25">
      <c r="B1678" s="56"/>
      <c r="C1678" s="32"/>
      <c r="D1678" s="32"/>
      <c r="E1678" s="32"/>
      <c r="F1678" s="32"/>
      <c r="H1678" s="32"/>
    </row>
    <row r="1679" spans="2:8" x14ac:dyDescent="0.25">
      <c r="B1679" s="56"/>
      <c r="C1679" s="32"/>
      <c r="D1679" s="32"/>
      <c r="E1679" s="32"/>
      <c r="F1679" s="32"/>
      <c r="H1679" s="32"/>
    </row>
    <row r="1680" spans="2:8" x14ac:dyDescent="0.25">
      <c r="B1680" s="56"/>
      <c r="C1680" s="32"/>
      <c r="D1680" s="32"/>
      <c r="E1680" s="32"/>
      <c r="F1680" s="32"/>
      <c r="H1680" s="32"/>
    </row>
    <row r="1681" spans="2:8" x14ac:dyDescent="0.25">
      <c r="B1681" s="56"/>
      <c r="C1681" s="32"/>
      <c r="D1681" s="32"/>
      <c r="E1681" s="32"/>
      <c r="F1681" s="32"/>
      <c r="H1681" s="32"/>
    </row>
    <row r="1682" spans="2:8" x14ac:dyDescent="0.25">
      <c r="B1682" s="56"/>
      <c r="C1682" s="32"/>
      <c r="D1682" s="32"/>
      <c r="E1682" s="32"/>
      <c r="F1682" s="32"/>
      <c r="H1682" s="32"/>
    </row>
    <row r="1683" spans="2:8" x14ac:dyDescent="0.25">
      <c r="B1683" s="56"/>
      <c r="C1683" s="32"/>
      <c r="D1683" s="32"/>
      <c r="E1683" s="32"/>
      <c r="F1683" s="32"/>
      <c r="H1683" s="32"/>
    </row>
    <row r="1684" spans="2:8" x14ac:dyDescent="0.25">
      <c r="B1684" s="56"/>
      <c r="C1684" s="32"/>
      <c r="D1684" s="32"/>
      <c r="E1684" s="32"/>
      <c r="F1684" s="32"/>
      <c r="H1684" s="32"/>
    </row>
    <row r="1685" spans="2:8" x14ac:dyDescent="0.25">
      <c r="B1685" s="56"/>
      <c r="C1685" s="32"/>
      <c r="D1685" s="32"/>
      <c r="E1685" s="32"/>
      <c r="F1685" s="32"/>
      <c r="H1685" s="32"/>
    </row>
    <row r="1686" spans="2:8" x14ac:dyDescent="0.25">
      <c r="B1686" s="56"/>
      <c r="C1686" s="32"/>
      <c r="D1686" s="32"/>
      <c r="E1686" s="32"/>
      <c r="F1686" s="32"/>
      <c r="H1686" s="32"/>
    </row>
    <row r="1687" spans="2:8" x14ac:dyDescent="0.25">
      <c r="B1687" s="56"/>
      <c r="C1687" s="32"/>
      <c r="D1687" s="32"/>
      <c r="E1687" s="32"/>
      <c r="F1687" s="32"/>
      <c r="H1687" s="32"/>
    </row>
    <row r="1688" spans="2:8" x14ac:dyDescent="0.25">
      <c r="B1688" s="56"/>
      <c r="C1688" s="32"/>
      <c r="D1688" s="32"/>
      <c r="E1688" s="32"/>
      <c r="F1688" s="32"/>
      <c r="H1688" s="32"/>
    </row>
    <row r="1689" spans="2:8" x14ac:dyDescent="0.25">
      <c r="B1689" s="56"/>
      <c r="C1689" s="32"/>
      <c r="D1689" s="32"/>
      <c r="E1689" s="32"/>
      <c r="F1689" s="32"/>
      <c r="H1689" s="32"/>
    </row>
    <row r="1690" spans="2:8" x14ac:dyDescent="0.25">
      <c r="B1690" s="56"/>
      <c r="C1690" s="32"/>
      <c r="D1690" s="32"/>
      <c r="E1690" s="32"/>
      <c r="F1690" s="32"/>
      <c r="H1690" s="32"/>
    </row>
    <row r="1691" spans="2:8" x14ac:dyDescent="0.25">
      <c r="B1691" s="56"/>
      <c r="C1691" s="32"/>
      <c r="D1691" s="32"/>
      <c r="E1691" s="32"/>
      <c r="F1691" s="32"/>
      <c r="H1691" s="32"/>
    </row>
    <row r="1692" spans="2:8" x14ac:dyDescent="0.25">
      <c r="B1692" s="56"/>
      <c r="C1692" s="32"/>
      <c r="D1692" s="32"/>
      <c r="E1692" s="32"/>
      <c r="F1692" s="32"/>
      <c r="H1692" s="32"/>
    </row>
    <row r="1693" spans="2:8" x14ac:dyDescent="0.25">
      <c r="B1693" s="56"/>
      <c r="C1693" s="32"/>
      <c r="D1693" s="32"/>
      <c r="E1693" s="32"/>
      <c r="F1693" s="32"/>
      <c r="H1693" s="32"/>
    </row>
    <row r="1694" spans="2:8" x14ac:dyDescent="0.25">
      <c r="B1694" s="56"/>
      <c r="C1694" s="32"/>
      <c r="D1694" s="32"/>
      <c r="E1694" s="32"/>
      <c r="F1694" s="32"/>
      <c r="H1694" s="32"/>
    </row>
    <row r="1695" spans="2:8" x14ac:dyDescent="0.25">
      <c r="B1695" s="56"/>
      <c r="C1695" s="32"/>
      <c r="D1695" s="32"/>
      <c r="E1695" s="32"/>
      <c r="F1695" s="32"/>
      <c r="H1695" s="32"/>
    </row>
    <row r="1696" spans="2:8" x14ac:dyDescent="0.25">
      <c r="B1696" s="56"/>
      <c r="C1696" s="32"/>
      <c r="D1696" s="32"/>
      <c r="E1696" s="32"/>
      <c r="F1696" s="32"/>
      <c r="H1696" s="32"/>
    </row>
    <row r="1697" spans="2:8" x14ac:dyDescent="0.25">
      <c r="B1697" s="56"/>
      <c r="C1697" s="32"/>
      <c r="D1697" s="32"/>
      <c r="E1697" s="32"/>
      <c r="F1697" s="32"/>
      <c r="H1697" s="32"/>
    </row>
    <row r="1698" spans="2:8" x14ac:dyDescent="0.25">
      <c r="B1698" s="56"/>
      <c r="C1698" s="32"/>
      <c r="D1698" s="32"/>
      <c r="E1698" s="32"/>
      <c r="F1698" s="32"/>
      <c r="H1698" s="32"/>
    </row>
    <row r="1699" spans="2:8" x14ac:dyDescent="0.25">
      <c r="B1699" s="56"/>
      <c r="C1699" s="32"/>
      <c r="D1699" s="32"/>
      <c r="E1699" s="32"/>
      <c r="F1699" s="32"/>
      <c r="H1699" s="32"/>
    </row>
    <row r="1700" spans="2:8" x14ac:dyDescent="0.25">
      <c r="B1700" s="56"/>
      <c r="C1700" s="32"/>
      <c r="D1700" s="32"/>
      <c r="E1700" s="32"/>
      <c r="F1700" s="32"/>
      <c r="H1700" s="32"/>
    </row>
    <row r="1701" spans="2:8" x14ac:dyDescent="0.25">
      <c r="B1701" s="56"/>
      <c r="C1701" s="32"/>
      <c r="D1701" s="32"/>
      <c r="E1701" s="32"/>
      <c r="F1701" s="32"/>
      <c r="H1701" s="32"/>
    </row>
    <row r="1702" spans="2:8" x14ac:dyDescent="0.25">
      <c r="B1702" s="56"/>
      <c r="C1702" s="32"/>
      <c r="D1702" s="32"/>
      <c r="E1702" s="32"/>
      <c r="F1702" s="32"/>
      <c r="H1702" s="32"/>
    </row>
    <row r="1703" spans="2:8" x14ac:dyDescent="0.25">
      <c r="B1703" s="56"/>
      <c r="C1703" s="32"/>
      <c r="D1703" s="32"/>
      <c r="E1703" s="32"/>
      <c r="F1703" s="32"/>
      <c r="H1703" s="32"/>
    </row>
    <row r="1704" spans="2:8" x14ac:dyDescent="0.25">
      <c r="B1704" s="56"/>
      <c r="C1704" s="32"/>
      <c r="D1704" s="32"/>
      <c r="E1704" s="32"/>
      <c r="F1704" s="32"/>
      <c r="H1704" s="32"/>
    </row>
    <row r="1705" spans="2:8" x14ac:dyDescent="0.25">
      <c r="B1705" s="56"/>
      <c r="C1705" s="32"/>
      <c r="D1705" s="32"/>
      <c r="E1705" s="32"/>
      <c r="F1705" s="32"/>
      <c r="H1705" s="32"/>
    </row>
    <row r="1706" spans="2:8" x14ac:dyDescent="0.25">
      <c r="B1706" s="56"/>
      <c r="C1706" s="32"/>
      <c r="D1706" s="32"/>
      <c r="E1706" s="32"/>
      <c r="F1706" s="32"/>
      <c r="H1706" s="32"/>
    </row>
    <row r="1707" spans="2:8" x14ac:dyDescent="0.25">
      <c r="B1707" s="56"/>
      <c r="C1707" s="32"/>
      <c r="D1707" s="32"/>
      <c r="E1707" s="32"/>
      <c r="F1707" s="32"/>
      <c r="H1707" s="32"/>
    </row>
    <row r="1708" spans="2:8" x14ac:dyDescent="0.25">
      <c r="B1708" s="56"/>
      <c r="C1708" s="32"/>
      <c r="D1708" s="32"/>
      <c r="E1708" s="32"/>
      <c r="F1708" s="32"/>
      <c r="H1708" s="32"/>
    </row>
    <row r="1709" spans="2:8" x14ac:dyDescent="0.25">
      <c r="B1709" s="56"/>
      <c r="C1709" s="32"/>
      <c r="D1709" s="32"/>
      <c r="E1709" s="32"/>
      <c r="F1709" s="32"/>
      <c r="H1709" s="32"/>
    </row>
    <row r="1710" spans="2:8" x14ac:dyDescent="0.25">
      <c r="B1710" s="56"/>
      <c r="C1710" s="32"/>
      <c r="D1710" s="32"/>
      <c r="E1710" s="32"/>
      <c r="F1710" s="32"/>
      <c r="H1710" s="32"/>
    </row>
    <row r="1711" spans="2:8" x14ac:dyDescent="0.25">
      <c r="B1711" s="56"/>
      <c r="C1711" s="32"/>
      <c r="D1711" s="32"/>
      <c r="E1711" s="32"/>
      <c r="F1711" s="32"/>
      <c r="H1711" s="32"/>
    </row>
    <row r="1712" spans="2:8" x14ac:dyDescent="0.25">
      <c r="B1712" s="56"/>
      <c r="C1712" s="32"/>
      <c r="D1712" s="32"/>
      <c r="E1712" s="32"/>
      <c r="F1712" s="32"/>
      <c r="H1712" s="32"/>
    </row>
    <row r="1713" spans="2:8" x14ac:dyDescent="0.25">
      <c r="B1713" s="56"/>
      <c r="C1713" s="32"/>
      <c r="D1713" s="32"/>
      <c r="E1713" s="32"/>
      <c r="F1713" s="32"/>
      <c r="H1713" s="32"/>
    </row>
    <row r="1714" spans="2:8" x14ac:dyDescent="0.25">
      <c r="B1714" s="56"/>
      <c r="C1714" s="32"/>
      <c r="D1714" s="32"/>
      <c r="E1714" s="32"/>
      <c r="F1714" s="32"/>
      <c r="H1714" s="32"/>
    </row>
    <row r="1715" spans="2:8" x14ac:dyDescent="0.25">
      <c r="B1715" s="56"/>
      <c r="C1715" s="32"/>
      <c r="D1715" s="32"/>
      <c r="E1715" s="32"/>
      <c r="F1715" s="32"/>
      <c r="H1715" s="32"/>
    </row>
    <row r="1716" spans="2:8" x14ac:dyDescent="0.25">
      <c r="B1716" s="56"/>
      <c r="C1716" s="32"/>
      <c r="D1716" s="32"/>
      <c r="E1716" s="32"/>
      <c r="F1716" s="32"/>
      <c r="H1716" s="32"/>
    </row>
    <row r="1717" spans="2:8" x14ac:dyDescent="0.25">
      <c r="B1717" s="56"/>
      <c r="C1717" s="32"/>
      <c r="D1717" s="32"/>
      <c r="E1717" s="32"/>
      <c r="F1717" s="32"/>
      <c r="H1717" s="32"/>
    </row>
    <row r="1718" spans="2:8" x14ac:dyDescent="0.25">
      <c r="B1718" s="56"/>
      <c r="C1718" s="32"/>
      <c r="D1718" s="34"/>
      <c r="E1718" s="34"/>
      <c r="F1718" s="34"/>
      <c r="H1718" s="32"/>
    </row>
    <row r="1719" spans="2:8" x14ac:dyDescent="0.25">
      <c r="B1719" s="56"/>
      <c r="C1719" s="32"/>
      <c r="D1719" s="34"/>
      <c r="E1719" s="34"/>
      <c r="F1719" s="34"/>
      <c r="H1719" s="32"/>
    </row>
    <row r="1720" spans="2:8" x14ac:dyDescent="0.25">
      <c r="B1720" s="56"/>
      <c r="C1720" s="32"/>
      <c r="D1720" s="34"/>
      <c r="E1720" s="34"/>
      <c r="F1720" s="34"/>
      <c r="H1720" s="32"/>
    </row>
    <row r="1721" spans="2:8" x14ac:dyDescent="0.25">
      <c r="B1721" s="56"/>
      <c r="C1721" s="32"/>
      <c r="D1721" s="34"/>
      <c r="E1721" s="34"/>
      <c r="F1721" s="34"/>
      <c r="H1721" s="32"/>
    </row>
    <row r="1722" spans="2:8" x14ac:dyDescent="0.25">
      <c r="B1722" s="56"/>
      <c r="C1722" s="32"/>
      <c r="D1722" s="34"/>
      <c r="E1722" s="34"/>
      <c r="F1722" s="34"/>
      <c r="H1722" s="32"/>
    </row>
    <row r="1723" spans="2:8" x14ac:dyDescent="0.25">
      <c r="B1723" s="56"/>
      <c r="C1723" s="32"/>
      <c r="D1723" s="34"/>
      <c r="E1723" s="34"/>
      <c r="F1723" s="34"/>
      <c r="H1723" s="32"/>
    </row>
    <row r="1724" spans="2:8" x14ac:dyDescent="0.25">
      <c r="B1724" s="56"/>
      <c r="C1724" s="32"/>
      <c r="D1724" s="34"/>
      <c r="E1724" s="34"/>
      <c r="F1724" s="34"/>
      <c r="H1724" s="32"/>
    </row>
    <row r="1725" spans="2:8" x14ac:dyDescent="0.25">
      <c r="B1725" s="56"/>
      <c r="C1725" s="32"/>
      <c r="D1725" s="34"/>
      <c r="E1725" s="34"/>
      <c r="F1725" s="34"/>
      <c r="H1725" s="32"/>
    </row>
    <row r="1726" spans="2:8" x14ac:dyDescent="0.25">
      <c r="B1726" s="56"/>
      <c r="C1726" s="32"/>
      <c r="D1726" s="34"/>
      <c r="E1726" s="34"/>
      <c r="F1726" s="34"/>
      <c r="H1726" s="32"/>
    </row>
    <row r="1727" spans="2:8" x14ac:dyDescent="0.25">
      <c r="B1727" s="56"/>
      <c r="C1727" s="32"/>
      <c r="D1727" s="34"/>
      <c r="E1727" s="34"/>
      <c r="F1727" s="34"/>
      <c r="H1727" s="32"/>
    </row>
    <row r="1728" spans="2:8" x14ac:dyDescent="0.25">
      <c r="B1728" s="56"/>
      <c r="C1728" s="32"/>
      <c r="D1728" s="34"/>
      <c r="E1728" s="34"/>
      <c r="F1728" s="34"/>
      <c r="H1728" s="32"/>
    </row>
    <row r="1729" spans="2:8" x14ac:dyDescent="0.25">
      <c r="B1729" s="56"/>
      <c r="C1729" s="32"/>
      <c r="D1729" s="34"/>
      <c r="E1729" s="34"/>
      <c r="F1729" s="34"/>
      <c r="H1729" s="32"/>
    </row>
    <row r="1730" spans="2:8" x14ac:dyDescent="0.25">
      <c r="B1730" s="56"/>
      <c r="C1730" s="32"/>
      <c r="D1730" s="34"/>
      <c r="E1730" s="34"/>
      <c r="F1730" s="34"/>
      <c r="H1730" s="32"/>
    </row>
    <row r="1731" spans="2:8" x14ac:dyDescent="0.25">
      <c r="B1731" s="56"/>
      <c r="C1731" s="32"/>
      <c r="D1731" s="34"/>
      <c r="E1731" s="34"/>
      <c r="F1731" s="34"/>
      <c r="H1731" s="32"/>
    </row>
    <row r="1732" spans="2:8" x14ac:dyDescent="0.25">
      <c r="B1732" s="56"/>
      <c r="C1732" s="32"/>
      <c r="D1732" s="34"/>
      <c r="E1732" s="34"/>
      <c r="F1732" s="34"/>
      <c r="H1732" s="32"/>
    </row>
    <row r="1733" spans="2:8" x14ac:dyDescent="0.25">
      <c r="B1733" s="56"/>
      <c r="C1733" s="32"/>
      <c r="D1733" s="34"/>
      <c r="E1733" s="34"/>
      <c r="F1733" s="34"/>
      <c r="H1733" s="32"/>
    </row>
    <row r="1734" spans="2:8" x14ac:dyDescent="0.25">
      <c r="B1734" s="56"/>
      <c r="C1734" s="32"/>
      <c r="D1734" s="34"/>
      <c r="E1734" s="34"/>
      <c r="F1734" s="34"/>
      <c r="H1734" s="32"/>
    </row>
    <row r="1735" spans="2:8" x14ac:dyDescent="0.25">
      <c r="B1735" s="56"/>
      <c r="C1735" s="32"/>
      <c r="D1735" s="32"/>
      <c r="E1735" s="32"/>
      <c r="F1735" s="32"/>
      <c r="H1735" s="32"/>
    </row>
    <row r="1736" spans="2:8" x14ac:dyDescent="0.25">
      <c r="B1736" s="56"/>
      <c r="C1736" s="32"/>
      <c r="D1736" s="32"/>
      <c r="E1736" s="32"/>
      <c r="F1736" s="32"/>
      <c r="H1736" s="32"/>
    </row>
    <row r="1737" spans="2:8" x14ac:dyDescent="0.25">
      <c r="B1737" s="56"/>
      <c r="C1737" s="32"/>
      <c r="D1737" s="32"/>
      <c r="E1737" s="32"/>
      <c r="F1737" s="32"/>
      <c r="H1737" s="32"/>
    </row>
    <row r="1738" spans="2:8" x14ac:dyDescent="0.25">
      <c r="B1738" s="56"/>
      <c r="C1738" s="32"/>
      <c r="D1738" s="32"/>
      <c r="E1738" s="32"/>
      <c r="F1738" s="32"/>
      <c r="H1738" s="32"/>
    </row>
    <row r="1739" spans="2:8" x14ac:dyDescent="0.25">
      <c r="B1739" s="56"/>
      <c r="C1739" s="32"/>
      <c r="D1739" s="32"/>
      <c r="E1739" s="32"/>
      <c r="F1739" s="32"/>
      <c r="H1739" s="32"/>
    </row>
    <row r="1740" spans="2:8" x14ac:dyDescent="0.25">
      <c r="B1740" s="56"/>
      <c r="C1740" s="32"/>
      <c r="D1740" s="32"/>
      <c r="E1740" s="32"/>
      <c r="F1740" s="32"/>
      <c r="H1740" s="32"/>
    </row>
    <row r="1741" spans="2:8" x14ac:dyDescent="0.25">
      <c r="B1741" s="56"/>
      <c r="C1741" s="32"/>
      <c r="D1741" s="32"/>
      <c r="E1741" s="32"/>
      <c r="F1741" s="32"/>
      <c r="H1741" s="32"/>
    </row>
    <row r="1742" spans="2:8" x14ac:dyDescent="0.25">
      <c r="B1742" s="56"/>
      <c r="C1742" s="32"/>
      <c r="D1742" s="32"/>
      <c r="E1742" s="32"/>
      <c r="F1742" s="32"/>
      <c r="H1742" s="32"/>
    </row>
    <row r="1743" spans="2:8" x14ac:dyDescent="0.25">
      <c r="B1743" s="56"/>
      <c r="C1743" s="32"/>
      <c r="D1743" s="32"/>
      <c r="E1743" s="32"/>
      <c r="F1743" s="32"/>
      <c r="H1743" s="32"/>
    </row>
    <row r="1744" spans="2:8" x14ac:dyDescent="0.25">
      <c r="B1744" s="56"/>
      <c r="C1744" s="32"/>
      <c r="D1744" s="32"/>
      <c r="E1744" s="32"/>
      <c r="F1744" s="32"/>
      <c r="H1744" s="32"/>
    </row>
    <row r="1745" spans="2:8" x14ac:dyDescent="0.25">
      <c r="B1745" s="56"/>
      <c r="C1745" s="32"/>
      <c r="D1745" s="32"/>
      <c r="E1745" s="32"/>
      <c r="F1745" s="32"/>
      <c r="H1745" s="32"/>
    </row>
    <row r="1746" spans="2:8" x14ac:dyDescent="0.25">
      <c r="B1746" s="56"/>
      <c r="C1746" s="32"/>
      <c r="D1746" s="32"/>
      <c r="E1746" s="32"/>
      <c r="F1746" s="32"/>
      <c r="H1746" s="32"/>
    </row>
    <row r="1747" spans="2:8" x14ac:dyDescent="0.25">
      <c r="B1747" s="56"/>
      <c r="C1747" s="32"/>
      <c r="D1747" s="32"/>
      <c r="E1747" s="32"/>
      <c r="F1747" s="32"/>
      <c r="H1747" s="32"/>
    </row>
    <row r="1748" spans="2:8" x14ac:dyDescent="0.25">
      <c r="B1748" s="56"/>
      <c r="C1748" s="32"/>
      <c r="D1748" s="32"/>
      <c r="E1748" s="32"/>
      <c r="F1748" s="32"/>
      <c r="H1748" s="32"/>
    </row>
    <row r="1749" spans="2:8" x14ac:dyDescent="0.25">
      <c r="B1749" s="56"/>
      <c r="C1749" s="32"/>
      <c r="D1749" s="32"/>
      <c r="E1749" s="32"/>
      <c r="F1749" s="32"/>
      <c r="H1749" s="32"/>
    </row>
    <row r="1750" spans="2:8" x14ac:dyDescent="0.25">
      <c r="B1750" s="56"/>
      <c r="C1750" s="32"/>
      <c r="D1750" s="32"/>
      <c r="E1750" s="32"/>
      <c r="F1750" s="32"/>
      <c r="H1750" s="32"/>
    </row>
    <row r="1751" spans="2:8" x14ac:dyDescent="0.25">
      <c r="B1751" s="56"/>
      <c r="C1751" s="32"/>
      <c r="D1751" s="32"/>
      <c r="E1751" s="32"/>
      <c r="F1751" s="32"/>
      <c r="H1751" s="32"/>
    </row>
    <row r="1752" spans="2:8" x14ac:dyDescent="0.25">
      <c r="B1752" s="56"/>
      <c r="C1752" s="32"/>
      <c r="D1752" s="32"/>
      <c r="E1752" s="32"/>
      <c r="F1752" s="32"/>
      <c r="H1752" s="32"/>
    </row>
    <row r="1753" spans="2:8" x14ac:dyDescent="0.25">
      <c r="B1753" s="56"/>
      <c r="C1753" s="32"/>
      <c r="D1753" s="32"/>
      <c r="E1753" s="32"/>
      <c r="F1753" s="32"/>
      <c r="H1753" s="32"/>
    </row>
    <row r="1754" spans="2:8" x14ac:dyDescent="0.25">
      <c r="B1754" s="56"/>
      <c r="C1754" s="32"/>
      <c r="D1754" s="32"/>
      <c r="E1754" s="32"/>
      <c r="F1754" s="32"/>
      <c r="H1754" s="32"/>
    </row>
    <row r="1755" spans="2:8" x14ac:dyDescent="0.25">
      <c r="B1755" s="56"/>
      <c r="C1755" s="32"/>
      <c r="D1755" s="32"/>
      <c r="E1755" s="32"/>
      <c r="F1755" s="32"/>
      <c r="H1755" s="32"/>
    </row>
    <row r="1756" spans="2:8" x14ac:dyDescent="0.25">
      <c r="B1756" s="56"/>
      <c r="C1756" s="32"/>
      <c r="D1756" s="32"/>
      <c r="E1756" s="32"/>
      <c r="F1756" s="32"/>
      <c r="H1756" s="32"/>
    </row>
    <row r="1757" spans="2:8" x14ac:dyDescent="0.25">
      <c r="B1757" s="56"/>
      <c r="C1757" s="32"/>
      <c r="D1757" s="32"/>
      <c r="E1757" s="32"/>
      <c r="F1757" s="32"/>
      <c r="H1757" s="32"/>
    </row>
    <row r="1758" spans="2:8" x14ac:dyDescent="0.25">
      <c r="B1758" s="56"/>
      <c r="C1758" s="32"/>
      <c r="D1758" s="32"/>
      <c r="E1758" s="32"/>
      <c r="F1758" s="32"/>
      <c r="H1758" s="32"/>
    </row>
    <row r="1759" spans="2:8" x14ac:dyDescent="0.25">
      <c r="B1759" s="56"/>
      <c r="C1759" s="32"/>
      <c r="D1759" s="32"/>
      <c r="E1759" s="32"/>
      <c r="F1759" s="32"/>
      <c r="H1759" s="32"/>
    </row>
    <row r="1760" spans="2:8" x14ac:dyDescent="0.25">
      <c r="B1760" s="56"/>
      <c r="C1760" s="32"/>
      <c r="D1760" s="32"/>
      <c r="E1760" s="32"/>
      <c r="F1760" s="32"/>
      <c r="H1760" s="32"/>
    </row>
    <row r="1761" spans="2:8" x14ac:dyDescent="0.25">
      <c r="B1761" s="56"/>
      <c r="C1761" s="32"/>
      <c r="D1761" s="32"/>
      <c r="E1761" s="32"/>
      <c r="F1761" s="32"/>
      <c r="H1761" s="32"/>
    </row>
    <row r="1762" spans="2:8" x14ac:dyDescent="0.25">
      <c r="B1762" s="56"/>
      <c r="C1762" s="32"/>
      <c r="D1762" s="32"/>
      <c r="E1762" s="32"/>
      <c r="F1762" s="32"/>
      <c r="H1762" s="32"/>
    </row>
    <row r="1763" spans="2:8" x14ac:dyDescent="0.25">
      <c r="B1763" s="56"/>
      <c r="C1763" s="32"/>
      <c r="D1763" s="32"/>
      <c r="E1763" s="32"/>
      <c r="F1763" s="32"/>
      <c r="H1763" s="32"/>
    </row>
    <row r="1764" spans="2:8" x14ac:dyDescent="0.25">
      <c r="B1764" s="56"/>
      <c r="C1764" s="32"/>
      <c r="D1764" s="32"/>
      <c r="E1764" s="32"/>
      <c r="F1764" s="32"/>
      <c r="H1764" s="32"/>
    </row>
    <row r="1765" spans="2:8" x14ac:dyDescent="0.25">
      <c r="B1765" s="56"/>
      <c r="C1765" s="32"/>
      <c r="D1765" s="32"/>
      <c r="E1765" s="32"/>
      <c r="F1765" s="32"/>
      <c r="H1765" s="32"/>
    </row>
    <row r="1766" spans="2:8" x14ac:dyDescent="0.25">
      <c r="B1766" s="56"/>
      <c r="C1766" s="32"/>
      <c r="D1766" s="32"/>
      <c r="E1766" s="32"/>
      <c r="F1766" s="32"/>
      <c r="H1766" s="32"/>
    </row>
    <row r="1767" spans="2:8" x14ac:dyDescent="0.25">
      <c r="B1767" s="56"/>
      <c r="C1767" s="32"/>
      <c r="D1767" s="32"/>
      <c r="E1767" s="32"/>
      <c r="F1767" s="32"/>
      <c r="H1767" s="32"/>
    </row>
    <row r="1768" spans="2:8" x14ac:dyDescent="0.25">
      <c r="B1768" s="56"/>
      <c r="C1768" s="32"/>
      <c r="D1768" s="32"/>
      <c r="E1768" s="32"/>
      <c r="F1768" s="32"/>
      <c r="H1768" s="32"/>
    </row>
    <row r="1769" spans="2:8" x14ac:dyDescent="0.25">
      <c r="B1769" s="56"/>
      <c r="C1769" s="32"/>
      <c r="D1769" s="32"/>
      <c r="E1769" s="32"/>
      <c r="F1769" s="32"/>
      <c r="H1769" s="32"/>
    </row>
    <row r="1770" spans="2:8" x14ac:dyDescent="0.25">
      <c r="B1770" s="56"/>
      <c r="C1770" s="32"/>
      <c r="D1770" s="32"/>
      <c r="E1770" s="32"/>
      <c r="F1770" s="32"/>
      <c r="H1770" s="32"/>
    </row>
    <row r="1771" spans="2:8" x14ac:dyDescent="0.25">
      <c r="B1771" s="56"/>
      <c r="C1771" s="32"/>
      <c r="D1771" s="32"/>
      <c r="E1771" s="32"/>
      <c r="F1771" s="32"/>
      <c r="H1771" s="32"/>
    </row>
    <row r="1772" spans="2:8" x14ac:dyDescent="0.25">
      <c r="B1772" s="56"/>
      <c r="C1772" s="32"/>
      <c r="D1772" s="32"/>
      <c r="E1772" s="32"/>
      <c r="F1772" s="32"/>
      <c r="H1772" s="32"/>
    </row>
    <row r="1773" spans="2:8" x14ac:dyDescent="0.25">
      <c r="B1773" s="56"/>
      <c r="C1773" s="32"/>
      <c r="D1773" s="32"/>
      <c r="E1773" s="32"/>
      <c r="F1773" s="32"/>
      <c r="H1773" s="32"/>
    </row>
    <row r="1774" spans="2:8" x14ac:dyDescent="0.25">
      <c r="B1774" s="56"/>
      <c r="C1774" s="32"/>
      <c r="D1774" s="32"/>
      <c r="E1774" s="32"/>
      <c r="F1774" s="32"/>
      <c r="H1774" s="32"/>
    </row>
    <row r="1775" spans="2:8" x14ac:dyDescent="0.25">
      <c r="B1775" s="56"/>
      <c r="C1775" s="32"/>
      <c r="D1775" s="32"/>
      <c r="E1775" s="32"/>
      <c r="F1775" s="32"/>
      <c r="H1775" s="32"/>
    </row>
    <row r="1776" spans="2:8" x14ac:dyDescent="0.25">
      <c r="B1776" s="56"/>
      <c r="C1776" s="32"/>
      <c r="D1776" s="32"/>
      <c r="E1776" s="32"/>
      <c r="F1776" s="32"/>
      <c r="H1776" s="32"/>
    </row>
    <row r="1777" spans="2:8" x14ac:dyDescent="0.25">
      <c r="B1777" s="56"/>
      <c r="C1777" s="32"/>
      <c r="D1777" s="32"/>
      <c r="E1777" s="32"/>
      <c r="F1777" s="32"/>
      <c r="H1777" s="32"/>
    </row>
    <row r="1778" spans="2:8" x14ac:dyDescent="0.25">
      <c r="B1778" s="56"/>
      <c r="C1778" s="32"/>
      <c r="D1778" s="32"/>
      <c r="E1778" s="32"/>
      <c r="F1778" s="32"/>
      <c r="H1778" s="32"/>
    </row>
    <row r="1779" spans="2:8" x14ac:dyDescent="0.25">
      <c r="B1779" s="56"/>
      <c r="C1779" s="32"/>
      <c r="D1779" s="32"/>
      <c r="E1779" s="32"/>
      <c r="F1779" s="32"/>
      <c r="H1779" s="32"/>
    </row>
    <row r="1780" spans="2:8" x14ac:dyDescent="0.25">
      <c r="B1780" s="56"/>
      <c r="C1780" s="32"/>
      <c r="D1780" s="32"/>
      <c r="E1780" s="32"/>
      <c r="F1780" s="32"/>
      <c r="H1780" s="32"/>
    </row>
    <row r="1781" spans="2:8" x14ac:dyDescent="0.25">
      <c r="B1781" s="56"/>
      <c r="C1781" s="32"/>
      <c r="D1781" s="32"/>
      <c r="E1781" s="32"/>
      <c r="F1781" s="32"/>
      <c r="H1781" s="32"/>
    </row>
    <row r="1782" spans="2:8" x14ac:dyDescent="0.25">
      <c r="B1782" s="56"/>
      <c r="C1782" s="32"/>
      <c r="D1782" s="32"/>
      <c r="E1782" s="32"/>
      <c r="F1782" s="32"/>
      <c r="H1782" s="32"/>
    </row>
    <row r="1783" spans="2:8" x14ac:dyDescent="0.25">
      <c r="B1783" s="56"/>
      <c r="C1783" s="32"/>
      <c r="D1783" s="32"/>
      <c r="E1783" s="32"/>
      <c r="F1783" s="32"/>
      <c r="H1783" s="32"/>
    </row>
    <row r="1784" spans="2:8" x14ac:dyDescent="0.25">
      <c r="B1784" s="56"/>
      <c r="C1784" s="32"/>
      <c r="D1784" s="32"/>
      <c r="E1784" s="32"/>
      <c r="F1784" s="32"/>
      <c r="H1784" s="32"/>
    </row>
    <row r="1785" spans="2:8" x14ac:dyDescent="0.25">
      <c r="B1785" s="56"/>
      <c r="C1785" s="32"/>
      <c r="D1785" s="32"/>
      <c r="E1785" s="32"/>
      <c r="F1785" s="32"/>
      <c r="H1785" s="32"/>
    </row>
    <row r="1786" spans="2:8" x14ac:dyDescent="0.25">
      <c r="B1786" s="56"/>
      <c r="C1786" s="32"/>
      <c r="D1786" s="32"/>
      <c r="E1786" s="32"/>
      <c r="F1786" s="32"/>
      <c r="H1786" s="32"/>
    </row>
    <row r="1787" spans="2:8" x14ac:dyDescent="0.25">
      <c r="B1787" s="56"/>
      <c r="C1787" s="32"/>
      <c r="D1787" s="32"/>
      <c r="E1787" s="32"/>
      <c r="F1787" s="32"/>
      <c r="H1787" s="32"/>
    </row>
    <row r="1788" spans="2:8" x14ac:dyDescent="0.25">
      <c r="B1788" s="56"/>
      <c r="C1788" s="32"/>
      <c r="D1788" s="32"/>
      <c r="E1788" s="32"/>
      <c r="F1788" s="32"/>
      <c r="H1788" s="32"/>
    </row>
    <row r="1789" spans="2:8" x14ac:dyDescent="0.25">
      <c r="B1789" s="56"/>
      <c r="C1789" s="32"/>
      <c r="D1789" s="32"/>
      <c r="E1789" s="32"/>
      <c r="F1789" s="32"/>
      <c r="H1789" s="32"/>
    </row>
    <row r="1790" spans="2:8" x14ac:dyDescent="0.25">
      <c r="B1790" s="56"/>
      <c r="C1790" s="32"/>
      <c r="D1790" s="32"/>
      <c r="E1790" s="32"/>
      <c r="F1790" s="32"/>
      <c r="H1790" s="32"/>
    </row>
    <row r="1791" spans="2:8" x14ac:dyDescent="0.25">
      <c r="B1791" s="56"/>
      <c r="C1791" s="32"/>
      <c r="D1791" s="32"/>
      <c r="E1791" s="32"/>
      <c r="F1791" s="32"/>
      <c r="H1791" s="32"/>
    </row>
    <row r="1792" spans="2:8" x14ac:dyDescent="0.25">
      <c r="B1792" s="56"/>
      <c r="C1792" s="32"/>
      <c r="D1792" s="32"/>
      <c r="E1792" s="32"/>
      <c r="F1792" s="32"/>
      <c r="H1792" s="32"/>
    </row>
    <row r="1793" spans="2:8" x14ac:dyDescent="0.25">
      <c r="B1793" s="56"/>
      <c r="C1793" s="32"/>
      <c r="D1793" s="32"/>
      <c r="E1793" s="32"/>
      <c r="F1793" s="32"/>
      <c r="H1793" s="32"/>
    </row>
    <row r="1794" spans="2:8" x14ac:dyDescent="0.25">
      <c r="B1794" s="56"/>
      <c r="C1794" s="32"/>
      <c r="D1794" s="32"/>
      <c r="E1794" s="32"/>
      <c r="F1794" s="32"/>
      <c r="H1794" s="32"/>
    </row>
    <row r="1795" spans="2:8" x14ac:dyDescent="0.25">
      <c r="B1795" s="56"/>
      <c r="C1795" s="32"/>
      <c r="D1795" s="32"/>
      <c r="E1795" s="32"/>
      <c r="F1795" s="32"/>
      <c r="H1795" s="32"/>
    </row>
    <row r="1796" spans="2:8" x14ac:dyDescent="0.25">
      <c r="B1796" s="56"/>
      <c r="C1796" s="32"/>
      <c r="D1796" s="32"/>
      <c r="E1796" s="32"/>
      <c r="F1796" s="32"/>
      <c r="H1796" s="32"/>
    </row>
    <row r="1797" spans="2:8" x14ac:dyDescent="0.25">
      <c r="B1797" s="56"/>
      <c r="C1797" s="32"/>
      <c r="D1797" s="32"/>
      <c r="E1797" s="32"/>
      <c r="F1797" s="32"/>
      <c r="H1797" s="32"/>
    </row>
    <row r="1798" spans="2:8" x14ac:dyDescent="0.25">
      <c r="B1798" s="56"/>
      <c r="C1798" s="32"/>
      <c r="D1798" s="32"/>
      <c r="E1798" s="32"/>
      <c r="F1798" s="32"/>
      <c r="H1798" s="32"/>
    </row>
    <row r="1799" spans="2:8" x14ac:dyDescent="0.25">
      <c r="B1799" s="56"/>
      <c r="C1799" s="32"/>
      <c r="D1799" s="32"/>
      <c r="E1799" s="32"/>
      <c r="F1799" s="32"/>
      <c r="H1799" s="32"/>
    </row>
    <row r="1800" spans="2:8" x14ac:dyDescent="0.25">
      <c r="B1800" s="56"/>
      <c r="C1800" s="32"/>
      <c r="D1800" s="32"/>
      <c r="E1800" s="32"/>
      <c r="F1800" s="32"/>
      <c r="H1800" s="32"/>
    </row>
    <row r="1801" spans="2:8" x14ac:dyDescent="0.25">
      <c r="B1801" s="56"/>
      <c r="C1801" s="32"/>
      <c r="D1801" s="32"/>
      <c r="E1801" s="32"/>
      <c r="F1801" s="32"/>
      <c r="H1801" s="32"/>
    </row>
    <row r="1802" spans="2:8" x14ac:dyDescent="0.25">
      <c r="B1802" s="56"/>
      <c r="C1802" s="32"/>
      <c r="D1802" s="32"/>
      <c r="E1802" s="32"/>
      <c r="F1802" s="32"/>
      <c r="H1802" s="32"/>
    </row>
    <row r="1803" spans="2:8" x14ac:dyDescent="0.25">
      <c r="B1803" s="56"/>
      <c r="C1803" s="32"/>
      <c r="D1803" s="32"/>
      <c r="E1803" s="32"/>
      <c r="F1803" s="32"/>
      <c r="H1803" s="32"/>
    </row>
    <row r="1804" spans="2:8" x14ac:dyDescent="0.25">
      <c r="B1804" s="56"/>
      <c r="C1804" s="32"/>
      <c r="D1804" s="32"/>
      <c r="E1804" s="32"/>
      <c r="F1804" s="32"/>
      <c r="H1804" s="32"/>
    </row>
    <row r="1805" spans="2:8" x14ac:dyDescent="0.25">
      <c r="B1805" s="56"/>
      <c r="C1805" s="32"/>
      <c r="D1805" s="32"/>
      <c r="E1805" s="32"/>
      <c r="F1805" s="32"/>
      <c r="H1805" s="32"/>
    </row>
    <row r="1806" spans="2:8" x14ac:dyDescent="0.25">
      <c r="B1806" s="56"/>
      <c r="C1806" s="32"/>
      <c r="D1806" s="32"/>
      <c r="E1806" s="32"/>
      <c r="F1806" s="32"/>
      <c r="H1806" s="32"/>
    </row>
    <row r="1807" spans="2:8" x14ac:dyDescent="0.25">
      <c r="B1807" s="56"/>
      <c r="C1807" s="32"/>
      <c r="D1807" s="32"/>
      <c r="E1807" s="32"/>
      <c r="F1807" s="32"/>
      <c r="H1807" s="32"/>
    </row>
    <row r="1808" spans="2:8" x14ac:dyDescent="0.25">
      <c r="B1808" s="56"/>
      <c r="C1808" s="32"/>
      <c r="D1808" s="32"/>
      <c r="E1808" s="32"/>
      <c r="F1808" s="32"/>
      <c r="H1808" s="32"/>
    </row>
    <row r="1809" spans="2:8" x14ac:dyDescent="0.25">
      <c r="B1809" s="56"/>
      <c r="C1809" s="32"/>
      <c r="D1809" s="32"/>
      <c r="E1809" s="32"/>
      <c r="F1809" s="32"/>
      <c r="H1809" s="32"/>
    </row>
    <row r="1810" spans="2:8" x14ac:dyDescent="0.25">
      <c r="B1810" s="56"/>
      <c r="C1810" s="32"/>
      <c r="D1810" s="32"/>
      <c r="E1810" s="32"/>
      <c r="F1810" s="32"/>
      <c r="H1810" s="32"/>
    </row>
    <row r="1811" spans="2:8" x14ac:dyDescent="0.25">
      <c r="B1811" s="56"/>
      <c r="C1811" s="32"/>
      <c r="D1811" s="32"/>
      <c r="E1811" s="32"/>
      <c r="F1811" s="32"/>
      <c r="H1811" s="32"/>
    </row>
    <row r="1812" spans="2:8" x14ac:dyDescent="0.25">
      <c r="B1812" s="56"/>
      <c r="C1812" s="32"/>
      <c r="D1812" s="32"/>
      <c r="E1812" s="32"/>
      <c r="F1812" s="32"/>
      <c r="H1812" s="32"/>
    </row>
    <row r="1813" spans="2:8" x14ac:dyDescent="0.25">
      <c r="B1813" s="56"/>
      <c r="C1813" s="32"/>
      <c r="D1813" s="32"/>
      <c r="E1813" s="32"/>
      <c r="F1813" s="32"/>
      <c r="H1813" s="32"/>
    </row>
    <row r="1814" spans="2:8" x14ac:dyDescent="0.25">
      <c r="B1814" s="56"/>
      <c r="C1814" s="32"/>
      <c r="D1814" s="32"/>
      <c r="E1814" s="32"/>
      <c r="F1814" s="32"/>
      <c r="H1814" s="32"/>
    </row>
    <row r="1815" spans="2:8" x14ac:dyDescent="0.25">
      <c r="B1815" s="56"/>
      <c r="C1815" s="32"/>
      <c r="D1815" s="32"/>
      <c r="E1815" s="32"/>
      <c r="F1815" s="32"/>
      <c r="H1815" s="32"/>
    </row>
    <row r="1816" spans="2:8" x14ac:dyDescent="0.25">
      <c r="B1816" s="56"/>
      <c r="C1816" s="32"/>
      <c r="D1816" s="32"/>
      <c r="E1816" s="32"/>
      <c r="F1816" s="32"/>
      <c r="H1816" s="32"/>
    </row>
    <row r="1817" spans="2:8" x14ac:dyDescent="0.25">
      <c r="B1817" s="56"/>
      <c r="C1817" s="32"/>
      <c r="D1817" s="32"/>
      <c r="E1817" s="32"/>
      <c r="F1817" s="32"/>
      <c r="H1817" s="32"/>
    </row>
    <row r="1818" spans="2:8" x14ac:dyDescent="0.25">
      <c r="B1818" s="56"/>
      <c r="C1818" s="32"/>
      <c r="D1818" s="32"/>
      <c r="E1818" s="32"/>
      <c r="F1818" s="32"/>
      <c r="H1818" s="32"/>
    </row>
    <row r="1819" spans="2:8" x14ac:dyDescent="0.25">
      <c r="B1819" s="56"/>
      <c r="C1819" s="32"/>
      <c r="D1819" s="32"/>
      <c r="E1819" s="32"/>
      <c r="F1819" s="32"/>
      <c r="H1819" s="32"/>
    </row>
    <row r="1820" spans="2:8" x14ac:dyDescent="0.25">
      <c r="B1820" s="56"/>
      <c r="C1820" s="32"/>
      <c r="D1820" s="32"/>
      <c r="E1820" s="32"/>
      <c r="F1820" s="32"/>
      <c r="H1820" s="32"/>
    </row>
    <row r="1821" spans="2:8" x14ac:dyDescent="0.25">
      <c r="B1821" s="56"/>
      <c r="C1821" s="32"/>
      <c r="D1821" s="32"/>
      <c r="E1821" s="32"/>
      <c r="F1821" s="32"/>
      <c r="H1821" s="32"/>
    </row>
    <row r="1822" spans="2:8" x14ac:dyDescent="0.25">
      <c r="B1822" s="56"/>
      <c r="C1822" s="32"/>
      <c r="D1822" s="32"/>
      <c r="E1822" s="32"/>
      <c r="F1822" s="32"/>
      <c r="H1822" s="32"/>
    </row>
    <row r="1823" spans="2:8" x14ac:dyDescent="0.25">
      <c r="B1823" s="56"/>
      <c r="C1823" s="32"/>
      <c r="D1823" s="32"/>
      <c r="E1823" s="32"/>
      <c r="F1823" s="32"/>
      <c r="H1823" s="32"/>
    </row>
    <row r="1824" spans="2:8" x14ac:dyDescent="0.25">
      <c r="B1824" s="56"/>
      <c r="C1824" s="32"/>
      <c r="D1824" s="32"/>
      <c r="E1824" s="32"/>
      <c r="F1824" s="32"/>
      <c r="H1824" s="32"/>
    </row>
    <row r="1825" spans="2:8" x14ac:dyDescent="0.25">
      <c r="B1825" s="56"/>
      <c r="C1825" s="32"/>
      <c r="D1825" s="32"/>
      <c r="E1825" s="32"/>
      <c r="F1825" s="32"/>
      <c r="H1825" s="32"/>
    </row>
    <row r="1826" spans="2:8" x14ac:dyDescent="0.25">
      <c r="B1826" s="56"/>
      <c r="C1826" s="32"/>
      <c r="D1826" s="32"/>
      <c r="E1826" s="32"/>
      <c r="F1826" s="32"/>
      <c r="H1826" s="32"/>
    </row>
    <row r="1827" spans="2:8" x14ac:dyDescent="0.25">
      <c r="B1827" s="56"/>
      <c r="C1827" s="32"/>
      <c r="D1827" s="32"/>
      <c r="E1827" s="32"/>
      <c r="F1827" s="32"/>
      <c r="H1827" s="32"/>
    </row>
    <row r="1828" spans="2:8" x14ac:dyDescent="0.25">
      <c r="B1828" s="56"/>
      <c r="C1828" s="32"/>
      <c r="D1828" s="32"/>
      <c r="E1828" s="32"/>
      <c r="F1828" s="32"/>
      <c r="H1828" s="32"/>
    </row>
    <row r="1829" spans="2:8" x14ac:dyDescent="0.25">
      <c r="B1829" s="56"/>
      <c r="C1829" s="32"/>
      <c r="D1829" s="32"/>
      <c r="E1829" s="32"/>
      <c r="F1829" s="32"/>
      <c r="H1829" s="32"/>
    </row>
    <row r="1830" spans="2:8" x14ac:dyDescent="0.25">
      <c r="B1830" s="56"/>
      <c r="C1830" s="32"/>
      <c r="D1830" s="32"/>
      <c r="E1830" s="32"/>
      <c r="F1830" s="32"/>
      <c r="H1830" s="32"/>
    </row>
    <row r="1831" spans="2:8" x14ac:dyDescent="0.25">
      <c r="B1831" s="56"/>
      <c r="C1831" s="32"/>
      <c r="D1831" s="32"/>
      <c r="E1831" s="32"/>
      <c r="F1831" s="32"/>
      <c r="H1831" s="32"/>
    </row>
    <row r="1832" spans="2:8" x14ac:dyDescent="0.25">
      <c r="B1832" s="56"/>
      <c r="C1832" s="32"/>
      <c r="D1832" s="32"/>
      <c r="E1832" s="32"/>
      <c r="F1832" s="32"/>
      <c r="H1832" s="32"/>
    </row>
    <row r="1833" spans="2:8" x14ac:dyDescent="0.25">
      <c r="B1833" s="56"/>
      <c r="C1833" s="32"/>
      <c r="D1833" s="32"/>
      <c r="E1833" s="32"/>
      <c r="F1833" s="32"/>
      <c r="H1833" s="32"/>
    </row>
    <row r="1834" spans="2:8" x14ac:dyDescent="0.25">
      <c r="B1834" s="56"/>
      <c r="C1834" s="32"/>
      <c r="D1834" s="32"/>
      <c r="E1834" s="32"/>
      <c r="F1834" s="32"/>
      <c r="H1834" s="32"/>
    </row>
    <row r="1835" spans="2:8" x14ac:dyDescent="0.25">
      <c r="B1835" s="56"/>
      <c r="C1835" s="32"/>
      <c r="D1835" s="32"/>
      <c r="E1835" s="32"/>
      <c r="F1835" s="32"/>
      <c r="H1835" s="32"/>
    </row>
    <row r="1836" spans="2:8" x14ac:dyDescent="0.25">
      <c r="B1836" s="56"/>
      <c r="C1836" s="32"/>
      <c r="D1836" s="32"/>
      <c r="E1836" s="32"/>
      <c r="F1836" s="32"/>
      <c r="H1836" s="32"/>
    </row>
    <row r="1837" spans="2:8" x14ac:dyDescent="0.25">
      <c r="B1837" s="56"/>
      <c r="C1837" s="32"/>
      <c r="D1837" s="32"/>
      <c r="E1837" s="32"/>
      <c r="F1837" s="32"/>
      <c r="H1837" s="32"/>
    </row>
    <row r="1838" spans="2:8" x14ac:dyDescent="0.25">
      <c r="B1838" s="56"/>
      <c r="C1838" s="32"/>
      <c r="D1838" s="32"/>
      <c r="E1838" s="32"/>
      <c r="F1838" s="32"/>
      <c r="H1838" s="32"/>
    </row>
    <row r="1839" spans="2:8" x14ac:dyDescent="0.25">
      <c r="B1839" s="56"/>
      <c r="C1839" s="32"/>
      <c r="D1839" s="32"/>
      <c r="E1839" s="32"/>
      <c r="F1839" s="32"/>
      <c r="H1839" s="32"/>
    </row>
    <row r="1840" spans="2:8" x14ac:dyDescent="0.25">
      <c r="B1840" s="56"/>
      <c r="C1840" s="32"/>
      <c r="D1840" s="32"/>
      <c r="E1840" s="32"/>
      <c r="F1840" s="32"/>
      <c r="H1840" s="32"/>
    </row>
  </sheetData>
  <autoFilter ref="A1:J336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workbookViewId="0">
      <pane ySplit="1" topLeftCell="A2" activePane="bottomLeft" state="frozen"/>
      <selection pane="bottomLeft" activeCell="L4" sqref="L4"/>
    </sheetView>
  </sheetViews>
  <sheetFormatPr baseColWidth="10" defaultColWidth="11.42578125" defaultRowHeight="15" x14ac:dyDescent="0.25"/>
  <cols>
    <col min="1" max="1" width="11.42578125" style="12"/>
    <col min="2" max="2" width="3.5703125" style="10" bestFit="1" customWidth="1"/>
    <col min="3" max="3" width="14.5703125" style="12" bestFit="1" customWidth="1"/>
    <col min="4" max="7" width="11.42578125" style="1"/>
    <col min="8" max="8" width="18.28515625" style="28" bestFit="1" customWidth="1"/>
    <col min="9" max="9" width="15.140625" style="28" bestFit="1" customWidth="1"/>
    <col min="10" max="11" width="11.42578125" style="1"/>
    <col min="12" max="12" width="19.85546875" style="1" bestFit="1" customWidth="1"/>
    <col min="13" max="16384" width="11.42578125" style="1"/>
  </cols>
  <sheetData>
    <row r="1" spans="1:12" ht="26.25" x14ac:dyDescent="0.25">
      <c r="A1" s="15" t="s">
        <v>19</v>
      </c>
      <c r="B1" s="46" t="s">
        <v>22</v>
      </c>
      <c r="C1" s="60" t="s">
        <v>23</v>
      </c>
      <c r="D1" s="11" t="s">
        <v>24</v>
      </c>
      <c r="E1" s="11" t="s">
        <v>25</v>
      </c>
      <c r="F1" s="14" t="s">
        <v>39</v>
      </c>
      <c r="G1" s="16" t="s">
        <v>26</v>
      </c>
      <c r="H1" s="17" t="s">
        <v>169</v>
      </c>
      <c r="I1" s="17" t="s">
        <v>38</v>
      </c>
    </row>
    <row r="2" spans="1:12" x14ac:dyDescent="0.25">
      <c r="A2" s="4" t="s">
        <v>44</v>
      </c>
      <c r="B2" s="12">
        <v>1</v>
      </c>
      <c r="C2" s="12" t="s">
        <v>123</v>
      </c>
      <c r="D2" s="45">
        <v>4.0999999999999996</v>
      </c>
      <c r="E2" s="45">
        <v>5</v>
      </c>
      <c r="F2" s="23">
        <v>2.8270000000000001E-3</v>
      </c>
      <c r="G2" s="12" t="s">
        <v>168</v>
      </c>
      <c r="H2" s="48">
        <f>0.13647*D2^2.38351</f>
        <v>3.9410654005042858</v>
      </c>
      <c r="I2" s="48">
        <f>(H2/1000)*0.5/F2</f>
        <v>0.69704021940295113</v>
      </c>
    </row>
    <row r="3" spans="1:12" x14ac:dyDescent="0.25">
      <c r="A3" s="4" t="s">
        <v>44</v>
      </c>
      <c r="B3" s="12">
        <v>2</v>
      </c>
      <c r="C3" s="12" t="s">
        <v>123</v>
      </c>
      <c r="D3" s="45">
        <v>2.9</v>
      </c>
      <c r="E3" s="45">
        <v>5</v>
      </c>
      <c r="F3" s="23">
        <v>2.8270000000000001E-3</v>
      </c>
      <c r="G3" s="12" t="s">
        <v>168</v>
      </c>
      <c r="H3" s="48">
        <f t="shared" ref="H3:H66" si="0">0.13647*D3^2.38351</f>
        <v>1.7265034221832913</v>
      </c>
      <c r="I3" s="48">
        <f t="shared" ref="I3:I66" si="1">(H3/1000)*0.5/F3</f>
        <v>0.3053596431169599</v>
      </c>
      <c r="K3" s="61" t="s">
        <v>34</v>
      </c>
      <c r="L3" s="61" t="s">
        <v>171</v>
      </c>
    </row>
    <row r="4" spans="1:12" x14ac:dyDescent="0.25">
      <c r="A4" s="4" t="s">
        <v>44</v>
      </c>
      <c r="B4" s="12">
        <v>3</v>
      </c>
      <c r="C4" s="12" t="s">
        <v>124</v>
      </c>
      <c r="D4" s="45">
        <v>4.05</v>
      </c>
      <c r="E4" s="45">
        <v>3</v>
      </c>
      <c r="F4" s="23">
        <v>2.8270000000000001E-3</v>
      </c>
      <c r="G4" s="12" t="s">
        <v>168</v>
      </c>
      <c r="H4" s="48">
        <f t="shared" si="0"/>
        <v>3.8274745703000765</v>
      </c>
      <c r="I4" s="48">
        <f t="shared" si="1"/>
        <v>0.67694987094094028</v>
      </c>
      <c r="K4" s="54" t="s">
        <v>44</v>
      </c>
      <c r="L4" s="29">
        <f>SUMIF(A$2:A$167,K4,I$2:I$167)</f>
        <v>3.1597992539292084</v>
      </c>
    </row>
    <row r="5" spans="1:12" x14ac:dyDescent="0.25">
      <c r="A5" s="4" t="s">
        <v>44</v>
      </c>
      <c r="B5" s="12">
        <v>4</v>
      </c>
      <c r="C5" s="12" t="s">
        <v>124</v>
      </c>
      <c r="D5" s="45">
        <v>3.5</v>
      </c>
      <c r="E5" s="45">
        <v>3</v>
      </c>
      <c r="F5" s="23">
        <v>2.8270000000000001E-3</v>
      </c>
      <c r="G5" s="12" t="s">
        <v>168</v>
      </c>
      <c r="H5" s="48">
        <f t="shared" si="0"/>
        <v>2.7028927660405127</v>
      </c>
      <c r="I5" s="48">
        <f t="shared" si="1"/>
        <v>0.47804965794844584</v>
      </c>
      <c r="K5" s="54" t="s">
        <v>45</v>
      </c>
      <c r="L5" s="29">
        <f t="shared" ref="L5:L48" si="2">SUMIF(A$2:A$167,K5,I$2:I$167)</f>
        <v>0.62401866823289787</v>
      </c>
    </row>
    <row r="6" spans="1:12" x14ac:dyDescent="0.25">
      <c r="A6" s="4" t="s">
        <v>44</v>
      </c>
      <c r="B6" s="12">
        <v>5</v>
      </c>
      <c r="C6" s="12" t="s">
        <v>123</v>
      </c>
      <c r="D6" s="45">
        <v>2.9</v>
      </c>
      <c r="E6" s="45">
        <v>5</v>
      </c>
      <c r="F6" s="23">
        <v>2.8270000000000001E-3</v>
      </c>
      <c r="G6" s="12" t="s">
        <v>168</v>
      </c>
      <c r="H6" s="48">
        <f t="shared" si="0"/>
        <v>1.7265034221832913</v>
      </c>
      <c r="I6" s="48">
        <f t="shared" si="1"/>
        <v>0.3053596431169599</v>
      </c>
      <c r="K6" s="54" t="s">
        <v>46</v>
      </c>
      <c r="L6" s="29">
        <f t="shared" si="2"/>
        <v>6.8657760231962834</v>
      </c>
    </row>
    <row r="7" spans="1:12" x14ac:dyDescent="0.25">
      <c r="A7" s="4" t="s">
        <v>44</v>
      </c>
      <c r="B7" s="12">
        <v>6</v>
      </c>
      <c r="C7" s="12" t="s">
        <v>125</v>
      </c>
      <c r="D7" s="45">
        <v>4.0999999999999996</v>
      </c>
      <c r="E7" s="45">
        <v>4</v>
      </c>
      <c r="F7" s="23">
        <v>2.8270000000000001E-3</v>
      </c>
      <c r="G7" s="12" t="s">
        <v>168</v>
      </c>
      <c r="H7" s="48">
        <f t="shared" si="0"/>
        <v>3.9410654005042858</v>
      </c>
      <c r="I7" s="48">
        <f t="shared" si="1"/>
        <v>0.69704021940295113</v>
      </c>
      <c r="K7" s="54" t="s">
        <v>47</v>
      </c>
      <c r="L7" s="29">
        <f t="shared" si="2"/>
        <v>5.9933023621269506</v>
      </c>
    </row>
    <row r="8" spans="1:12" x14ac:dyDescent="0.25">
      <c r="A8" s="4" t="s">
        <v>45</v>
      </c>
      <c r="B8" s="12">
        <v>1</v>
      </c>
      <c r="C8" s="12" t="s">
        <v>126</v>
      </c>
      <c r="D8" s="45">
        <v>3</v>
      </c>
      <c r="E8" s="45">
        <v>1.8</v>
      </c>
      <c r="F8" s="23">
        <v>2.8270000000000001E-3</v>
      </c>
      <c r="G8" s="12" t="s">
        <v>168</v>
      </c>
      <c r="H8" s="48">
        <f t="shared" si="0"/>
        <v>1.8718044412067714</v>
      </c>
      <c r="I8" s="48">
        <f t="shared" si="1"/>
        <v>0.33105844379320326</v>
      </c>
      <c r="K8" s="54" t="s">
        <v>48</v>
      </c>
      <c r="L8" s="29">
        <f t="shared" si="2"/>
        <v>0</v>
      </c>
    </row>
    <row r="9" spans="1:12" x14ac:dyDescent="0.25">
      <c r="A9" s="4" t="s">
        <v>45</v>
      </c>
      <c r="B9" s="12">
        <v>2</v>
      </c>
      <c r="C9" s="12" t="s">
        <v>111</v>
      </c>
      <c r="D9" s="45">
        <v>2.85</v>
      </c>
      <c r="E9" s="45">
        <v>3</v>
      </c>
      <c r="F9" s="23">
        <v>2.8270000000000001E-3</v>
      </c>
      <c r="G9" s="12" t="s">
        <v>168</v>
      </c>
      <c r="H9" s="48">
        <f t="shared" si="0"/>
        <v>1.6563971089820333</v>
      </c>
      <c r="I9" s="48">
        <f t="shared" si="1"/>
        <v>0.29296022443969461</v>
      </c>
      <c r="K9" s="54" t="s">
        <v>49</v>
      </c>
      <c r="L9" s="29">
        <f t="shared" si="2"/>
        <v>0</v>
      </c>
    </row>
    <row r="10" spans="1:12" x14ac:dyDescent="0.25">
      <c r="A10" s="4" t="s">
        <v>46</v>
      </c>
      <c r="B10" s="12">
        <v>1</v>
      </c>
      <c r="C10" s="12" t="s">
        <v>99</v>
      </c>
      <c r="D10" s="45">
        <v>2.5</v>
      </c>
      <c r="E10" s="45">
        <v>3</v>
      </c>
      <c r="F10" s="23">
        <v>2.8270000000000001E-3</v>
      </c>
      <c r="G10" s="12" t="s">
        <v>168</v>
      </c>
      <c r="H10" s="48">
        <f t="shared" si="0"/>
        <v>1.2120797109526622</v>
      </c>
      <c r="I10" s="48">
        <f t="shared" si="1"/>
        <v>0.21437561212463074</v>
      </c>
      <c r="K10" s="54" t="s">
        <v>50</v>
      </c>
      <c r="L10" s="29">
        <f t="shared" si="2"/>
        <v>1.2282379639504015</v>
      </c>
    </row>
    <row r="11" spans="1:12" x14ac:dyDescent="0.25">
      <c r="A11" s="4" t="s">
        <v>46</v>
      </c>
      <c r="B11" s="12">
        <v>2</v>
      </c>
      <c r="C11" s="12" t="s">
        <v>99</v>
      </c>
      <c r="D11" s="45">
        <v>4.4000000000000004</v>
      </c>
      <c r="E11" s="45">
        <v>3.25</v>
      </c>
      <c r="F11" s="23">
        <v>2.8270000000000001E-3</v>
      </c>
      <c r="G11" s="12" t="s">
        <v>168</v>
      </c>
      <c r="H11" s="48">
        <f t="shared" si="0"/>
        <v>4.6635118052985529</v>
      </c>
      <c r="I11" s="48">
        <f t="shared" si="1"/>
        <v>0.82481637872277203</v>
      </c>
      <c r="K11" s="54" t="s">
        <v>51</v>
      </c>
      <c r="L11" s="29">
        <f t="shared" si="2"/>
        <v>7.5720107135474581</v>
      </c>
    </row>
    <row r="12" spans="1:12" x14ac:dyDescent="0.25">
      <c r="A12" s="4" t="s">
        <v>46</v>
      </c>
      <c r="B12" s="12">
        <v>3</v>
      </c>
      <c r="C12" s="12" t="s">
        <v>99</v>
      </c>
      <c r="D12" s="45">
        <v>4.55</v>
      </c>
      <c r="E12" s="45">
        <v>6</v>
      </c>
      <c r="F12" s="23">
        <v>2.8270000000000001E-3</v>
      </c>
      <c r="G12" s="12" t="s">
        <v>168</v>
      </c>
      <c r="H12" s="48">
        <f t="shared" si="0"/>
        <v>5.0514253061511418</v>
      </c>
      <c r="I12" s="48">
        <f t="shared" si="1"/>
        <v>0.89342506299100488</v>
      </c>
      <c r="K12" s="54" t="s">
        <v>52</v>
      </c>
      <c r="L12" s="29">
        <f t="shared" si="2"/>
        <v>7.1436272146283786</v>
      </c>
    </row>
    <row r="13" spans="1:12" x14ac:dyDescent="0.25">
      <c r="A13" s="4" t="s">
        <v>46</v>
      </c>
      <c r="B13" s="12">
        <v>4</v>
      </c>
      <c r="C13" s="12" t="s">
        <v>99</v>
      </c>
      <c r="D13" s="45">
        <v>2.5</v>
      </c>
      <c r="E13" s="45">
        <v>2</v>
      </c>
      <c r="F13" s="23">
        <v>2.8270000000000001E-3</v>
      </c>
      <c r="G13" s="12" t="s">
        <v>168</v>
      </c>
      <c r="H13" s="48">
        <f t="shared" si="0"/>
        <v>1.2120797109526622</v>
      </c>
      <c r="I13" s="48">
        <f t="shared" si="1"/>
        <v>0.21437561212463074</v>
      </c>
      <c r="K13" s="54" t="s">
        <v>53</v>
      </c>
      <c r="L13" s="29">
        <f t="shared" si="2"/>
        <v>0</v>
      </c>
    </row>
    <row r="14" spans="1:12" x14ac:dyDescent="0.25">
      <c r="A14" s="4" t="s">
        <v>46</v>
      </c>
      <c r="B14" s="12">
        <v>5</v>
      </c>
      <c r="C14" s="12" t="s">
        <v>99</v>
      </c>
      <c r="D14" s="45">
        <v>5</v>
      </c>
      <c r="E14" s="45">
        <v>5</v>
      </c>
      <c r="F14" s="23">
        <v>2.8270000000000001E-3</v>
      </c>
      <c r="G14" s="12" t="s">
        <v>168</v>
      </c>
      <c r="H14" s="48">
        <f t="shared" si="0"/>
        <v>6.3246891675375991</v>
      </c>
      <c r="I14" s="48">
        <f t="shared" si="1"/>
        <v>1.1186220671272724</v>
      </c>
      <c r="K14" s="54" t="s">
        <v>54</v>
      </c>
      <c r="L14" s="29">
        <f t="shared" si="2"/>
        <v>3.3873888487311841</v>
      </c>
    </row>
    <row r="15" spans="1:12" x14ac:dyDescent="0.25">
      <c r="A15" s="4" t="s">
        <v>46</v>
      </c>
      <c r="B15" s="12">
        <v>6</v>
      </c>
      <c r="C15" s="12" t="s">
        <v>99</v>
      </c>
      <c r="D15" s="45">
        <v>6.3</v>
      </c>
      <c r="E15" s="45">
        <v>6</v>
      </c>
      <c r="F15" s="23">
        <v>2.8270000000000001E-3</v>
      </c>
      <c r="G15" s="12" t="s">
        <v>168</v>
      </c>
      <c r="H15" s="48">
        <f t="shared" si="0"/>
        <v>10.971686368675135</v>
      </c>
      <c r="I15" s="48">
        <f t="shared" si="1"/>
        <v>1.9405175749336991</v>
      </c>
      <c r="K15" s="54" t="s">
        <v>55</v>
      </c>
      <c r="L15" s="29">
        <f t="shared" si="2"/>
        <v>3.2512501448638083</v>
      </c>
    </row>
    <row r="16" spans="1:12" x14ac:dyDescent="0.25">
      <c r="A16" s="4" t="s">
        <v>46</v>
      </c>
      <c r="B16" s="12">
        <v>7</v>
      </c>
      <c r="C16" s="12" t="s">
        <v>99</v>
      </c>
      <c r="D16" s="45">
        <v>5.9</v>
      </c>
      <c r="E16" s="45">
        <v>4</v>
      </c>
      <c r="F16" s="23">
        <v>2.8270000000000001E-3</v>
      </c>
      <c r="G16" s="12" t="s">
        <v>168</v>
      </c>
      <c r="H16" s="48">
        <f t="shared" si="0"/>
        <v>9.3836255655840315</v>
      </c>
      <c r="I16" s="48">
        <f t="shared" si="1"/>
        <v>1.6596437151722732</v>
      </c>
      <c r="K16" s="54" t="s">
        <v>56</v>
      </c>
      <c r="L16" s="29">
        <f t="shared" si="2"/>
        <v>2.4939360560618233</v>
      </c>
    </row>
    <row r="17" spans="1:12" x14ac:dyDescent="0.25">
      <c r="A17" s="4" t="s">
        <v>47</v>
      </c>
      <c r="B17" s="12">
        <v>1</v>
      </c>
      <c r="C17" s="12" t="s">
        <v>127</v>
      </c>
      <c r="D17" s="45">
        <v>2.6</v>
      </c>
      <c r="E17" s="45">
        <v>2.5</v>
      </c>
      <c r="F17" s="23">
        <v>2.8270000000000001E-3</v>
      </c>
      <c r="G17" s="12" t="s">
        <v>168</v>
      </c>
      <c r="H17" s="48">
        <f t="shared" si="0"/>
        <v>1.3308536994529958</v>
      </c>
      <c r="I17" s="48">
        <f t="shared" si="1"/>
        <v>0.23538268472815632</v>
      </c>
      <c r="K17" s="54" t="s">
        <v>57</v>
      </c>
      <c r="L17" s="29">
        <f t="shared" si="2"/>
        <v>5.3160198184978968</v>
      </c>
    </row>
    <row r="18" spans="1:12" x14ac:dyDescent="0.25">
      <c r="A18" s="4" t="s">
        <v>47</v>
      </c>
      <c r="B18" s="12">
        <v>2</v>
      </c>
      <c r="C18" s="12" t="s">
        <v>111</v>
      </c>
      <c r="D18" s="45">
        <v>4.1500000000000004</v>
      </c>
      <c r="E18" s="45">
        <v>3</v>
      </c>
      <c r="F18" s="23">
        <v>2.8270000000000001E-3</v>
      </c>
      <c r="G18" s="12" t="s">
        <v>168</v>
      </c>
      <c r="H18" s="48">
        <f t="shared" si="0"/>
        <v>4.0565890174840487</v>
      </c>
      <c r="I18" s="48">
        <f t="shared" si="1"/>
        <v>0.71747241200637568</v>
      </c>
      <c r="K18" s="54" t="s">
        <v>58</v>
      </c>
      <c r="L18" s="29">
        <f t="shared" si="2"/>
        <v>0.52833824926977868</v>
      </c>
    </row>
    <row r="19" spans="1:12" x14ac:dyDescent="0.25">
      <c r="A19" s="4" t="s">
        <v>47</v>
      </c>
      <c r="B19" s="12">
        <v>3</v>
      </c>
      <c r="C19" s="12" t="s">
        <v>111</v>
      </c>
      <c r="D19" s="45">
        <v>2.5</v>
      </c>
      <c r="E19" s="45">
        <v>2.5</v>
      </c>
      <c r="F19" s="23">
        <v>2.8270000000000001E-3</v>
      </c>
      <c r="G19" s="12" t="s">
        <v>168</v>
      </c>
      <c r="H19" s="48">
        <f t="shared" si="0"/>
        <v>1.2120797109526622</v>
      </c>
      <c r="I19" s="48">
        <f t="shared" si="1"/>
        <v>0.21437561212463074</v>
      </c>
      <c r="K19" s="54" t="s">
        <v>59</v>
      </c>
      <c r="L19" s="29">
        <f t="shared" si="2"/>
        <v>5.3499387446080835</v>
      </c>
    </row>
    <row r="20" spans="1:12" x14ac:dyDescent="0.25">
      <c r="A20" s="4" t="s">
        <v>47</v>
      </c>
      <c r="B20" s="12">
        <v>4</v>
      </c>
      <c r="C20" s="12" t="s">
        <v>111</v>
      </c>
      <c r="D20" s="45">
        <v>2.35</v>
      </c>
      <c r="E20" s="45">
        <v>2.5</v>
      </c>
      <c r="F20" s="23">
        <v>2.8270000000000001E-3</v>
      </c>
      <c r="G20" s="12" t="s">
        <v>168</v>
      </c>
      <c r="H20" s="48">
        <f t="shared" si="0"/>
        <v>1.045878299163012</v>
      </c>
      <c r="I20" s="48">
        <f t="shared" si="1"/>
        <v>0.18498024392695647</v>
      </c>
      <c r="K20" s="54" t="s">
        <v>60</v>
      </c>
      <c r="L20" s="29">
        <f t="shared" si="2"/>
        <v>0.11145341570256442</v>
      </c>
    </row>
    <row r="21" spans="1:12" x14ac:dyDescent="0.25">
      <c r="A21" s="4" t="s">
        <v>47</v>
      </c>
      <c r="B21" s="12">
        <v>5</v>
      </c>
      <c r="C21" s="12" t="s">
        <v>111</v>
      </c>
      <c r="D21" s="45">
        <v>4.25</v>
      </c>
      <c r="E21" s="45">
        <v>3.5</v>
      </c>
      <c r="F21" s="23">
        <v>2.8270000000000001E-3</v>
      </c>
      <c r="G21" s="12" t="s">
        <v>168</v>
      </c>
      <c r="H21" s="48">
        <f t="shared" si="0"/>
        <v>4.2934705688283463</v>
      </c>
      <c r="I21" s="48">
        <f t="shared" si="1"/>
        <v>0.75936868921619138</v>
      </c>
      <c r="K21" s="54" t="s">
        <v>61</v>
      </c>
      <c r="L21" s="29">
        <f t="shared" si="2"/>
        <v>0.68514098158094339</v>
      </c>
    </row>
    <row r="22" spans="1:12" x14ac:dyDescent="0.25">
      <c r="A22" s="4" t="s">
        <v>47</v>
      </c>
      <c r="B22" s="12">
        <v>6</v>
      </c>
      <c r="C22" s="12" t="s">
        <v>101</v>
      </c>
      <c r="D22" s="45">
        <v>4.0999999999999996</v>
      </c>
      <c r="E22" s="45">
        <v>4.5</v>
      </c>
      <c r="F22" s="23">
        <v>2.8270000000000001E-3</v>
      </c>
      <c r="G22" s="12" t="s">
        <v>168</v>
      </c>
      <c r="H22" s="48">
        <f t="shared" si="0"/>
        <v>3.9410654005042858</v>
      </c>
      <c r="I22" s="48">
        <f t="shared" si="1"/>
        <v>0.69704021940295113</v>
      </c>
      <c r="K22" s="54" t="s">
        <v>62</v>
      </c>
      <c r="L22" s="29">
        <f t="shared" si="2"/>
        <v>0.60726846741554996</v>
      </c>
    </row>
    <row r="23" spans="1:12" x14ac:dyDescent="0.25">
      <c r="A23" s="4" t="s">
        <v>47</v>
      </c>
      <c r="B23" s="12">
        <v>7</v>
      </c>
      <c r="C23" s="12" t="s">
        <v>124</v>
      </c>
      <c r="D23" s="45">
        <v>3.15</v>
      </c>
      <c r="E23" s="45">
        <v>4</v>
      </c>
      <c r="F23" s="23">
        <v>2.8270000000000001E-3</v>
      </c>
      <c r="G23" s="12" t="s">
        <v>168</v>
      </c>
      <c r="H23" s="48">
        <f t="shared" si="0"/>
        <v>2.1026422153145234</v>
      </c>
      <c r="I23" s="48">
        <f t="shared" si="1"/>
        <v>0.37188578268739364</v>
      </c>
      <c r="K23" s="54" t="s">
        <v>63</v>
      </c>
      <c r="L23" s="29">
        <f t="shared" si="2"/>
        <v>0.52146411475037135</v>
      </c>
    </row>
    <row r="24" spans="1:12" x14ac:dyDescent="0.25">
      <c r="A24" s="4" t="s">
        <v>47</v>
      </c>
      <c r="B24" s="12">
        <v>8</v>
      </c>
      <c r="C24" s="12" t="s">
        <v>101</v>
      </c>
      <c r="D24" s="45">
        <v>6</v>
      </c>
      <c r="E24" s="45">
        <v>5</v>
      </c>
      <c r="F24" s="23">
        <v>2.8270000000000001E-3</v>
      </c>
      <c r="G24" s="12" t="s">
        <v>168</v>
      </c>
      <c r="H24" s="48">
        <f t="shared" si="0"/>
        <v>9.7671639629578717</v>
      </c>
      <c r="I24" s="48">
        <f t="shared" si="1"/>
        <v>1.7274785926702991</v>
      </c>
      <c r="K24" s="54" t="s">
        <v>64</v>
      </c>
      <c r="L24" s="29">
        <f t="shared" si="2"/>
        <v>2.3388725032635613</v>
      </c>
    </row>
    <row r="25" spans="1:12" x14ac:dyDescent="0.25">
      <c r="A25" s="4" t="s">
        <v>47</v>
      </c>
      <c r="B25" s="12">
        <v>9</v>
      </c>
      <c r="C25" s="12" t="s">
        <v>128</v>
      </c>
      <c r="D25" s="45">
        <v>2.6</v>
      </c>
      <c r="E25" s="45">
        <v>2.15</v>
      </c>
      <c r="F25" s="23">
        <v>2.8270000000000001E-3</v>
      </c>
      <c r="G25" s="12" t="s">
        <v>168</v>
      </c>
      <c r="H25" s="48">
        <f t="shared" si="0"/>
        <v>1.3308536994529958</v>
      </c>
      <c r="I25" s="48">
        <f t="shared" si="1"/>
        <v>0.23538268472815632</v>
      </c>
      <c r="K25" s="54" t="s">
        <v>65</v>
      </c>
      <c r="L25" s="29">
        <f t="shared" si="2"/>
        <v>3.3280093346169828</v>
      </c>
    </row>
    <row r="26" spans="1:12" x14ac:dyDescent="0.25">
      <c r="A26" s="4" t="s">
        <v>47</v>
      </c>
      <c r="B26" s="12">
        <v>10</v>
      </c>
      <c r="C26" s="12" t="s">
        <v>124</v>
      </c>
      <c r="D26" s="45">
        <v>3.5</v>
      </c>
      <c r="E26" s="45">
        <v>2.5</v>
      </c>
      <c r="F26" s="23">
        <v>2.8270000000000001E-3</v>
      </c>
      <c r="G26" s="12" t="s">
        <v>168</v>
      </c>
      <c r="H26" s="48">
        <f t="shared" si="0"/>
        <v>2.7028927660405127</v>
      </c>
      <c r="I26" s="48">
        <f t="shared" si="1"/>
        <v>0.47804965794844584</v>
      </c>
      <c r="K26" s="54" t="s">
        <v>66</v>
      </c>
      <c r="L26" s="29">
        <f t="shared" si="2"/>
        <v>0</v>
      </c>
    </row>
    <row r="27" spans="1:12" x14ac:dyDescent="0.25">
      <c r="A27" s="4" t="s">
        <v>47</v>
      </c>
      <c r="B27" s="12">
        <v>11</v>
      </c>
      <c r="C27" s="12" t="s">
        <v>124</v>
      </c>
      <c r="D27" s="45">
        <v>3.15</v>
      </c>
      <c r="E27" s="45">
        <v>5</v>
      </c>
      <c r="F27" s="23">
        <v>2.8270000000000001E-3</v>
      </c>
      <c r="G27" s="12" t="s">
        <v>168</v>
      </c>
      <c r="H27" s="48">
        <f t="shared" si="0"/>
        <v>2.1026422153145234</v>
      </c>
      <c r="I27" s="48">
        <f t="shared" si="1"/>
        <v>0.37188578268739364</v>
      </c>
      <c r="K27" s="54" t="s">
        <v>67</v>
      </c>
      <c r="L27" s="29">
        <f t="shared" si="2"/>
        <v>1.6286253292526516</v>
      </c>
    </row>
    <row r="28" spans="1:12" s="25" customFormat="1" ht="15.75" x14ac:dyDescent="0.25">
      <c r="A28" s="4" t="s">
        <v>48</v>
      </c>
      <c r="B28" s="12">
        <v>0</v>
      </c>
      <c r="C28" s="12" t="s">
        <v>129</v>
      </c>
      <c r="D28" s="45">
        <v>0</v>
      </c>
      <c r="E28" s="45">
        <v>0</v>
      </c>
      <c r="F28" s="23">
        <v>2.8270000000000001E-3</v>
      </c>
      <c r="G28" s="12" t="s">
        <v>168</v>
      </c>
      <c r="H28" s="48">
        <f t="shared" si="0"/>
        <v>0</v>
      </c>
      <c r="I28" s="48">
        <f t="shared" si="1"/>
        <v>0</v>
      </c>
      <c r="K28" s="54" t="s">
        <v>68</v>
      </c>
      <c r="L28" s="29">
        <f t="shared" si="2"/>
        <v>0</v>
      </c>
    </row>
    <row r="29" spans="1:12" x14ac:dyDescent="0.25">
      <c r="A29" s="4" t="s">
        <v>49</v>
      </c>
      <c r="B29" s="12">
        <v>0</v>
      </c>
      <c r="C29" s="12" t="s">
        <v>129</v>
      </c>
      <c r="D29" s="45">
        <v>0</v>
      </c>
      <c r="E29" s="45">
        <v>0</v>
      </c>
      <c r="F29" s="23">
        <v>2.8270000000000001E-3</v>
      </c>
      <c r="G29" s="12" t="s">
        <v>168</v>
      </c>
      <c r="H29" s="48">
        <f t="shared" si="0"/>
        <v>0</v>
      </c>
      <c r="I29" s="48">
        <f t="shared" si="1"/>
        <v>0</v>
      </c>
      <c r="K29" s="54" t="s">
        <v>69</v>
      </c>
      <c r="L29" s="29">
        <f t="shared" si="2"/>
        <v>0</v>
      </c>
    </row>
    <row r="30" spans="1:12" x14ac:dyDescent="0.25">
      <c r="A30" s="12" t="s">
        <v>50</v>
      </c>
      <c r="B30" s="44">
        <v>1</v>
      </c>
      <c r="C30" s="44" t="s">
        <v>130</v>
      </c>
      <c r="D30" s="44">
        <v>5.2</v>
      </c>
      <c r="E30" s="44">
        <v>2</v>
      </c>
      <c r="F30" s="23">
        <v>2.8270000000000001E-3</v>
      </c>
      <c r="G30" s="12" t="s">
        <v>168</v>
      </c>
      <c r="H30" s="48">
        <f t="shared" si="0"/>
        <v>6.9444574481755694</v>
      </c>
      <c r="I30" s="48">
        <f t="shared" si="1"/>
        <v>1.2282379639504015</v>
      </c>
      <c r="K30" s="54" t="s">
        <v>70</v>
      </c>
      <c r="L30" s="29">
        <f t="shared" si="2"/>
        <v>0</v>
      </c>
    </row>
    <row r="31" spans="1:12" x14ac:dyDescent="0.25">
      <c r="A31" s="12" t="s">
        <v>51</v>
      </c>
      <c r="B31" s="44">
        <v>1</v>
      </c>
      <c r="C31" s="44" t="s">
        <v>131</v>
      </c>
      <c r="D31" s="44">
        <v>7.84</v>
      </c>
      <c r="E31" s="44">
        <v>1.7</v>
      </c>
      <c r="F31" s="23">
        <v>2.8270000000000001E-3</v>
      </c>
      <c r="G31" s="12" t="s">
        <v>168</v>
      </c>
      <c r="H31" s="48">
        <f t="shared" si="0"/>
        <v>18.47772375800221</v>
      </c>
      <c r="I31" s="48">
        <f t="shared" si="1"/>
        <v>3.2680799006017351</v>
      </c>
      <c r="K31" s="54" t="s">
        <v>71</v>
      </c>
      <c r="L31" s="29">
        <f t="shared" si="2"/>
        <v>0</v>
      </c>
    </row>
    <row r="32" spans="1:12" x14ac:dyDescent="0.25">
      <c r="A32" s="12" t="s">
        <v>51</v>
      </c>
      <c r="B32" s="44">
        <v>2</v>
      </c>
      <c r="C32" s="44" t="s">
        <v>131</v>
      </c>
      <c r="D32" s="44">
        <v>8.8000000000000007</v>
      </c>
      <c r="E32" s="44">
        <v>9.4</v>
      </c>
      <c r="F32" s="23">
        <v>2.8270000000000001E-3</v>
      </c>
      <c r="G32" s="12" t="s">
        <v>168</v>
      </c>
      <c r="H32" s="48">
        <f t="shared" si="0"/>
        <v>24.334424816395117</v>
      </c>
      <c r="I32" s="48">
        <f t="shared" si="1"/>
        <v>4.3039308129457226</v>
      </c>
      <c r="K32" s="54" t="s">
        <v>72</v>
      </c>
      <c r="L32" s="29">
        <f t="shared" si="2"/>
        <v>0</v>
      </c>
    </row>
    <row r="33" spans="1:12" x14ac:dyDescent="0.25">
      <c r="A33" s="12" t="s">
        <v>52</v>
      </c>
      <c r="B33" s="44">
        <v>1</v>
      </c>
      <c r="C33" s="44" t="s">
        <v>99</v>
      </c>
      <c r="D33" s="44">
        <v>5.0999999999999996</v>
      </c>
      <c r="E33" s="44">
        <v>3</v>
      </c>
      <c r="F33" s="23">
        <v>2.8270000000000001E-3</v>
      </c>
      <c r="G33" s="12" t="s">
        <v>168</v>
      </c>
      <c r="H33" s="48">
        <f t="shared" si="0"/>
        <v>6.630370268805966</v>
      </c>
      <c r="I33" s="48">
        <f t="shared" si="1"/>
        <v>1.1726866411046986</v>
      </c>
      <c r="K33" s="54" t="s">
        <v>73</v>
      </c>
      <c r="L33" s="29">
        <f t="shared" si="2"/>
        <v>0</v>
      </c>
    </row>
    <row r="34" spans="1:12" x14ac:dyDescent="0.25">
      <c r="A34" s="12" t="s">
        <v>52</v>
      </c>
      <c r="B34" s="44">
        <v>2</v>
      </c>
      <c r="C34" s="44" t="s">
        <v>99</v>
      </c>
      <c r="D34" s="44">
        <v>7.5</v>
      </c>
      <c r="E34" s="44">
        <v>2.5</v>
      </c>
      <c r="F34" s="23">
        <v>2.8270000000000001E-3</v>
      </c>
      <c r="G34" s="12" t="s">
        <v>168</v>
      </c>
      <c r="H34" s="48">
        <f t="shared" si="0"/>
        <v>16.624724745788903</v>
      </c>
      <c r="I34" s="48">
        <f t="shared" si="1"/>
        <v>2.9403474966022114</v>
      </c>
      <c r="K34" s="54" t="s">
        <v>74</v>
      </c>
      <c r="L34" s="29">
        <f t="shared" si="2"/>
        <v>2.0401022357998082</v>
      </c>
    </row>
    <row r="35" spans="1:12" x14ac:dyDescent="0.25">
      <c r="A35" s="12" t="s">
        <v>52</v>
      </c>
      <c r="B35" s="44">
        <v>3</v>
      </c>
      <c r="C35" s="44" t="s">
        <v>132</v>
      </c>
      <c r="D35" s="44">
        <v>3.2</v>
      </c>
      <c r="E35" s="44">
        <v>2.5</v>
      </c>
      <c r="F35" s="23">
        <v>2.8270000000000001E-3</v>
      </c>
      <c r="G35" s="12" t="s">
        <v>168</v>
      </c>
      <c r="H35" s="48">
        <f t="shared" si="0"/>
        <v>2.1830677622012535</v>
      </c>
      <c r="I35" s="48">
        <f t="shared" si="1"/>
        <v>0.38611032228532954</v>
      </c>
      <c r="K35" s="54" t="s">
        <v>75</v>
      </c>
      <c r="L35" s="29">
        <f t="shared" si="2"/>
        <v>0</v>
      </c>
    </row>
    <row r="36" spans="1:12" x14ac:dyDescent="0.25">
      <c r="A36" s="12" t="s">
        <v>52</v>
      </c>
      <c r="B36" s="44">
        <v>4</v>
      </c>
      <c r="C36" s="44" t="s">
        <v>132</v>
      </c>
      <c r="D36" s="44">
        <v>4.5999999999999996</v>
      </c>
      <c r="E36" s="44">
        <v>3</v>
      </c>
      <c r="F36" s="23">
        <v>2.8270000000000001E-3</v>
      </c>
      <c r="G36" s="12" t="s">
        <v>168</v>
      </c>
      <c r="H36" s="48">
        <f t="shared" si="0"/>
        <v>5.1847415317548586</v>
      </c>
      <c r="I36" s="48">
        <f t="shared" si="1"/>
        <v>0.91700416196583978</v>
      </c>
      <c r="K36" s="54" t="s">
        <v>76</v>
      </c>
      <c r="L36" s="29">
        <f t="shared" si="2"/>
        <v>1.0550104391006914</v>
      </c>
    </row>
    <row r="37" spans="1:12" x14ac:dyDescent="0.25">
      <c r="A37" s="12" t="s">
        <v>52</v>
      </c>
      <c r="B37" s="44">
        <v>5</v>
      </c>
      <c r="C37" s="44" t="s">
        <v>132</v>
      </c>
      <c r="D37" s="44">
        <v>6</v>
      </c>
      <c r="E37" s="44">
        <v>3.5</v>
      </c>
      <c r="F37" s="23">
        <v>2.8270000000000001E-3</v>
      </c>
      <c r="G37" s="12" t="s">
        <v>168</v>
      </c>
      <c r="H37" s="48">
        <f t="shared" si="0"/>
        <v>9.7671639629578717</v>
      </c>
      <c r="I37" s="48">
        <f t="shared" si="1"/>
        <v>1.7274785926702991</v>
      </c>
      <c r="K37" s="54" t="s">
        <v>77</v>
      </c>
      <c r="L37" s="29">
        <f t="shared" si="2"/>
        <v>0.43631440036943653</v>
      </c>
    </row>
    <row r="38" spans="1:12" x14ac:dyDescent="0.25">
      <c r="A38" s="12" t="s">
        <v>53</v>
      </c>
      <c r="B38" s="44">
        <v>0</v>
      </c>
      <c r="C38" s="44" t="s">
        <v>129</v>
      </c>
      <c r="D38" s="44">
        <v>0</v>
      </c>
      <c r="E38" s="44">
        <v>0</v>
      </c>
      <c r="F38" s="23">
        <v>2.8270000000000001E-3</v>
      </c>
      <c r="G38" s="12" t="s">
        <v>168</v>
      </c>
      <c r="H38" s="48">
        <f t="shared" si="0"/>
        <v>0</v>
      </c>
      <c r="I38" s="48">
        <f t="shared" si="1"/>
        <v>0</v>
      </c>
      <c r="K38" s="54" t="s">
        <v>78</v>
      </c>
      <c r="L38" s="29">
        <f t="shared" si="2"/>
        <v>18.088457697148915</v>
      </c>
    </row>
    <row r="39" spans="1:12" x14ac:dyDescent="0.25">
      <c r="A39" s="12" t="s">
        <v>54</v>
      </c>
      <c r="B39" s="44">
        <v>1</v>
      </c>
      <c r="C39" s="44" t="s">
        <v>104</v>
      </c>
      <c r="D39" s="44">
        <v>4.9000000000000004</v>
      </c>
      <c r="E39" s="44">
        <v>2</v>
      </c>
      <c r="F39" s="23">
        <v>2.8270000000000001E-3</v>
      </c>
      <c r="G39" s="12" t="s">
        <v>168</v>
      </c>
      <c r="H39" s="48">
        <f t="shared" si="0"/>
        <v>6.0273505436140891</v>
      </c>
      <c r="I39" s="48">
        <f t="shared" si="1"/>
        <v>1.0660329932108399</v>
      </c>
      <c r="K39" s="54" t="s">
        <v>79</v>
      </c>
      <c r="L39" s="29">
        <f t="shared" si="2"/>
        <v>11.209973813883082</v>
      </c>
    </row>
    <row r="40" spans="1:12" x14ac:dyDescent="0.25">
      <c r="A40" s="12" t="s">
        <v>54</v>
      </c>
      <c r="B40" s="44">
        <v>2</v>
      </c>
      <c r="C40" s="44" t="s">
        <v>104</v>
      </c>
      <c r="D40" s="44">
        <v>2.9</v>
      </c>
      <c r="E40" s="44">
        <v>1.8</v>
      </c>
      <c r="F40" s="23">
        <v>2.8270000000000001E-3</v>
      </c>
      <c r="G40" s="12" t="s">
        <v>168</v>
      </c>
      <c r="H40" s="48">
        <f t="shared" si="0"/>
        <v>1.7265034221832913</v>
      </c>
      <c r="I40" s="48">
        <f t="shared" si="1"/>
        <v>0.3053596431169599</v>
      </c>
      <c r="K40" s="54" t="s">
        <v>80</v>
      </c>
      <c r="L40" s="29">
        <f t="shared" si="2"/>
        <v>2.4583355418069699</v>
      </c>
    </row>
    <row r="41" spans="1:12" s="26" customFormat="1" x14ac:dyDescent="0.25">
      <c r="A41" s="12" t="s">
        <v>54</v>
      </c>
      <c r="B41" s="44">
        <v>3</v>
      </c>
      <c r="C41" s="44" t="s">
        <v>131</v>
      </c>
      <c r="D41" s="44">
        <v>3.5</v>
      </c>
      <c r="E41" s="44">
        <v>1.5</v>
      </c>
      <c r="F41" s="23">
        <v>2.8270000000000001E-3</v>
      </c>
      <c r="G41" s="12" t="s">
        <v>168</v>
      </c>
      <c r="H41" s="48">
        <f t="shared" si="0"/>
        <v>2.7028927660405127</v>
      </c>
      <c r="I41" s="48">
        <f t="shared" si="1"/>
        <v>0.47804965794844584</v>
      </c>
      <c r="K41" s="54" t="s">
        <v>81</v>
      </c>
      <c r="L41" s="29">
        <f t="shared" si="2"/>
        <v>13.649548470149487</v>
      </c>
    </row>
    <row r="42" spans="1:12" x14ac:dyDescent="0.25">
      <c r="A42" s="4" t="s">
        <v>54</v>
      </c>
      <c r="B42" s="44">
        <v>4</v>
      </c>
      <c r="C42" s="44" t="s">
        <v>131</v>
      </c>
      <c r="D42" s="44">
        <v>4.9000000000000004</v>
      </c>
      <c r="E42" s="44">
        <v>3.5</v>
      </c>
      <c r="F42" s="23">
        <v>2.8270000000000001E-3</v>
      </c>
      <c r="G42" s="12" t="s">
        <v>168</v>
      </c>
      <c r="H42" s="48">
        <f t="shared" si="0"/>
        <v>6.0273505436140891</v>
      </c>
      <c r="I42" s="48">
        <f t="shared" si="1"/>
        <v>1.0660329932108399</v>
      </c>
      <c r="K42" s="54" t="s">
        <v>82</v>
      </c>
      <c r="L42" s="29">
        <f t="shared" si="2"/>
        <v>3.1180068969280383</v>
      </c>
    </row>
    <row r="43" spans="1:12" x14ac:dyDescent="0.25">
      <c r="A43" s="4" t="s">
        <v>54</v>
      </c>
      <c r="B43" s="44">
        <v>5</v>
      </c>
      <c r="C43" s="44" t="s">
        <v>133</v>
      </c>
      <c r="D43" s="44">
        <v>2.5</v>
      </c>
      <c r="E43" s="44">
        <v>2</v>
      </c>
      <c r="F43" s="23">
        <v>2.8270000000000001E-3</v>
      </c>
      <c r="G43" s="12" t="s">
        <v>168</v>
      </c>
      <c r="H43" s="48">
        <f t="shared" si="0"/>
        <v>1.2120797109526622</v>
      </c>
      <c r="I43" s="48">
        <f t="shared" si="1"/>
        <v>0.21437561212463074</v>
      </c>
      <c r="K43" s="54" t="s">
        <v>83</v>
      </c>
      <c r="L43" s="29">
        <f t="shared" si="2"/>
        <v>4.922656997431174</v>
      </c>
    </row>
    <row r="44" spans="1:12" x14ac:dyDescent="0.25">
      <c r="A44" s="4" t="s">
        <v>54</v>
      </c>
      <c r="B44" s="44">
        <v>6</v>
      </c>
      <c r="C44" s="44" t="s">
        <v>111</v>
      </c>
      <c r="D44" s="44">
        <v>2.7</v>
      </c>
      <c r="E44" s="44">
        <v>1.8</v>
      </c>
      <c r="F44" s="23">
        <v>2.8270000000000001E-3</v>
      </c>
      <c r="G44" s="12" t="s">
        <v>168</v>
      </c>
      <c r="H44" s="48">
        <f t="shared" si="0"/>
        <v>1.4561195643214717</v>
      </c>
      <c r="I44" s="48">
        <f t="shared" si="1"/>
        <v>0.25753794911946792</v>
      </c>
      <c r="K44" s="54" t="s">
        <v>84</v>
      </c>
      <c r="L44" s="29">
        <f t="shared" si="2"/>
        <v>0</v>
      </c>
    </row>
    <row r="45" spans="1:12" x14ac:dyDescent="0.25">
      <c r="A45" s="4" t="s">
        <v>55</v>
      </c>
      <c r="B45" s="44">
        <v>1</v>
      </c>
      <c r="C45" s="44" t="s">
        <v>134</v>
      </c>
      <c r="D45" s="44">
        <v>2.6</v>
      </c>
      <c r="E45" s="44">
        <v>3</v>
      </c>
      <c r="F45" s="23">
        <v>2.8270000000000001E-3</v>
      </c>
      <c r="G45" s="12" t="s">
        <v>168</v>
      </c>
      <c r="H45" s="48">
        <f t="shared" si="0"/>
        <v>1.3308536994529958</v>
      </c>
      <c r="I45" s="48">
        <f t="shared" si="1"/>
        <v>0.23538268472815632</v>
      </c>
      <c r="K45" s="54" t="s">
        <v>85</v>
      </c>
      <c r="L45" s="29">
        <f t="shared" si="2"/>
        <v>1.8687391715762462</v>
      </c>
    </row>
    <row r="46" spans="1:12" x14ac:dyDescent="0.25">
      <c r="A46" s="4" t="s">
        <v>55</v>
      </c>
      <c r="B46" s="44">
        <v>2</v>
      </c>
      <c r="C46" s="44" t="s">
        <v>105</v>
      </c>
      <c r="D46" s="44">
        <v>3.9</v>
      </c>
      <c r="E46" s="44">
        <v>3</v>
      </c>
      <c r="F46" s="23">
        <v>2.8270000000000001E-3</v>
      </c>
      <c r="G46" s="12" t="s">
        <v>168</v>
      </c>
      <c r="H46" s="48">
        <f t="shared" si="0"/>
        <v>3.4982077133341418</v>
      </c>
      <c r="I46" s="48">
        <f t="shared" si="1"/>
        <v>0.61871378021474033</v>
      </c>
      <c r="K46" s="54" t="s">
        <v>86</v>
      </c>
      <c r="L46" s="29">
        <f t="shared" si="2"/>
        <v>2.021427176154142</v>
      </c>
    </row>
    <row r="47" spans="1:12" x14ac:dyDescent="0.25">
      <c r="A47" s="4" t="s">
        <v>55</v>
      </c>
      <c r="B47" s="44">
        <v>3</v>
      </c>
      <c r="C47" s="44" t="s">
        <v>99</v>
      </c>
      <c r="D47" s="44">
        <v>4.5</v>
      </c>
      <c r="E47" s="44">
        <v>1.7</v>
      </c>
      <c r="F47" s="23">
        <v>2.8270000000000001E-3</v>
      </c>
      <c r="G47" s="12" t="s">
        <v>168</v>
      </c>
      <c r="H47" s="48">
        <f t="shared" si="0"/>
        <v>4.9201206239077653</v>
      </c>
      <c r="I47" s="48">
        <f t="shared" si="1"/>
        <v>0.87020173751463825</v>
      </c>
      <c r="K47" s="54" t="s">
        <v>87</v>
      </c>
      <c r="L47" s="29">
        <f t="shared" si="2"/>
        <v>4.2566925194712777</v>
      </c>
    </row>
    <row r="48" spans="1:12" x14ac:dyDescent="0.25">
      <c r="A48" s="4" t="s">
        <v>55</v>
      </c>
      <c r="B48" s="44">
        <v>4</v>
      </c>
      <c r="C48" s="44" t="s">
        <v>99</v>
      </c>
      <c r="D48" s="44">
        <v>4.7</v>
      </c>
      <c r="E48" s="44">
        <v>3.5</v>
      </c>
      <c r="F48" s="23">
        <v>2.8270000000000001E-3</v>
      </c>
      <c r="G48" s="12" t="s">
        <v>168</v>
      </c>
      <c r="H48" s="48">
        <f t="shared" si="0"/>
        <v>5.4574423525989513</v>
      </c>
      <c r="I48" s="48">
        <f t="shared" si="1"/>
        <v>0.9652356477889904</v>
      </c>
      <c r="K48" s="54" t="s">
        <v>88</v>
      </c>
      <c r="L48" s="29">
        <f t="shared" si="2"/>
        <v>0</v>
      </c>
    </row>
    <row r="49" spans="1:12" x14ac:dyDescent="0.25">
      <c r="A49" s="4" t="s">
        <v>55</v>
      </c>
      <c r="B49" s="44">
        <v>5</v>
      </c>
      <c r="C49" s="44" t="s">
        <v>135</v>
      </c>
      <c r="D49" s="44">
        <v>2.8</v>
      </c>
      <c r="E49" s="44">
        <v>1.5</v>
      </c>
      <c r="F49" s="23">
        <v>2.8270000000000001E-3</v>
      </c>
      <c r="G49" s="12" t="s">
        <v>168</v>
      </c>
      <c r="H49" s="48">
        <f t="shared" si="0"/>
        <v>1.5879719648830586</v>
      </c>
      <c r="I49" s="48">
        <f t="shared" si="1"/>
        <v>0.28085814730864139</v>
      </c>
      <c r="K49" s="49"/>
      <c r="L49" s="50"/>
    </row>
    <row r="50" spans="1:12" x14ac:dyDescent="0.25">
      <c r="A50" s="4" t="s">
        <v>55</v>
      </c>
      <c r="B50" s="44">
        <v>6</v>
      </c>
      <c r="C50" s="44" t="s">
        <v>135</v>
      </c>
      <c r="D50" s="44">
        <v>2.8</v>
      </c>
      <c r="E50" s="44">
        <v>1.3</v>
      </c>
      <c r="F50" s="23">
        <v>2.8270000000000001E-3</v>
      </c>
      <c r="G50" s="12" t="s">
        <v>168</v>
      </c>
      <c r="H50" s="48">
        <f t="shared" si="0"/>
        <v>1.5879719648830586</v>
      </c>
      <c r="I50" s="48">
        <f t="shared" si="1"/>
        <v>0.28085814730864139</v>
      </c>
      <c r="K50" s="49"/>
      <c r="L50" s="50"/>
    </row>
    <row r="51" spans="1:12" x14ac:dyDescent="0.25">
      <c r="A51" s="4" t="s">
        <v>56</v>
      </c>
      <c r="B51" s="44">
        <v>1</v>
      </c>
      <c r="C51" s="44" t="s">
        <v>130</v>
      </c>
      <c r="D51" s="44">
        <v>6.1</v>
      </c>
      <c r="E51" s="44">
        <v>4</v>
      </c>
      <c r="F51" s="23">
        <v>2.8270000000000001E-3</v>
      </c>
      <c r="G51" s="12" t="s">
        <v>168</v>
      </c>
      <c r="H51" s="48">
        <f t="shared" si="0"/>
        <v>10.159649060469265</v>
      </c>
      <c r="I51" s="48">
        <f t="shared" si="1"/>
        <v>1.7968958366588723</v>
      </c>
      <c r="K51" s="49"/>
      <c r="L51" s="50"/>
    </row>
    <row r="52" spans="1:12" x14ac:dyDescent="0.25">
      <c r="A52" s="4" t="s">
        <v>56</v>
      </c>
      <c r="B52" s="44">
        <v>2</v>
      </c>
      <c r="C52" s="44" t="s">
        <v>130</v>
      </c>
      <c r="D52" s="44">
        <v>4.0999999999999996</v>
      </c>
      <c r="E52" s="44">
        <v>3</v>
      </c>
      <c r="F52" s="23">
        <v>2.8270000000000001E-3</v>
      </c>
      <c r="G52" s="12" t="s">
        <v>168</v>
      </c>
      <c r="H52" s="48">
        <f t="shared" si="0"/>
        <v>3.9410654005042858</v>
      </c>
      <c r="I52" s="48">
        <f t="shared" si="1"/>
        <v>0.69704021940295113</v>
      </c>
      <c r="K52" s="49"/>
      <c r="L52" s="50"/>
    </row>
    <row r="53" spans="1:12" x14ac:dyDescent="0.25">
      <c r="A53" s="4" t="s">
        <v>57</v>
      </c>
      <c r="B53" s="44">
        <v>1</v>
      </c>
      <c r="C53" s="44" t="s">
        <v>131</v>
      </c>
      <c r="D53" s="44">
        <v>5.5</v>
      </c>
      <c r="E53" s="44">
        <v>4</v>
      </c>
      <c r="F53" s="23">
        <v>2.8270000000000001E-3</v>
      </c>
      <c r="G53" s="12" t="s">
        <v>168</v>
      </c>
      <c r="H53" s="48">
        <f t="shared" si="0"/>
        <v>7.93778013821185</v>
      </c>
      <c r="I53" s="48">
        <f t="shared" si="1"/>
        <v>1.4039229108970375</v>
      </c>
      <c r="K53" s="49"/>
      <c r="L53" s="50"/>
    </row>
    <row r="54" spans="1:12" x14ac:dyDescent="0.25">
      <c r="A54" s="4" t="s">
        <v>57</v>
      </c>
      <c r="B54" s="44">
        <v>2</v>
      </c>
      <c r="C54" s="44" t="s">
        <v>136</v>
      </c>
      <c r="D54" s="44">
        <v>3.5</v>
      </c>
      <c r="E54" s="44">
        <v>2.5</v>
      </c>
      <c r="F54" s="23">
        <v>2.8270000000000001E-3</v>
      </c>
      <c r="G54" s="12" t="s">
        <v>168</v>
      </c>
      <c r="H54" s="48">
        <f t="shared" si="0"/>
        <v>2.7028927660405127</v>
      </c>
      <c r="I54" s="48">
        <f t="shared" si="1"/>
        <v>0.47804965794844584</v>
      </c>
    </row>
    <row r="55" spans="1:12" ht="15.75" x14ac:dyDescent="0.25">
      <c r="A55" s="18" t="s">
        <v>57</v>
      </c>
      <c r="B55" s="44">
        <v>3</v>
      </c>
      <c r="C55" s="44" t="s">
        <v>136</v>
      </c>
      <c r="D55" s="44">
        <v>2.6</v>
      </c>
      <c r="E55" s="44">
        <v>3</v>
      </c>
      <c r="F55" s="23">
        <v>2.8270000000000001E-3</v>
      </c>
      <c r="G55" s="12" t="s">
        <v>168</v>
      </c>
      <c r="H55" s="48">
        <f t="shared" si="0"/>
        <v>1.3308536994529958</v>
      </c>
      <c r="I55" s="48">
        <f t="shared" si="1"/>
        <v>0.23538268472815632</v>
      </c>
    </row>
    <row r="56" spans="1:12" x14ac:dyDescent="0.25">
      <c r="A56" s="4" t="s">
        <v>57</v>
      </c>
      <c r="B56" s="44">
        <v>4</v>
      </c>
      <c r="C56" s="44" t="s">
        <v>136</v>
      </c>
      <c r="D56" s="44">
        <v>3.5</v>
      </c>
      <c r="E56" s="44">
        <v>3</v>
      </c>
      <c r="F56" s="23">
        <v>2.8270000000000001E-3</v>
      </c>
      <c r="G56" s="12" t="s">
        <v>168</v>
      </c>
      <c r="H56" s="48">
        <f t="shared" si="0"/>
        <v>2.7028927660405127</v>
      </c>
      <c r="I56" s="48">
        <f t="shared" si="1"/>
        <v>0.47804965794844584</v>
      </c>
    </row>
    <row r="57" spans="1:12" x14ac:dyDescent="0.25">
      <c r="A57" s="4" t="s">
        <v>57</v>
      </c>
      <c r="B57" s="44">
        <v>5</v>
      </c>
      <c r="C57" s="44" t="s">
        <v>131</v>
      </c>
      <c r="D57" s="44">
        <v>4.5</v>
      </c>
      <c r="E57" s="44">
        <v>3</v>
      </c>
      <c r="F57" s="23">
        <v>2.8270000000000001E-3</v>
      </c>
      <c r="G57" s="12" t="s">
        <v>168</v>
      </c>
      <c r="H57" s="48">
        <f t="shared" si="0"/>
        <v>4.9201206239077653</v>
      </c>
      <c r="I57" s="48">
        <f t="shared" si="1"/>
        <v>0.87020173751463825</v>
      </c>
    </row>
    <row r="58" spans="1:12" x14ac:dyDescent="0.25">
      <c r="A58" s="4" t="s">
        <v>57</v>
      </c>
      <c r="B58" s="44">
        <v>6</v>
      </c>
      <c r="C58" s="44" t="s">
        <v>131</v>
      </c>
      <c r="D58" s="44">
        <v>3.5</v>
      </c>
      <c r="E58" s="44">
        <v>5</v>
      </c>
      <c r="F58" s="23">
        <v>2.8270000000000001E-3</v>
      </c>
      <c r="G58" s="12" t="s">
        <v>168</v>
      </c>
      <c r="H58" s="48">
        <f t="shared" si="0"/>
        <v>2.7028927660405127</v>
      </c>
      <c r="I58" s="48">
        <f t="shared" si="1"/>
        <v>0.47804965794844584</v>
      </c>
    </row>
    <row r="59" spans="1:12" x14ac:dyDescent="0.25">
      <c r="A59" s="4" t="s">
        <v>57</v>
      </c>
      <c r="B59" s="44">
        <v>7</v>
      </c>
      <c r="C59" s="44" t="s">
        <v>131</v>
      </c>
      <c r="D59" s="44">
        <v>3.7</v>
      </c>
      <c r="E59" s="44">
        <v>3</v>
      </c>
      <c r="F59" s="23">
        <v>2.8270000000000001E-3</v>
      </c>
      <c r="G59" s="12" t="s">
        <v>168</v>
      </c>
      <c r="H59" s="48">
        <f t="shared" si="0"/>
        <v>3.0856856646049509</v>
      </c>
      <c r="I59" s="48">
        <f t="shared" si="1"/>
        <v>0.54575268210204297</v>
      </c>
    </row>
    <row r="60" spans="1:12" x14ac:dyDescent="0.25">
      <c r="A60" s="4" t="s">
        <v>57</v>
      </c>
      <c r="B60" s="44">
        <v>8</v>
      </c>
      <c r="C60" s="44" t="s">
        <v>131</v>
      </c>
      <c r="D60" s="44">
        <v>3.7</v>
      </c>
      <c r="E60" s="44">
        <v>2</v>
      </c>
      <c r="F60" s="23">
        <v>2.8270000000000001E-3</v>
      </c>
      <c r="G60" s="12" t="s">
        <v>168</v>
      </c>
      <c r="H60" s="48">
        <f t="shared" si="0"/>
        <v>3.0856856646049509</v>
      </c>
      <c r="I60" s="48">
        <f t="shared" si="1"/>
        <v>0.54575268210204297</v>
      </c>
    </row>
    <row r="61" spans="1:12" x14ac:dyDescent="0.25">
      <c r="A61" s="4" t="s">
        <v>57</v>
      </c>
      <c r="B61" s="44">
        <v>9</v>
      </c>
      <c r="C61" s="44" t="s">
        <v>131</v>
      </c>
      <c r="D61" s="44">
        <v>2.8</v>
      </c>
      <c r="E61" s="44">
        <v>3</v>
      </c>
      <c r="F61" s="23">
        <v>2.8270000000000001E-3</v>
      </c>
      <c r="G61" s="12" t="s">
        <v>168</v>
      </c>
      <c r="H61" s="48">
        <f t="shared" si="0"/>
        <v>1.5879719648830586</v>
      </c>
      <c r="I61" s="48">
        <f t="shared" si="1"/>
        <v>0.28085814730864139</v>
      </c>
    </row>
    <row r="62" spans="1:12" x14ac:dyDescent="0.25">
      <c r="A62" s="4" t="s">
        <v>58</v>
      </c>
      <c r="B62" s="44">
        <v>1</v>
      </c>
      <c r="C62" s="44" t="s">
        <v>131</v>
      </c>
      <c r="D62" s="44">
        <v>3.65</v>
      </c>
      <c r="E62" s="44">
        <v>3</v>
      </c>
      <c r="F62" s="23">
        <v>2.8270000000000001E-3</v>
      </c>
      <c r="G62" s="12" t="s">
        <v>168</v>
      </c>
      <c r="H62" s="48">
        <f t="shared" si="0"/>
        <v>2.987224461371329</v>
      </c>
      <c r="I62" s="48">
        <f t="shared" si="1"/>
        <v>0.52833824926977868</v>
      </c>
    </row>
    <row r="63" spans="1:12" x14ac:dyDescent="0.25">
      <c r="A63" s="4" t="s">
        <v>59</v>
      </c>
      <c r="B63" s="44">
        <v>1</v>
      </c>
      <c r="C63" s="44" t="s">
        <v>137</v>
      </c>
      <c r="D63" s="44">
        <v>2.56</v>
      </c>
      <c r="E63" s="44">
        <v>1.6</v>
      </c>
      <c r="F63" s="23">
        <v>2.8270000000000001E-3</v>
      </c>
      <c r="G63" s="12" t="s">
        <v>168</v>
      </c>
      <c r="H63" s="48">
        <f t="shared" si="0"/>
        <v>1.2825704546517798</v>
      </c>
      <c r="I63" s="48">
        <f t="shared" si="1"/>
        <v>0.22684302346158114</v>
      </c>
    </row>
    <row r="64" spans="1:12" ht="15.75" x14ac:dyDescent="0.25">
      <c r="A64" s="18" t="s">
        <v>59</v>
      </c>
      <c r="B64" s="44">
        <v>2</v>
      </c>
      <c r="C64" s="44" t="s">
        <v>105</v>
      </c>
      <c r="D64" s="44">
        <v>4.0999999999999996</v>
      </c>
      <c r="E64" s="44">
        <v>3</v>
      </c>
      <c r="F64" s="23">
        <v>2.8270000000000001E-3</v>
      </c>
      <c r="G64" s="12" t="s">
        <v>168</v>
      </c>
      <c r="H64" s="48">
        <f t="shared" si="0"/>
        <v>3.9410654005042858</v>
      </c>
      <c r="I64" s="48">
        <f t="shared" si="1"/>
        <v>0.69704021940295113</v>
      </c>
    </row>
    <row r="65" spans="1:9" x14ac:dyDescent="0.25">
      <c r="A65" s="4" t="s">
        <v>59</v>
      </c>
      <c r="B65" s="44">
        <v>3</v>
      </c>
      <c r="C65" s="44" t="s">
        <v>138</v>
      </c>
      <c r="D65" s="44">
        <v>3.33</v>
      </c>
      <c r="E65" s="44">
        <v>1.5</v>
      </c>
      <c r="F65" s="23">
        <v>2.8270000000000001E-3</v>
      </c>
      <c r="G65" s="12" t="s">
        <v>168</v>
      </c>
      <c r="H65" s="48">
        <f t="shared" si="0"/>
        <v>2.4004255822156328</v>
      </c>
      <c r="I65" s="48">
        <f t="shared" si="1"/>
        <v>0.42455351648667011</v>
      </c>
    </row>
    <row r="66" spans="1:9" x14ac:dyDescent="0.25">
      <c r="A66" s="4" t="s">
        <v>59</v>
      </c>
      <c r="B66" s="44">
        <v>4</v>
      </c>
      <c r="C66" s="44" t="s">
        <v>139</v>
      </c>
      <c r="D66" s="44">
        <v>3</v>
      </c>
      <c r="E66" s="44">
        <v>1</v>
      </c>
      <c r="F66" s="23">
        <v>2.8270000000000001E-3</v>
      </c>
      <c r="G66" s="12" t="s">
        <v>168</v>
      </c>
      <c r="H66" s="48">
        <f t="shared" si="0"/>
        <v>1.8718044412067714</v>
      </c>
      <c r="I66" s="48">
        <f t="shared" si="1"/>
        <v>0.33105844379320326</v>
      </c>
    </row>
    <row r="67" spans="1:9" x14ac:dyDescent="0.25">
      <c r="A67" s="4" t="s">
        <v>59</v>
      </c>
      <c r="B67" s="44">
        <v>5</v>
      </c>
      <c r="C67" s="44" t="s">
        <v>140</v>
      </c>
      <c r="D67" s="44">
        <v>5.2</v>
      </c>
      <c r="E67" s="44">
        <v>1.8</v>
      </c>
      <c r="F67" s="23">
        <v>2.8270000000000001E-3</v>
      </c>
      <c r="G67" s="12" t="s">
        <v>168</v>
      </c>
      <c r="H67" s="48">
        <f t="shared" ref="H67:H99" si="3">0.13647*D67^2.38351</f>
        <v>6.9444574481755694</v>
      </c>
      <c r="I67" s="48">
        <f t="shared" ref="I67:I99" si="4">(H67/1000)*0.5/F67</f>
        <v>1.2282379639504015</v>
      </c>
    </row>
    <row r="68" spans="1:9" x14ac:dyDescent="0.25">
      <c r="A68" s="4" t="s">
        <v>59</v>
      </c>
      <c r="B68" s="44">
        <v>6</v>
      </c>
      <c r="C68" s="44" t="s">
        <v>141</v>
      </c>
      <c r="D68" s="44">
        <v>3.78</v>
      </c>
      <c r="E68" s="44">
        <v>3</v>
      </c>
      <c r="F68" s="23">
        <v>2.8270000000000001E-3</v>
      </c>
      <c r="G68" s="12" t="s">
        <v>168</v>
      </c>
      <c r="H68" s="48">
        <f t="shared" si="3"/>
        <v>3.2470925809006284</v>
      </c>
      <c r="I68" s="48">
        <f t="shared" si="4"/>
        <v>0.57430006736834605</v>
      </c>
    </row>
    <row r="69" spans="1:9" x14ac:dyDescent="0.25">
      <c r="A69" s="4" t="s">
        <v>59</v>
      </c>
      <c r="B69" s="44">
        <v>7</v>
      </c>
      <c r="C69" s="44" t="s">
        <v>131</v>
      </c>
      <c r="D69" s="44">
        <v>6.2</v>
      </c>
      <c r="E69" s="44">
        <v>4</v>
      </c>
      <c r="F69" s="23">
        <v>2.8270000000000001E-3</v>
      </c>
      <c r="G69" s="12" t="s">
        <v>168</v>
      </c>
      <c r="H69" s="48">
        <f t="shared" si="3"/>
        <v>10.561137754359441</v>
      </c>
      <c r="I69" s="48">
        <f t="shared" si="4"/>
        <v>1.8679055101449311</v>
      </c>
    </row>
    <row r="70" spans="1:9" x14ac:dyDescent="0.25">
      <c r="A70" s="4" t="s">
        <v>60</v>
      </c>
      <c r="B70" s="44">
        <v>1</v>
      </c>
      <c r="C70" s="44" t="s">
        <v>131</v>
      </c>
      <c r="D70" s="44">
        <v>1.9</v>
      </c>
      <c r="E70" s="44">
        <v>1.5</v>
      </c>
      <c r="F70" s="23">
        <v>2.8270000000000001E-3</v>
      </c>
      <c r="G70" s="12" t="s">
        <v>168</v>
      </c>
      <c r="H70" s="48">
        <f t="shared" si="3"/>
        <v>0.63015761238229928</v>
      </c>
      <c r="I70" s="48">
        <f t="shared" si="4"/>
        <v>0.11145341570256442</v>
      </c>
    </row>
    <row r="71" spans="1:9" x14ac:dyDescent="0.25">
      <c r="A71" s="4" t="s">
        <v>61</v>
      </c>
      <c r="B71" s="44">
        <v>1</v>
      </c>
      <c r="C71" s="44" t="s">
        <v>104</v>
      </c>
      <c r="D71" s="44">
        <v>2.6</v>
      </c>
      <c r="E71" s="44">
        <v>0.5</v>
      </c>
      <c r="F71" s="23">
        <v>2.8270000000000001E-3</v>
      </c>
      <c r="G71" s="12" t="s">
        <v>168</v>
      </c>
      <c r="H71" s="48">
        <f t="shared" si="3"/>
        <v>1.3308536994529958</v>
      </c>
      <c r="I71" s="48">
        <f t="shared" si="4"/>
        <v>0.23538268472815632</v>
      </c>
    </row>
    <row r="72" spans="1:9" x14ac:dyDescent="0.25">
      <c r="A72" s="4" t="s">
        <v>61</v>
      </c>
      <c r="B72" s="44">
        <v>2</v>
      </c>
      <c r="C72" s="44" t="s">
        <v>104</v>
      </c>
      <c r="D72" s="44">
        <v>2.6</v>
      </c>
      <c r="E72" s="44">
        <v>0.3</v>
      </c>
      <c r="F72" s="23">
        <v>2.8270000000000001E-3</v>
      </c>
      <c r="G72" s="12" t="s">
        <v>168</v>
      </c>
      <c r="H72" s="48">
        <f t="shared" si="3"/>
        <v>1.3308536994529958</v>
      </c>
      <c r="I72" s="48">
        <f t="shared" si="4"/>
        <v>0.23538268472815632</v>
      </c>
    </row>
    <row r="73" spans="1:9" x14ac:dyDescent="0.25">
      <c r="A73" s="4" t="s">
        <v>61</v>
      </c>
      <c r="B73" s="44">
        <v>3</v>
      </c>
      <c r="C73" s="44" t="s">
        <v>104</v>
      </c>
      <c r="D73" s="44">
        <v>2.5</v>
      </c>
      <c r="E73" s="44">
        <v>0.5</v>
      </c>
      <c r="F73" s="23">
        <v>2.8270000000000001E-3</v>
      </c>
      <c r="G73" s="12" t="s">
        <v>168</v>
      </c>
      <c r="H73" s="48">
        <f t="shared" si="3"/>
        <v>1.2120797109526622</v>
      </c>
      <c r="I73" s="48">
        <f t="shared" si="4"/>
        <v>0.21437561212463074</v>
      </c>
    </row>
    <row r="74" spans="1:9" x14ac:dyDescent="0.25">
      <c r="A74" s="4" t="s">
        <v>62</v>
      </c>
      <c r="B74" s="44">
        <v>1</v>
      </c>
      <c r="C74" s="44" t="s">
        <v>142</v>
      </c>
      <c r="D74" s="44">
        <v>3.15</v>
      </c>
      <c r="E74" s="44">
        <v>4</v>
      </c>
      <c r="F74" s="23">
        <v>2.8270000000000001E-3</v>
      </c>
      <c r="G74" s="12" t="s">
        <v>168</v>
      </c>
      <c r="H74" s="48">
        <f t="shared" si="3"/>
        <v>2.1026422153145234</v>
      </c>
      <c r="I74" s="48">
        <f t="shared" si="4"/>
        <v>0.37188578268739364</v>
      </c>
    </row>
    <row r="75" spans="1:9" x14ac:dyDescent="0.25">
      <c r="A75" s="4" t="s">
        <v>62</v>
      </c>
      <c r="B75" s="44">
        <v>2</v>
      </c>
      <c r="C75" s="44" t="s">
        <v>143</v>
      </c>
      <c r="D75" s="44">
        <v>2.6</v>
      </c>
      <c r="E75" s="44">
        <v>3</v>
      </c>
      <c r="F75" s="23">
        <v>2.8270000000000001E-3</v>
      </c>
      <c r="G75" s="12" t="s">
        <v>168</v>
      </c>
      <c r="H75" s="48">
        <f t="shared" si="3"/>
        <v>1.3308536994529958</v>
      </c>
      <c r="I75" s="48">
        <f t="shared" si="4"/>
        <v>0.23538268472815632</v>
      </c>
    </row>
    <row r="76" spans="1:9" x14ac:dyDescent="0.25">
      <c r="A76" s="4" t="s">
        <v>63</v>
      </c>
      <c r="B76" s="12">
        <v>1</v>
      </c>
      <c r="C76" s="12" t="s">
        <v>144</v>
      </c>
      <c r="D76" s="45">
        <v>3.63</v>
      </c>
      <c r="E76" s="45">
        <v>1</v>
      </c>
      <c r="F76" s="23">
        <v>2.8270000000000001E-3</v>
      </c>
      <c r="G76" s="12" t="s">
        <v>168</v>
      </c>
      <c r="H76" s="48">
        <f t="shared" si="3"/>
        <v>2.9483581047985998</v>
      </c>
      <c r="I76" s="48">
        <f t="shared" si="4"/>
        <v>0.52146411475037135</v>
      </c>
    </row>
    <row r="77" spans="1:9" ht="15.75" x14ac:dyDescent="0.25">
      <c r="A77" s="18" t="s">
        <v>64</v>
      </c>
      <c r="B77" s="12">
        <v>1</v>
      </c>
      <c r="C77" s="12" t="s">
        <v>145</v>
      </c>
      <c r="D77" s="45">
        <v>4.6500000000000004</v>
      </c>
      <c r="E77" s="45">
        <v>3.5</v>
      </c>
      <c r="F77" s="23">
        <v>2.8270000000000001E-3</v>
      </c>
      <c r="G77" s="12" t="s">
        <v>168</v>
      </c>
      <c r="H77" s="48">
        <f t="shared" si="3"/>
        <v>5.3200777497154563</v>
      </c>
      <c r="I77" s="48">
        <f t="shared" si="4"/>
        <v>0.94094052877882151</v>
      </c>
    </row>
    <row r="78" spans="1:9" x14ac:dyDescent="0.25">
      <c r="A78" s="4" t="s">
        <v>64</v>
      </c>
      <c r="B78" s="12">
        <v>2</v>
      </c>
      <c r="C78" s="12" t="s">
        <v>145</v>
      </c>
      <c r="D78" s="45">
        <v>4.55</v>
      </c>
      <c r="E78" s="45">
        <v>3</v>
      </c>
      <c r="F78" s="23">
        <v>2.8270000000000001E-3</v>
      </c>
      <c r="G78" s="12" t="s">
        <v>168</v>
      </c>
      <c r="H78" s="48">
        <f t="shared" si="3"/>
        <v>5.0514253061511418</v>
      </c>
      <c r="I78" s="48">
        <f t="shared" si="4"/>
        <v>0.89342506299100488</v>
      </c>
    </row>
    <row r="79" spans="1:9" x14ac:dyDescent="0.25">
      <c r="A79" s="4" t="s">
        <v>64</v>
      </c>
      <c r="B79" s="12">
        <v>3</v>
      </c>
      <c r="C79" s="12" t="s">
        <v>145</v>
      </c>
      <c r="D79" s="45">
        <v>3.58</v>
      </c>
      <c r="E79" s="45">
        <v>3</v>
      </c>
      <c r="F79" s="23">
        <v>2.8270000000000001E-3</v>
      </c>
      <c r="G79" s="12" t="s">
        <v>168</v>
      </c>
      <c r="H79" s="48">
        <f t="shared" si="3"/>
        <v>2.8524820775855773</v>
      </c>
      <c r="I79" s="48">
        <f t="shared" si="4"/>
        <v>0.50450691149373494</v>
      </c>
    </row>
    <row r="80" spans="1:9" x14ac:dyDescent="0.25">
      <c r="A80" s="4" t="s">
        <v>65</v>
      </c>
      <c r="B80" s="12">
        <v>1</v>
      </c>
      <c r="C80" s="12" t="s">
        <v>146</v>
      </c>
      <c r="D80" s="45">
        <v>7.9</v>
      </c>
      <c r="E80" s="45">
        <v>3</v>
      </c>
      <c r="F80" s="23">
        <v>2.8270000000000001E-3</v>
      </c>
      <c r="G80" s="12" t="s">
        <v>168</v>
      </c>
      <c r="H80" s="48">
        <f t="shared" si="3"/>
        <v>18.81656477792442</v>
      </c>
      <c r="I80" s="48">
        <f t="shared" si="4"/>
        <v>3.3280093346169828</v>
      </c>
    </row>
    <row r="81" spans="1:10" x14ac:dyDescent="0.25">
      <c r="A81" s="4" t="s">
        <v>66</v>
      </c>
      <c r="B81" s="12">
        <v>0</v>
      </c>
      <c r="C81" s="12" t="s">
        <v>147</v>
      </c>
      <c r="D81" s="45">
        <v>0</v>
      </c>
      <c r="E81" s="45">
        <v>0</v>
      </c>
      <c r="F81" s="23">
        <v>2.8270000000000001E-3</v>
      </c>
      <c r="G81" s="12" t="s">
        <v>168</v>
      </c>
      <c r="H81" s="48">
        <f t="shared" si="3"/>
        <v>0</v>
      </c>
      <c r="I81" s="48">
        <f t="shared" si="4"/>
        <v>0</v>
      </c>
    </row>
    <row r="82" spans="1:10" ht="15.75" x14ac:dyDescent="0.25">
      <c r="A82" s="18" t="s">
        <v>67</v>
      </c>
      <c r="B82" s="12">
        <v>1</v>
      </c>
      <c r="C82" s="12" t="s">
        <v>124</v>
      </c>
      <c r="D82" s="45">
        <v>2.68</v>
      </c>
      <c r="E82" s="45">
        <v>1.7</v>
      </c>
      <c r="F82" s="23">
        <v>2.8270000000000001E-3</v>
      </c>
      <c r="G82" s="12" t="s">
        <v>168</v>
      </c>
      <c r="H82" s="48">
        <f t="shared" si="3"/>
        <v>1.4305424659852728</v>
      </c>
      <c r="I82" s="48">
        <f t="shared" si="4"/>
        <v>0.25301423169177095</v>
      </c>
    </row>
    <row r="83" spans="1:10" x14ac:dyDescent="0.25">
      <c r="A83" s="4" t="s">
        <v>67</v>
      </c>
      <c r="B83" s="12">
        <v>2</v>
      </c>
      <c r="C83" s="12" t="s">
        <v>124</v>
      </c>
      <c r="D83" s="45">
        <v>4.7300000000000004</v>
      </c>
      <c r="E83" s="45">
        <v>2</v>
      </c>
      <c r="F83" s="23">
        <v>2.8270000000000001E-3</v>
      </c>
      <c r="G83" s="12" t="s">
        <v>168</v>
      </c>
      <c r="H83" s="48">
        <f t="shared" si="3"/>
        <v>5.5408382096093165</v>
      </c>
      <c r="I83" s="48">
        <f t="shared" si="4"/>
        <v>0.97998553406602684</v>
      </c>
      <c r="J83" s="3"/>
    </row>
    <row r="84" spans="1:10" x14ac:dyDescent="0.25">
      <c r="A84" s="12" t="s">
        <v>67</v>
      </c>
      <c r="B84" s="12">
        <v>3</v>
      </c>
      <c r="C84" s="12" t="s">
        <v>124</v>
      </c>
      <c r="D84" s="45">
        <v>2.33</v>
      </c>
      <c r="E84" s="45">
        <v>1.5</v>
      </c>
      <c r="F84" s="23">
        <v>2.8270000000000001E-3</v>
      </c>
      <c r="G84" s="12" t="s">
        <v>168</v>
      </c>
      <c r="H84" s="48">
        <f t="shared" si="3"/>
        <v>1.0247872250472416</v>
      </c>
      <c r="I84" s="48">
        <f t="shared" si="4"/>
        <v>0.18124995137022312</v>
      </c>
    </row>
    <row r="85" spans="1:10" x14ac:dyDescent="0.25">
      <c r="A85" s="12" t="s">
        <v>67</v>
      </c>
      <c r="B85" s="12">
        <v>4</v>
      </c>
      <c r="C85" s="12" t="s">
        <v>124</v>
      </c>
      <c r="D85" s="45">
        <v>2.5</v>
      </c>
      <c r="E85" s="45">
        <v>1.5</v>
      </c>
      <c r="F85" s="23">
        <v>2.8270000000000001E-3</v>
      </c>
      <c r="G85" s="12" t="s">
        <v>168</v>
      </c>
      <c r="H85" s="48">
        <f t="shared" si="3"/>
        <v>1.2120797109526622</v>
      </c>
      <c r="I85" s="48">
        <f t="shared" si="4"/>
        <v>0.21437561212463074</v>
      </c>
    </row>
    <row r="86" spans="1:10" x14ac:dyDescent="0.25">
      <c r="A86" s="12" t="s">
        <v>68</v>
      </c>
      <c r="B86" s="12">
        <v>0</v>
      </c>
      <c r="C86" s="12" t="s">
        <v>147</v>
      </c>
      <c r="D86" s="45">
        <v>0</v>
      </c>
      <c r="E86" s="45">
        <v>0</v>
      </c>
      <c r="F86" s="23">
        <v>2.8270000000000001E-3</v>
      </c>
      <c r="G86" s="12" t="s">
        <v>168</v>
      </c>
      <c r="H86" s="48">
        <f t="shared" si="3"/>
        <v>0</v>
      </c>
      <c r="I86" s="48">
        <f t="shared" si="4"/>
        <v>0</v>
      </c>
    </row>
    <row r="87" spans="1:10" x14ac:dyDescent="0.25">
      <c r="A87" s="12" t="s">
        <v>69</v>
      </c>
      <c r="B87" s="12">
        <v>0</v>
      </c>
      <c r="C87" s="12" t="s">
        <v>147</v>
      </c>
      <c r="D87" s="45">
        <v>0</v>
      </c>
      <c r="E87" s="45">
        <v>0</v>
      </c>
      <c r="F87" s="23">
        <v>2.8270000000000001E-3</v>
      </c>
      <c r="G87" s="12" t="s">
        <v>168</v>
      </c>
      <c r="H87" s="48">
        <f t="shared" si="3"/>
        <v>0</v>
      </c>
      <c r="I87" s="48">
        <f t="shared" si="4"/>
        <v>0</v>
      </c>
    </row>
    <row r="88" spans="1:10" x14ac:dyDescent="0.25">
      <c r="A88" s="12" t="s">
        <v>70</v>
      </c>
      <c r="B88" s="12">
        <v>0</v>
      </c>
      <c r="C88" s="12" t="s">
        <v>147</v>
      </c>
      <c r="D88" s="45">
        <v>0</v>
      </c>
      <c r="E88" s="45">
        <v>0</v>
      </c>
      <c r="F88" s="23">
        <v>2.8270000000000001E-3</v>
      </c>
      <c r="G88" s="12" t="s">
        <v>168</v>
      </c>
      <c r="H88" s="48">
        <f t="shared" si="3"/>
        <v>0</v>
      </c>
      <c r="I88" s="48">
        <f t="shared" si="4"/>
        <v>0</v>
      </c>
    </row>
    <row r="89" spans="1:10" x14ac:dyDescent="0.25">
      <c r="A89" s="12" t="s">
        <v>71</v>
      </c>
      <c r="B89" s="12">
        <v>0</v>
      </c>
      <c r="C89" s="12" t="s">
        <v>147</v>
      </c>
      <c r="D89" s="45">
        <v>0</v>
      </c>
      <c r="E89" s="45">
        <v>0</v>
      </c>
      <c r="F89" s="23">
        <v>2.8270000000000001E-3</v>
      </c>
      <c r="G89" s="12" t="s">
        <v>168</v>
      </c>
      <c r="H89" s="48">
        <f t="shared" si="3"/>
        <v>0</v>
      </c>
      <c r="I89" s="48">
        <f t="shared" si="4"/>
        <v>0</v>
      </c>
    </row>
    <row r="90" spans="1:10" x14ac:dyDescent="0.25">
      <c r="A90" s="12" t="s">
        <v>72</v>
      </c>
      <c r="B90" s="12">
        <v>0</v>
      </c>
      <c r="C90" s="12" t="s">
        <v>147</v>
      </c>
      <c r="D90" s="45">
        <v>0</v>
      </c>
      <c r="E90" s="45">
        <v>0</v>
      </c>
      <c r="F90" s="23">
        <v>2.8270000000000001E-3</v>
      </c>
      <c r="G90" s="12" t="s">
        <v>168</v>
      </c>
      <c r="H90" s="48">
        <f t="shared" si="3"/>
        <v>0</v>
      </c>
      <c r="I90" s="48">
        <f t="shared" si="4"/>
        <v>0</v>
      </c>
    </row>
    <row r="91" spans="1:10" x14ac:dyDescent="0.25">
      <c r="A91" s="12" t="s">
        <v>73</v>
      </c>
      <c r="B91" s="12">
        <v>0</v>
      </c>
      <c r="C91" s="12" t="s">
        <v>147</v>
      </c>
      <c r="D91" s="45">
        <v>0</v>
      </c>
      <c r="E91" s="45">
        <v>0</v>
      </c>
      <c r="F91" s="23">
        <v>2.8270000000000001E-3</v>
      </c>
      <c r="G91" s="12" t="s">
        <v>168</v>
      </c>
      <c r="H91" s="48">
        <f t="shared" si="3"/>
        <v>0</v>
      </c>
      <c r="I91" s="48">
        <f t="shared" si="4"/>
        <v>0</v>
      </c>
    </row>
    <row r="92" spans="1:10" x14ac:dyDescent="0.25">
      <c r="A92" s="12" t="s">
        <v>74</v>
      </c>
      <c r="B92" s="12">
        <v>1</v>
      </c>
      <c r="C92" s="12" t="s">
        <v>130</v>
      </c>
      <c r="D92" s="45">
        <v>3.97</v>
      </c>
      <c r="E92" s="45">
        <v>3</v>
      </c>
      <c r="F92" s="23">
        <v>2.8270000000000001E-3</v>
      </c>
      <c r="G92" s="12" t="s">
        <v>168</v>
      </c>
      <c r="H92" s="48">
        <f t="shared" si="3"/>
        <v>3.6497267641091446</v>
      </c>
      <c r="I92" s="48">
        <f t="shared" si="4"/>
        <v>0.6455123388944366</v>
      </c>
    </row>
    <row r="93" spans="1:10" x14ac:dyDescent="0.25">
      <c r="A93" s="12" t="s">
        <v>74</v>
      </c>
      <c r="B93" s="12">
        <v>2</v>
      </c>
      <c r="C93" s="12" t="s">
        <v>130</v>
      </c>
      <c r="D93" s="45">
        <v>3.32</v>
      </c>
      <c r="E93" s="45">
        <v>2.5</v>
      </c>
      <c r="F93" s="23">
        <v>2.8270000000000001E-3</v>
      </c>
      <c r="G93" s="12" t="s">
        <v>168</v>
      </c>
      <c r="H93" s="48">
        <f t="shared" si="3"/>
        <v>2.3832797637228298</v>
      </c>
      <c r="I93" s="48">
        <f t="shared" si="4"/>
        <v>0.42152100525695607</v>
      </c>
    </row>
    <row r="94" spans="1:10" x14ac:dyDescent="0.25">
      <c r="A94" s="12" t="s">
        <v>74</v>
      </c>
      <c r="B94" s="12">
        <v>3</v>
      </c>
      <c r="C94" s="12" t="s">
        <v>130</v>
      </c>
      <c r="D94" s="45">
        <v>2.8</v>
      </c>
      <c r="E94" s="45">
        <v>3</v>
      </c>
      <c r="F94" s="23">
        <v>2.8270000000000001E-3</v>
      </c>
      <c r="G94" s="12" t="s">
        <v>168</v>
      </c>
      <c r="H94" s="48">
        <f t="shared" si="3"/>
        <v>1.5879719648830586</v>
      </c>
      <c r="I94" s="48">
        <f t="shared" si="4"/>
        <v>0.28085814730864139</v>
      </c>
    </row>
    <row r="95" spans="1:10" x14ac:dyDescent="0.25">
      <c r="A95" s="12" t="s">
        <v>74</v>
      </c>
      <c r="B95" s="12">
        <v>4</v>
      </c>
      <c r="C95" s="12" t="s">
        <v>130</v>
      </c>
      <c r="D95" s="45">
        <v>3.27</v>
      </c>
      <c r="E95" s="45">
        <v>2.5</v>
      </c>
      <c r="F95" s="23">
        <v>2.8270000000000001E-3</v>
      </c>
      <c r="G95" s="12" t="s">
        <v>168</v>
      </c>
      <c r="H95" s="48">
        <f t="shared" si="3"/>
        <v>2.2986185411482962</v>
      </c>
      <c r="I95" s="48">
        <f t="shared" si="4"/>
        <v>0.40654731891551049</v>
      </c>
    </row>
    <row r="96" spans="1:10" x14ac:dyDescent="0.25">
      <c r="A96" s="12" t="s">
        <v>74</v>
      </c>
      <c r="B96" s="12">
        <v>5</v>
      </c>
      <c r="C96" s="12" t="s">
        <v>130</v>
      </c>
      <c r="D96" s="45">
        <v>2.82</v>
      </c>
      <c r="E96" s="45">
        <v>2</v>
      </c>
      <c r="F96" s="23">
        <v>2.8270000000000001E-3</v>
      </c>
      <c r="G96" s="12" t="s">
        <v>168</v>
      </c>
      <c r="H96" s="48">
        <f t="shared" si="3"/>
        <v>1.6151410073487875</v>
      </c>
      <c r="I96" s="48">
        <f t="shared" si="4"/>
        <v>0.28566342542426376</v>
      </c>
    </row>
    <row r="97" spans="1:9" x14ac:dyDescent="0.25">
      <c r="A97" s="12" t="s">
        <v>75</v>
      </c>
      <c r="B97" s="12">
        <v>0</v>
      </c>
      <c r="C97" s="12" t="s">
        <v>147</v>
      </c>
      <c r="D97" s="45">
        <v>0</v>
      </c>
      <c r="E97" s="45">
        <v>0</v>
      </c>
      <c r="F97" s="23">
        <v>2.8270000000000001E-3</v>
      </c>
      <c r="G97" s="12" t="s">
        <v>168</v>
      </c>
      <c r="H97" s="48">
        <f t="shared" si="3"/>
        <v>0</v>
      </c>
      <c r="I97" s="48">
        <f t="shared" si="4"/>
        <v>0</v>
      </c>
    </row>
    <row r="98" spans="1:9" x14ac:dyDescent="0.25">
      <c r="A98" s="12" t="s">
        <v>76</v>
      </c>
      <c r="B98" s="12">
        <v>1</v>
      </c>
      <c r="C98" s="12" t="s">
        <v>130</v>
      </c>
      <c r="D98" s="45">
        <v>4.0999999999999996</v>
      </c>
      <c r="E98" s="45">
        <v>1</v>
      </c>
      <c r="F98" s="23">
        <v>2.8270000000000001E-3</v>
      </c>
      <c r="G98" s="12" t="s">
        <v>168</v>
      </c>
      <c r="H98" s="48">
        <f t="shared" si="3"/>
        <v>3.9410654005042858</v>
      </c>
      <c r="I98" s="48">
        <f t="shared" si="4"/>
        <v>0.69704021940295113</v>
      </c>
    </row>
    <row r="99" spans="1:9" x14ac:dyDescent="0.25">
      <c r="A99" s="12" t="s">
        <v>76</v>
      </c>
      <c r="B99" s="12">
        <v>2</v>
      </c>
      <c r="C99" s="12" t="s">
        <v>130</v>
      </c>
      <c r="D99" s="45">
        <v>3.1</v>
      </c>
      <c r="E99" s="45">
        <v>0.8</v>
      </c>
      <c r="F99" s="23">
        <v>2.8270000000000001E-3</v>
      </c>
      <c r="G99" s="12" t="s">
        <v>168</v>
      </c>
      <c r="H99" s="48">
        <f t="shared" si="3"/>
        <v>2.0239636221710238</v>
      </c>
      <c r="I99" s="48">
        <f t="shared" si="4"/>
        <v>0.35797021969774029</v>
      </c>
    </row>
    <row r="100" spans="1:9" x14ac:dyDescent="0.25">
      <c r="A100" s="12" t="s">
        <v>77</v>
      </c>
      <c r="B100" s="12">
        <v>1</v>
      </c>
      <c r="C100" s="12" t="s">
        <v>102</v>
      </c>
      <c r="D100" s="45">
        <v>2.4500000000000002</v>
      </c>
      <c r="E100" s="45">
        <v>1.73</v>
      </c>
      <c r="F100" s="23">
        <v>2.8270000000000001E-3</v>
      </c>
      <c r="G100" s="12" t="s">
        <v>167</v>
      </c>
      <c r="H100" s="48">
        <f t="shared" ref="H100" si="5">0.15991*D100^2.32764</f>
        <v>1.287401965644815</v>
      </c>
      <c r="I100" s="48">
        <f t="shared" ref="I100" si="6">(H100/1000)*0.5/F100</f>
        <v>0.22769755317382651</v>
      </c>
    </row>
    <row r="101" spans="1:9" x14ac:dyDescent="0.25">
      <c r="A101" s="12" t="s">
        <v>77</v>
      </c>
      <c r="B101" s="12">
        <v>2</v>
      </c>
      <c r="C101" s="12" t="s">
        <v>102</v>
      </c>
      <c r="D101" s="45">
        <v>1.7</v>
      </c>
      <c r="E101" s="45">
        <v>0.5</v>
      </c>
      <c r="F101" s="23">
        <v>2.8270000000000001E-3</v>
      </c>
      <c r="G101" s="12" t="s">
        <v>167</v>
      </c>
      <c r="H101" s="48">
        <f t="shared" ref="H101" si="7">0.15991*D101^2.32764</f>
        <v>0.54989244209432564</v>
      </c>
      <c r="I101" s="48">
        <f t="shared" ref="I101:I121" si="8">(H101/1000)*0.5/F101</f>
        <v>9.7257241261819172E-2</v>
      </c>
    </row>
    <row r="102" spans="1:9" x14ac:dyDescent="0.25">
      <c r="A102" s="12" t="s">
        <v>77</v>
      </c>
      <c r="B102" s="12">
        <v>3</v>
      </c>
      <c r="C102" s="12" t="s">
        <v>148</v>
      </c>
      <c r="D102" s="45">
        <v>1.41</v>
      </c>
      <c r="E102" s="45">
        <v>1</v>
      </c>
      <c r="F102" s="23">
        <v>2.8270000000000001E-3</v>
      </c>
      <c r="G102" s="12" t="s">
        <v>168</v>
      </c>
      <c r="H102" s="48">
        <f t="shared" ref="H102:H121" si="9">0.13647*D102^2.38351</f>
        <v>0.30952977980059304</v>
      </c>
      <c r="I102" s="48">
        <f t="shared" si="8"/>
        <v>5.4745274106931911E-2</v>
      </c>
    </row>
    <row r="103" spans="1:9" x14ac:dyDescent="0.25">
      <c r="A103" s="12" t="s">
        <v>77</v>
      </c>
      <c r="B103" s="12">
        <v>4</v>
      </c>
      <c r="C103" s="12" t="s">
        <v>149</v>
      </c>
      <c r="D103" s="45">
        <v>1.43</v>
      </c>
      <c r="E103" s="45">
        <v>1</v>
      </c>
      <c r="F103" s="23">
        <v>2.8270000000000001E-3</v>
      </c>
      <c r="G103" s="12" t="s">
        <v>168</v>
      </c>
      <c r="H103" s="48">
        <f t="shared" si="9"/>
        <v>0.32009743214906045</v>
      </c>
      <c r="I103" s="48">
        <f t="shared" si="8"/>
        <v>5.6614331826858939E-2</v>
      </c>
    </row>
    <row r="104" spans="1:9" x14ac:dyDescent="0.25">
      <c r="A104" s="12" t="s">
        <v>78</v>
      </c>
      <c r="B104" s="44">
        <v>1</v>
      </c>
      <c r="C104" s="44" t="s">
        <v>150</v>
      </c>
      <c r="D104" s="44">
        <v>1.28</v>
      </c>
      <c r="E104" s="44">
        <v>0.6</v>
      </c>
      <c r="F104" s="23">
        <v>2.8270000000000001E-3</v>
      </c>
      <c r="G104" s="12" t="s">
        <v>168</v>
      </c>
      <c r="H104" s="48">
        <f t="shared" si="9"/>
        <v>0.24579510309057598</v>
      </c>
      <c r="I104" s="48">
        <f t="shared" si="8"/>
        <v>4.3472780879125573E-2</v>
      </c>
    </row>
    <row r="105" spans="1:9" x14ac:dyDescent="0.25">
      <c r="A105" s="12" t="s">
        <v>78</v>
      </c>
      <c r="B105" s="44">
        <v>2</v>
      </c>
      <c r="C105" s="44" t="s">
        <v>151</v>
      </c>
      <c r="D105" s="44">
        <v>3.42</v>
      </c>
      <c r="E105" s="44">
        <v>3</v>
      </c>
      <c r="F105" s="23">
        <v>2.8270000000000001E-3</v>
      </c>
      <c r="G105" s="12" t="s">
        <v>168</v>
      </c>
      <c r="H105" s="48">
        <f t="shared" si="9"/>
        <v>2.5579600392434219</v>
      </c>
      <c r="I105" s="48">
        <f t="shared" si="8"/>
        <v>0.45241599562140467</v>
      </c>
    </row>
    <row r="106" spans="1:9" x14ac:dyDescent="0.25">
      <c r="A106" s="12" t="s">
        <v>78</v>
      </c>
      <c r="B106" s="44">
        <v>3</v>
      </c>
      <c r="C106" s="44" t="s">
        <v>151</v>
      </c>
      <c r="D106" s="44">
        <v>3</v>
      </c>
      <c r="E106" s="44">
        <v>1.5</v>
      </c>
      <c r="F106" s="23">
        <v>2.8270000000000001E-3</v>
      </c>
      <c r="G106" s="12" t="s">
        <v>168</v>
      </c>
      <c r="H106" s="48">
        <f t="shared" si="9"/>
        <v>1.8718044412067714</v>
      </c>
      <c r="I106" s="48">
        <f t="shared" si="8"/>
        <v>0.33105844379320326</v>
      </c>
    </row>
    <row r="107" spans="1:9" x14ac:dyDescent="0.25">
      <c r="A107" s="12" t="s">
        <v>78</v>
      </c>
      <c r="B107" s="44">
        <v>4</v>
      </c>
      <c r="C107" s="44" t="s">
        <v>151</v>
      </c>
      <c r="D107" s="44">
        <v>3.47</v>
      </c>
      <c r="E107" s="44">
        <v>3.5</v>
      </c>
      <c r="F107" s="23">
        <v>2.8270000000000001E-3</v>
      </c>
      <c r="G107" s="12" t="s">
        <v>168</v>
      </c>
      <c r="H107" s="48">
        <f t="shared" si="9"/>
        <v>2.6479994953966024</v>
      </c>
      <c r="I107" s="48">
        <f t="shared" si="8"/>
        <v>0.46834090827672487</v>
      </c>
    </row>
    <row r="108" spans="1:9" x14ac:dyDescent="0.25">
      <c r="A108" s="12" t="s">
        <v>78</v>
      </c>
      <c r="B108" s="44">
        <v>5</v>
      </c>
      <c r="C108" s="44" t="s">
        <v>151</v>
      </c>
      <c r="D108" s="44">
        <v>9.3800000000000008</v>
      </c>
      <c r="E108" s="44">
        <v>4.5</v>
      </c>
      <c r="F108" s="23">
        <v>2.8270000000000001E-3</v>
      </c>
      <c r="G108" s="12" t="s">
        <v>168</v>
      </c>
      <c r="H108" s="48">
        <f t="shared" si="9"/>
        <v>28.332988076686064</v>
      </c>
      <c r="I108" s="48">
        <f t="shared" si="8"/>
        <v>5.0111404451160348</v>
      </c>
    </row>
    <row r="109" spans="1:9" x14ac:dyDescent="0.25">
      <c r="A109" s="12" t="s">
        <v>78</v>
      </c>
      <c r="B109" s="44">
        <v>6</v>
      </c>
      <c r="C109" s="44" t="s">
        <v>151</v>
      </c>
      <c r="D109" s="44">
        <v>4.8099999999999996</v>
      </c>
      <c r="E109" s="44">
        <v>4.5</v>
      </c>
      <c r="F109" s="23">
        <v>2.8270000000000001E-3</v>
      </c>
      <c r="G109" s="12" t="s">
        <v>168</v>
      </c>
      <c r="H109" s="48">
        <f t="shared" si="9"/>
        <v>5.7668253986438813</v>
      </c>
      <c r="I109" s="48">
        <f t="shared" si="8"/>
        <v>1.0199549696929398</v>
      </c>
    </row>
    <row r="110" spans="1:9" x14ac:dyDescent="0.25">
      <c r="A110" s="12" t="s">
        <v>78</v>
      </c>
      <c r="B110" s="44">
        <v>7</v>
      </c>
      <c r="C110" s="44" t="s">
        <v>151</v>
      </c>
      <c r="D110" s="44">
        <v>3.4</v>
      </c>
      <c r="E110" s="44">
        <v>1.5</v>
      </c>
      <c r="F110" s="23">
        <v>2.8270000000000001E-3</v>
      </c>
      <c r="G110" s="12" t="s">
        <v>168</v>
      </c>
      <c r="H110" s="48">
        <f t="shared" si="9"/>
        <v>2.5224496439559245</v>
      </c>
      <c r="I110" s="48">
        <f t="shared" si="8"/>
        <v>0.44613541633461701</v>
      </c>
    </row>
    <row r="111" spans="1:9" x14ac:dyDescent="0.25">
      <c r="A111" s="12" t="s">
        <v>78</v>
      </c>
      <c r="B111" s="44">
        <v>8</v>
      </c>
      <c r="C111" s="44" t="s">
        <v>151</v>
      </c>
      <c r="D111" s="44">
        <v>4.3099999999999996</v>
      </c>
      <c r="E111" s="44">
        <v>3</v>
      </c>
      <c r="F111" s="23">
        <v>2.8270000000000001E-3</v>
      </c>
      <c r="G111" s="12" t="s">
        <v>168</v>
      </c>
      <c r="H111" s="48">
        <f t="shared" si="9"/>
        <v>4.4393573949681997</v>
      </c>
      <c r="I111" s="48">
        <f t="shared" si="8"/>
        <v>0.78517109921616535</v>
      </c>
    </row>
    <row r="112" spans="1:9" x14ac:dyDescent="0.25">
      <c r="A112" s="12" t="s">
        <v>78</v>
      </c>
      <c r="B112" s="44">
        <v>9</v>
      </c>
      <c r="C112" s="44" t="s">
        <v>151</v>
      </c>
      <c r="D112" s="44">
        <v>3.08</v>
      </c>
      <c r="E112" s="44">
        <v>2</v>
      </c>
      <c r="F112" s="23">
        <v>2.8270000000000001E-3</v>
      </c>
      <c r="G112" s="12" t="s">
        <v>168</v>
      </c>
      <c r="H112" s="48">
        <f t="shared" si="9"/>
        <v>1.9929789415712107</v>
      </c>
      <c r="I112" s="48">
        <f t="shared" si="8"/>
        <v>0.35249008517354274</v>
      </c>
    </row>
    <row r="113" spans="1:9" x14ac:dyDescent="0.25">
      <c r="A113" s="12" t="s">
        <v>78</v>
      </c>
      <c r="B113" s="44">
        <v>10</v>
      </c>
      <c r="C113" s="44" t="s">
        <v>152</v>
      </c>
      <c r="D113" s="44">
        <v>1.51</v>
      </c>
      <c r="E113" s="44">
        <v>2</v>
      </c>
      <c r="F113" s="23">
        <v>2.8270000000000001E-3</v>
      </c>
      <c r="G113" s="12" t="s">
        <v>168</v>
      </c>
      <c r="H113" s="48">
        <f t="shared" si="9"/>
        <v>0.36444377388562132</v>
      </c>
      <c r="I113" s="48">
        <f t="shared" si="8"/>
        <v>6.445768904945548E-2</v>
      </c>
    </row>
    <row r="114" spans="1:9" x14ac:dyDescent="0.25">
      <c r="A114" s="12" t="s">
        <v>78</v>
      </c>
      <c r="B114" s="44">
        <v>11</v>
      </c>
      <c r="C114" s="44" t="s">
        <v>152</v>
      </c>
      <c r="D114" s="44">
        <v>1.55</v>
      </c>
      <c r="E114" s="44">
        <v>2</v>
      </c>
      <c r="F114" s="23">
        <v>2.8270000000000001E-3</v>
      </c>
      <c r="G114" s="12" t="s">
        <v>168</v>
      </c>
      <c r="H114" s="48">
        <f t="shared" si="9"/>
        <v>0.38787759795867843</v>
      </c>
      <c r="I114" s="48">
        <f t="shared" si="8"/>
        <v>6.8602334269309936E-2</v>
      </c>
    </row>
    <row r="115" spans="1:9" x14ac:dyDescent="0.25">
      <c r="A115" s="12" t="s">
        <v>78</v>
      </c>
      <c r="B115" s="44">
        <v>12</v>
      </c>
      <c r="C115" s="44" t="s">
        <v>151</v>
      </c>
      <c r="D115" s="44">
        <v>6.4</v>
      </c>
      <c r="E115" s="44">
        <v>5</v>
      </c>
      <c r="F115" s="23">
        <v>2.8270000000000001E-3</v>
      </c>
      <c r="G115" s="12" t="s">
        <v>168</v>
      </c>
      <c r="H115" s="48">
        <f t="shared" si="9"/>
        <v>11.391350670116164</v>
      </c>
      <c r="I115" s="48">
        <f t="shared" si="8"/>
        <v>2.0147418942547159</v>
      </c>
    </row>
    <row r="116" spans="1:9" x14ac:dyDescent="0.25">
      <c r="A116" s="12" t="s">
        <v>78</v>
      </c>
      <c r="B116" s="44">
        <v>13</v>
      </c>
      <c r="C116" s="44" t="s">
        <v>151</v>
      </c>
      <c r="D116" s="44">
        <v>4.82</v>
      </c>
      <c r="E116" s="44">
        <v>5</v>
      </c>
      <c r="F116" s="23">
        <v>2.8270000000000001E-3</v>
      </c>
      <c r="G116" s="12" t="s">
        <v>168</v>
      </c>
      <c r="H116" s="48">
        <f t="shared" si="9"/>
        <v>5.7954429852960248</v>
      </c>
      <c r="I116" s="48">
        <f t="shared" si="8"/>
        <v>1.0250164459313804</v>
      </c>
    </row>
    <row r="117" spans="1:9" x14ac:dyDescent="0.25">
      <c r="A117" s="12" t="s">
        <v>78</v>
      </c>
      <c r="B117" s="44">
        <v>14</v>
      </c>
      <c r="C117" s="44" t="s">
        <v>151</v>
      </c>
      <c r="D117" s="44">
        <v>5.76</v>
      </c>
      <c r="E117" s="44">
        <v>5.2</v>
      </c>
      <c r="F117" s="23">
        <v>2.8270000000000001E-3</v>
      </c>
      <c r="G117" s="12" t="s">
        <v>168</v>
      </c>
      <c r="H117" s="48">
        <f t="shared" si="9"/>
        <v>8.8615927014836764</v>
      </c>
      <c r="I117" s="48">
        <f t="shared" si="8"/>
        <v>1.567313884238358</v>
      </c>
    </row>
    <row r="118" spans="1:9" x14ac:dyDescent="0.25">
      <c r="A118" s="12" t="s">
        <v>78</v>
      </c>
      <c r="B118" s="44">
        <v>15</v>
      </c>
      <c r="C118" s="44" t="s">
        <v>151</v>
      </c>
      <c r="D118" s="44">
        <v>7.29</v>
      </c>
      <c r="E118" s="44">
        <v>5.5</v>
      </c>
      <c r="F118" s="23">
        <v>2.8270000000000001E-3</v>
      </c>
      <c r="G118" s="12" t="s">
        <v>168</v>
      </c>
      <c r="H118" s="48">
        <f t="shared" si="9"/>
        <v>15.536632121343533</v>
      </c>
      <c r="I118" s="48">
        <f t="shared" si="8"/>
        <v>2.7479009765375899</v>
      </c>
    </row>
    <row r="119" spans="1:9" x14ac:dyDescent="0.25">
      <c r="A119" s="12" t="s">
        <v>78</v>
      </c>
      <c r="B119" s="44">
        <v>16</v>
      </c>
      <c r="C119" s="44" t="s">
        <v>151</v>
      </c>
      <c r="D119" s="44">
        <v>4.18</v>
      </c>
      <c r="E119" s="44">
        <v>3.5</v>
      </c>
      <c r="F119" s="23">
        <v>2.8270000000000001E-3</v>
      </c>
      <c r="G119" s="12" t="s">
        <v>168</v>
      </c>
      <c r="H119" s="48">
        <f t="shared" si="9"/>
        <v>4.1268346745774149</v>
      </c>
      <c r="I119" s="48">
        <f t="shared" si="8"/>
        <v>0.72989647587149187</v>
      </c>
    </row>
    <row r="120" spans="1:9" x14ac:dyDescent="0.25">
      <c r="A120" s="12" t="s">
        <v>78</v>
      </c>
      <c r="B120" s="44">
        <v>17</v>
      </c>
      <c r="C120" s="44" t="s">
        <v>153</v>
      </c>
      <c r="D120" s="44">
        <v>4.6900000000000004</v>
      </c>
      <c r="E120" s="44">
        <v>4</v>
      </c>
      <c r="F120" s="23">
        <v>2.8270000000000001E-3</v>
      </c>
      <c r="G120" s="12" t="s">
        <v>168</v>
      </c>
      <c r="H120" s="48">
        <f t="shared" si="9"/>
        <v>5.429806760256211</v>
      </c>
      <c r="I120" s="48">
        <f t="shared" si="8"/>
        <v>0.96034785289285651</v>
      </c>
    </row>
    <row r="121" spans="1:9" x14ac:dyDescent="0.25">
      <c r="A121" s="12" t="s">
        <v>79</v>
      </c>
      <c r="B121" s="44">
        <v>1</v>
      </c>
      <c r="C121" s="44" t="s">
        <v>154</v>
      </c>
      <c r="D121" s="44">
        <v>4.8</v>
      </c>
      <c r="E121" s="44">
        <v>1.75</v>
      </c>
      <c r="F121" s="23">
        <v>2.8270000000000001E-3</v>
      </c>
      <c r="G121" s="12" t="s">
        <v>168</v>
      </c>
      <c r="H121" s="48">
        <f t="shared" si="9"/>
        <v>5.738290007085225</v>
      </c>
      <c r="I121" s="48">
        <f t="shared" si="8"/>
        <v>1.0149080309666121</v>
      </c>
    </row>
    <row r="122" spans="1:9" x14ac:dyDescent="0.25">
      <c r="A122" s="12" t="s">
        <v>79</v>
      </c>
      <c r="B122" s="44">
        <v>2</v>
      </c>
      <c r="C122" s="44" t="s">
        <v>102</v>
      </c>
      <c r="D122" s="44">
        <v>3</v>
      </c>
      <c r="E122" s="44">
        <v>2</v>
      </c>
      <c r="F122" s="23">
        <v>2.8270000000000001E-3</v>
      </c>
      <c r="G122" s="12" t="s">
        <v>167</v>
      </c>
      <c r="H122" s="48">
        <f t="shared" ref="H122:H124" si="10">0.15991*D122^2.32764</f>
        <v>2.0627288395575034</v>
      </c>
      <c r="I122" s="48">
        <f t="shared" ref="I122:I162" si="11">(H122/1000)*0.5/F122</f>
        <v>0.36482646614034375</v>
      </c>
    </row>
    <row r="123" spans="1:9" x14ac:dyDescent="0.25">
      <c r="A123" s="12" t="s">
        <v>79</v>
      </c>
      <c r="B123" s="44">
        <v>3</v>
      </c>
      <c r="C123" s="44" t="s">
        <v>102</v>
      </c>
      <c r="D123" s="44">
        <v>9.7799999999999994</v>
      </c>
      <c r="E123" s="44">
        <v>3.5</v>
      </c>
      <c r="F123" s="23">
        <v>2.8270000000000001E-3</v>
      </c>
      <c r="G123" s="12" t="s">
        <v>167</v>
      </c>
      <c r="H123" s="48">
        <f t="shared" si="10"/>
        <v>32.287019443328568</v>
      </c>
      <c r="I123" s="48">
        <f t="shared" si="11"/>
        <v>5.7104739022512501</v>
      </c>
    </row>
    <row r="124" spans="1:9" x14ac:dyDescent="0.25">
      <c r="A124" s="12" t="s">
        <v>79</v>
      </c>
      <c r="B124" s="44">
        <v>4</v>
      </c>
      <c r="C124" s="44" t="s">
        <v>109</v>
      </c>
      <c r="D124" s="44">
        <v>8.5</v>
      </c>
      <c r="E124" s="44">
        <v>3</v>
      </c>
      <c r="F124" s="23">
        <v>2.8270000000000001E-3</v>
      </c>
      <c r="G124" s="12" t="s">
        <v>167</v>
      </c>
      <c r="H124" s="48">
        <f t="shared" si="10"/>
        <v>23.293153653723643</v>
      </c>
      <c r="I124" s="48">
        <f t="shared" si="11"/>
        <v>4.119765414524875</v>
      </c>
    </row>
    <row r="125" spans="1:9" x14ac:dyDescent="0.25">
      <c r="A125" s="12" t="s">
        <v>80</v>
      </c>
      <c r="B125" s="44">
        <v>1</v>
      </c>
      <c r="C125" s="44" t="s">
        <v>155</v>
      </c>
      <c r="D125" s="44">
        <v>2.5099999999999998</v>
      </c>
      <c r="E125" s="44">
        <v>2.5</v>
      </c>
      <c r="F125" s="23">
        <v>2.8270000000000001E-3</v>
      </c>
      <c r="G125" s="12" t="s">
        <v>168</v>
      </c>
      <c r="H125" s="48">
        <f t="shared" ref="H125:H162" si="12">0.13647*D125^2.38351</f>
        <v>1.2236677194693182</v>
      </c>
      <c r="I125" s="48">
        <f t="shared" si="11"/>
        <v>0.21642513609291089</v>
      </c>
    </row>
    <row r="126" spans="1:9" x14ac:dyDescent="0.25">
      <c r="A126" s="12" t="s">
        <v>80</v>
      </c>
      <c r="B126" s="44">
        <v>2</v>
      </c>
      <c r="C126" s="44" t="s">
        <v>99</v>
      </c>
      <c r="D126" s="44">
        <v>3.64</v>
      </c>
      <c r="E126" s="44">
        <v>3</v>
      </c>
      <c r="F126" s="23">
        <v>2.8270000000000001E-3</v>
      </c>
      <c r="G126" s="12" t="s">
        <v>168</v>
      </c>
      <c r="H126" s="48">
        <f t="shared" si="12"/>
        <v>2.9677543518012452</v>
      </c>
      <c r="I126" s="48">
        <f t="shared" si="11"/>
        <v>0.52489465012402636</v>
      </c>
    </row>
    <row r="127" spans="1:9" x14ac:dyDescent="0.25">
      <c r="A127" s="12" t="s">
        <v>80</v>
      </c>
      <c r="B127" s="44">
        <v>3</v>
      </c>
      <c r="C127" s="44" t="s">
        <v>99</v>
      </c>
      <c r="D127" s="44">
        <v>2.74</v>
      </c>
      <c r="E127" s="44">
        <v>2</v>
      </c>
      <c r="F127" s="23">
        <v>2.8270000000000001E-3</v>
      </c>
      <c r="G127" s="12" t="s">
        <v>168</v>
      </c>
      <c r="H127" s="48">
        <f t="shared" si="12"/>
        <v>1.5080649125553449</v>
      </c>
      <c r="I127" s="48">
        <f t="shared" si="11"/>
        <v>0.26672531173600017</v>
      </c>
    </row>
    <row r="128" spans="1:9" x14ac:dyDescent="0.25">
      <c r="A128" s="12" t="s">
        <v>80</v>
      </c>
      <c r="B128" s="44">
        <v>4</v>
      </c>
      <c r="C128" s="44" t="s">
        <v>105</v>
      </c>
      <c r="D128" s="44">
        <v>2.69</v>
      </c>
      <c r="E128" s="44">
        <v>3</v>
      </c>
      <c r="F128" s="23">
        <v>2.8270000000000001E-3</v>
      </c>
      <c r="G128" s="12" t="s">
        <v>168</v>
      </c>
      <c r="H128" s="48">
        <f t="shared" si="12"/>
        <v>1.4432981284261979</v>
      </c>
      <c r="I128" s="48">
        <f t="shared" si="11"/>
        <v>0.25527027386384821</v>
      </c>
    </row>
    <row r="129" spans="1:9" x14ac:dyDescent="0.25">
      <c r="A129" s="12" t="s">
        <v>80</v>
      </c>
      <c r="B129" s="44">
        <v>5</v>
      </c>
      <c r="C129" s="44" t="s">
        <v>105</v>
      </c>
      <c r="D129" s="44">
        <v>3.83</v>
      </c>
      <c r="E129" s="44">
        <v>3</v>
      </c>
      <c r="F129" s="23">
        <v>2.8270000000000001E-3</v>
      </c>
      <c r="G129" s="12" t="s">
        <v>168</v>
      </c>
      <c r="H129" s="48">
        <f t="shared" si="12"/>
        <v>3.3504049473091286</v>
      </c>
      <c r="I129" s="48">
        <f t="shared" si="11"/>
        <v>0.59257250571438425</v>
      </c>
    </row>
    <row r="130" spans="1:9" x14ac:dyDescent="0.25">
      <c r="A130" s="12" t="s">
        <v>80</v>
      </c>
      <c r="B130" s="44">
        <v>6</v>
      </c>
      <c r="C130" s="44" t="s">
        <v>156</v>
      </c>
      <c r="D130" s="44">
        <v>3</v>
      </c>
      <c r="E130" s="44">
        <v>2</v>
      </c>
      <c r="F130" s="23">
        <v>2.8270000000000001E-3</v>
      </c>
      <c r="G130" s="12" t="s">
        <v>168</v>
      </c>
      <c r="H130" s="48">
        <f t="shared" si="12"/>
        <v>1.8718044412067714</v>
      </c>
      <c r="I130" s="48">
        <f t="shared" si="11"/>
        <v>0.33105844379320326</v>
      </c>
    </row>
    <row r="131" spans="1:9" x14ac:dyDescent="0.25">
      <c r="A131" s="12" t="s">
        <v>80</v>
      </c>
      <c r="B131" s="44">
        <v>7</v>
      </c>
      <c r="C131" s="44" t="s">
        <v>156</v>
      </c>
      <c r="D131" s="44">
        <v>2.76</v>
      </c>
      <c r="E131" s="44">
        <v>2</v>
      </c>
      <c r="F131" s="23">
        <v>2.8270000000000001E-3</v>
      </c>
      <c r="G131" s="12" t="s">
        <v>168</v>
      </c>
      <c r="H131" s="48">
        <f t="shared" si="12"/>
        <v>1.534434652608601</v>
      </c>
      <c r="I131" s="48">
        <f t="shared" si="11"/>
        <v>0.27138922048259656</v>
      </c>
    </row>
    <row r="132" spans="1:9" x14ac:dyDescent="0.25">
      <c r="A132" s="12" t="s">
        <v>81</v>
      </c>
      <c r="B132" s="44">
        <v>1</v>
      </c>
      <c r="C132" s="44" t="s">
        <v>157</v>
      </c>
      <c r="D132" s="44">
        <v>5.95</v>
      </c>
      <c r="E132" s="44">
        <v>2</v>
      </c>
      <c r="F132" s="23">
        <v>2.8270000000000001E-3</v>
      </c>
      <c r="G132" s="12" t="s">
        <v>168</v>
      </c>
      <c r="H132" s="48">
        <f t="shared" si="12"/>
        <v>9.5742800055393449</v>
      </c>
      <c r="I132" s="48">
        <f t="shared" si="11"/>
        <v>1.6933639910752289</v>
      </c>
    </row>
    <row r="133" spans="1:9" x14ac:dyDescent="0.25">
      <c r="A133" s="12" t="s">
        <v>81</v>
      </c>
      <c r="B133" s="44">
        <v>2</v>
      </c>
      <c r="C133" s="44" t="s">
        <v>158</v>
      </c>
      <c r="D133" s="44">
        <v>5.09</v>
      </c>
      <c r="E133" s="44">
        <v>3</v>
      </c>
      <c r="F133" s="23">
        <v>2.8270000000000001E-3</v>
      </c>
      <c r="G133" s="12" t="s">
        <v>168</v>
      </c>
      <c r="H133" s="48">
        <f t="shared" si="12"/>
        <v>6.5994249285068491</v>
      </c>
      <c r="I133" s="48">
        <f t="shared" si="11"/>
        <v>1.1672134645395913</v>
      </c>
    </row>
    <row r="134" spans="1:9" x14ac:dyDescent="0.25">
      <c r="A134" s="12" t="s">
        <v>81</v>
      </c>
      <c r="B134" s="44">
        <v>3</v>
      </c>
      <c r="C134" s="44" t="s">
        <v>159</v>
      </c>
      <c r="D134" s="44">
        <v>3.22</v>
      </c>
      <c r="E134" s="44">
        <v>2.5</v>
      </c>
      <c r="F134" s="23">
        <v>2.8270000000000001E-3</v>
      </c>
      <c r="G134" s="12" t="s">
        <v>168</v>
      </c>
      <c r="H134" s="48">
        <f t="shared" si="12"/>
        <v>2.2157295020754404</v>
      </c>
      <c r="I134" s="48">
        <f t="shared" si="11"/>
        <v>0.39188707146718083</v>
      </c>
    </row>
    <row r="135" spans="1:9" x14ac:dyDescent="0.25">
      <c r="A135" s="12" t="s">
        <v>81</v>
      </c>
      <c r="B135" s="44">
        <v>4</v>
      </c>
      <c r="C135" s="44" t="s">
        <v>160</v>
      </c>
      <c r="D135" s="44">
        <v>4</v>
      </c>
      <c r="E135" s="44">
        <v>3</v>
      </c>
      <c r="F135" s="23">
        <v>2.8270000000000001E-3</v>
      </c>
      <c r="G135" s="12" t="s">
        <v>168</v>
      </c>
      <c r="H135" s="48">
        <f t="shared" si="12"/>
        <v>3.7158074529763803</v>
      </c>
      <c r="I135" s="48">
        <f t="shared" si="11"/>
        <v>0.65719976175740713</v>
      </c>
    </row>
    <row r="136" spans="1:9" x14ac:dyDescent="0.25">
      <c r="A136" s="12" t="s">
        <v>81</v>
      </c>
      <c r="B136" s="44">
        <v>5</v>
      </c>
      <c r="C136" s="44" t="s">
        <v>160</v>
      </c>
      <c r="D136" s="44">
        <v>3.34</v>
      </c>
      <c r="E136" s="44">
        <v>3</v>
      </c>
      <c r="F136" s="23">
        <v>2.8270000000000001E-3</v>
      </c>
      <c r="G136" s="12" t="s">
        <v>168</v>
      </c>
      <c r="H136" s="48">
        <f t="shared" si="12"/>
        <v>2.4176427843966803</v>
      </c>
      <c r="I136" s="48">
        <f t="shared" si="11"/>
        <v>0.42759865305919353</v>
      </c>
    </row>
    <row r="137" spans="1:9" x14ac:dyDescent="0.25">
      <c r="A137" s="12" t="s">
        <v>81</v>
      </c>
      <c r="B137" s="44">
        <v>6</v>
      </c>
      <c r="C137" s="44" t="s">
        <v>161</v>
      </c>
      <c r="D137" s="44">
        <v>4</v>
      </c>
      <c r="E137" s="44">
        <v>3</v>
      </c>
      <c r="F137" s="23">
        <v>2.8270000000000001E-3</v>
      </c>
      <c r="G137" s="12" t="s">
        <v>168</v>
      </c>
      <c r="H137" s="48">
        <f t="shared" si="12"/>
        <v>3.7158074529763803</v>
      </c>
      <c r="I137" s="48">
        <f t="shared" si="11"/>
        <v>0.65719976175740713</v>
      </c>
    </row>
    <row r="138" spans="1:9" x14ac:dyDescent="0.25">
      <c r="A138" s="12" t="s">
        <v>81</v>
      </c>
      <c r="B138" s="44">
        <v>7</v>
      </c>
      <c r="C138" s="44" t="s">
        <v>161</v>
      </c>
      <c r="D138" s="44">
        <v>4.2699999999999996</v>
      </c>
      <c r="E138" s="44">
        <v>3.5</v>
      </c>
      <c r="F138" s="23">
        <v>2.8270000000000001E-3</v>
      </c>
      <c r="G138" s="12" t="s">
        <v>168</v>
      </c>
      <c r="H138" s="48">
        <f t="shared" si="12"/>
        <v>4.3417852203705785</v>
      </c>
      <c r="I138" s="48">
        <f t="shared" si="11"/>
        <v>0.76791390526540115</v>
      </c>
    </row>
    <row r="139" spans="1:9" x14ac:dyDescent="0.25">
      <c r="A139" s="12" t="s">
        <v>81</v>
      </c>
      <c r="B139" s="44">
        <v>8</v>
      </c>
      <c r="C139" s="44" t="s">
        <v>161</v>
      </c>
      <c r="D139" s="44">
        <v>6.22</v>
      </c>
      <c r="E139" s="44">
        <v>3.5</v>
      </c>
      <c r="F139" s="23">
        <v>2.8270000000000001E-3</v>
      </c>
      <c r="G139" s="12" t="s">
        <v>168</v>
      </c>
      <c r="H139" s="48">
        <f t="shared" si="12"/>
        <v>10.642520891120295</v>
      </c>
      <c r="I139" s="48">
        <f t="shared" si="11"/>
        <v>1.882299414771895</v>
      </c>
    </row>
    <row r="140" spans="1:9" x14ac:dyDescent="0.25">
      <c r="A140" s="12" t="s">
        <v>81</v>
      </c>
      <c r="B140" s="44">
        <v>9</v>
      </c>
      <c r="C140" s="44" t="s">
        <v>161</v>
      </c>
      <c r="D140" s="44">
        <v>7.33</v>
      </c>
      <c r="E140" s="44">
        <v>3.5</v>
      </c>
      <c r="F140" s="23">
        <v>2.8270000000000001E-3</v>
      </c>
      <c r="G140" s="12" t="s">
        <v>168</v>
      </c>
      <c r="H140" s="48">
        <f t="shared" si="12"/>
        <v>15.74059577307678</v>
      </c>
      <c r="I140" s="48">
        <f t="shared" si="11"/>
        <v>2.7839751986340251</v>
      </c>
    </row>
    <row r="141" spans="1:9" x14ac:dyDescent="0.25">
      <c r="A141" s="12" t="s">
        <v>81</v>
      </c>
      <c r="B141" s="44">
        <v>10</v>
      </c>
      <c r="C141" s="44" t="s">
        <v>162</v>
      </c>
      <c r="D141" s="44">
        <v>2.35</v>
      </c>
      <c r="E141" s="44">
        <v>3</v>
      </c>
      <c r="F141" s="23">
        <v>2.8270000000000001E-3</v>
      </c>
      <c r="G141" s="12" t="s">
        <v>168</v>
      </c>
      <c r="H141" s="48">
        <f t="shared" si="12"/>
        <v>1.045878299163012</v>
      </c>
      <c r="I141" s="48">
        <f t="shared" si="11"/>
        <v>0.18498024392695647</v>
      </c>
    </row>
    <row r="142" spans="1:9" x14ac:dyDescent="0.25">
      <c r="A142" s="12" t="s">
        <v>81</v>
      </c>
      <c r="B142" s="44">
        <v>11</v>
      </c>
      <c r="C142" s="44" t="s">
        <v>161</v>
      </c>
      <c r="D142" s="44">
        <v>4.5</v>
      </c>
      <c r="E142" s="44">
        <v>3</v>
      </c>
      <c r="F142" s="23">
        <v>2.8270000000000001E-3</v>
      </c>
      <c r="G142" s="12" t="s">
        <v>168</v>
      </c>
      <c r="H142" s="48">
        <f t="shared" si="12"/>
        <v>4.9201206239077653</v>
      </c>
      <c r="I142" s="48">
        <f t="shared" si="11"/>
        <v>0.87020173751463825</v>
      </c>
    </row>
    <row r="143" spans="1:9" x14ac:dyDescent="0.25">
      <c r="A143" s="12" t="s">
        <v>81</v>
      </c>
      <c r="B143" s="44">
        <v>12</v>
      </c>
      <c r="C143" s="44" t="s">
        <v>160</v>
      </c>
      <c r="D143" s="44">
        <v>4.37</v>
      </c>
      <c r="E143" s="44">
        <v>3.5</v>
      </c>
      <c r="F143" s="23">
        <v>2.8270000000000001E-3</v>
      </c>
      <c r="G143" s="12" t="s">
        <v>168</v>
      </c>
      <c r="H143" s="48">
        <f t="shared" si="12"/>
        <v>4.5880812626350371</v>
      </c>
      <c r="I143" s="48">
        <f t="shared" si="11"/>
        <v>0.81147528522020462</v>
      </c>
    </row>
    <row r="144" spans="1:9" x14ac:dyDescent="0.25">
      <c r="A144" s="12" t="s">
        <v>81</v>
      </c>
      <c r="B144" s="44">
        <v>13</v>
      </c>
      <c r="C144" s="44" t="s">
        <v>160</v>
      </c>
      <c r="D144" s="44">
        <v>4.0999999999999996</v>
      </c>
      <c r="E144" s="44">
        <v>2</v>
      </c>
      <c r="F144" s="23">
        <v>2.8270000000000001E-3</v>
      </c>
      <c r="G144" s="12" t="s">
        <v>168</v>
      </c>
      <c r="H144" s="48">
        <f t="shared" si="12"/>
        <v>3.9410654005042858</v>
      </c>
      <c r="I144" s="48">
        <f t="shared" si="11"/>
        <v>0.69704021940295113</v>
      </c>
    </row>
    <row r="145" spans="1:9" x14ac:dyDescent="0.25">
      <c r="A145" s="12" t="s">
        <v>81</v>
      </c>
      <c r="B145" s="44">
        <v>14</v>
      </c>
      <c r="C145" s="44" t="s">
        <v>159</v>
      </c>
      <c r="D145" s="44">
        <v>4</v>
      </c>
      <c r="E145" s="44">
        <v>3.5</v>
      </c>
      <c r="F145" s="23">
        <v>2.8270000000000001E-3</v>
      </c>
      <c r="G145" s="12" t="s">
        <v>168</v>
      </c>
      <c r="H145" s="48">
        <f t="shared" si="12"/>
        <v>3.7158074529763803</v>
      </c>
      <c r="I145" s="48">
        <f t="shared" si="11"/>
        <v>0.65719976175740713</v>
      </c>
    </row>
    <row r="146" spans="1:9" x14ac:dyDescent="0.25">
      <c r="A146" s="12" t="s">
        <v>82</v>
      </c>
      <c r="B146" s="44">
        <v>1</v>
      </c>
      <c r="C146" s="44" t="s">
        <v>163</v>
      </c>
      <c r="D146" s="44">
        <v>2.9</v>
      </c>
      <c r="E146" s="44">
        <v>2</v>
      </c>
      <c r="F146" s="23">
        <v>2.8270000000000001E-3</v>
      </c>
      <c r="G146" s="12" t="s">
        <v>168</v>
      </c>
      <c r="H146" s="48">
        <f t="shared" si="12"/>
        <v>1.7265034221832913</v>
      </c>
      <c r="I146" s="48">
        <f t="shared" si="11"/>
        <v>0.3053596431169599</v>
      </c>
    </row>
    <row r="147" spans="1:9" x14ac:dyDescent="0.25">
      <c r="A147" s="12" t="s">
        <v>82</v>
      </c>
      <c r="B147" s="44">
        <v>2</v>
      </c>
      <c r="C147" s="44" t="s">
        <v>163</v>
      </c>
      <c r="D147" s="44">
        <v>5.0999999999999996</v>
      </c>
      <c r="E147" s="44">
        <v>2.5</v>
      </c>
      <c r="F147" s="23">
        <v>2.8270000000000001E-3</v>
      </c>
      <c r="G147" s="12" t="s">
        <v>168</v>
      </c>
      <c r="H147" s="48">
        <f t="shared" si="12"/>
        <v>6.630370268805966</v>
      </c>
      <c r="I147" s="48">
        <f t="shared" si="11"/>
        <v>1.1726866411046986</v>
      </c>
    </row>
    <row r="148" spans="1:9" x14ac:dyDescent="0.25">
      <c r="A148" s="12" t="s">
        <v>82</v>
      </c>
      <c r="B148" s="44">
        <v>3</v>
      </c>
      <c r="C148" s="44" t="s">
        <v>124</v>
      </c>
      <c r="D148" s="44">
        <v>3.57</v>
      </c>
      <c r="E148" s="44">
        <v>2.8</v>
      </c>
      <c r="F148" s="23">
        <v>2.8270000000000001E-3</v>
      </c>
      <c r="G148" s="12" t="s">
        <v>168</v>
      </c>
      <c r="H148" s="48">
        <f t="shared" si="12"/>
        <v>2.8335273656939273</v>
      </c>
      <c r="I148" s="48">
        <f t="shared" si="11"/>
        <v>0.50115446864059554</v>
      </c>
    </row>
    <row r="149" spans="1:9" x14ac:dyDescent="0.25">
      <c r="A149" s="12" t="s">
        <v>82</v>
      </c>
      <c r="B149" s="44">
        <v>4</v>
      </c>
      <c r="C149" s="44" t="s">
        <v>163</v>
      </c>
      <c r="D149" s="44">
        <v>3.1</v>
      </c>
      <c r="E149" s="44">
        <v>1.8</v>
      </c>
      <c r="F149" s="23">
        <v>2.8270000000000001E-3</v>
      </c>
      <c r="G149" s="12" t="s">
        <v>168</v>
      </c>
      <c r="H149" s="48">
        <f t="shared" si="12"/>
        <v>2.0239636221710238</v>
      </c>
      <c r="I149" s="48">
        <f t="shared" si="11"/>
        <v>0.35797021969774029</v>
      </c>
    </row>
    <row r="150" spans="1:9" x14ac:dyDescent="0.25">
      <c r="A150" s="12" t="s">
        <v>82</v>
      </c>
      <c r="B150" s="44">
        <v>5</v>
      </c>
      <c r="C150" s="44" t="s">
        <v>164</v>
      </c>
      <c r="D150" s="44">
        <v>4.3</v>
      </c>
      <c r="E150" s="44">
        <v>3</v>
      </c>
      <c r="F150" s="23">
        <v>2.8270000000000001E-3</v>
      </c>
      <c r="G150" s="12" t="s">
        <v>168</v>
      </c>
      <c r="H150" s="48">
        <f t="shared" si="12"/>
        <v>4.4148463163769209</v>
      </c>
      <c r="I150" s="48">
        <f t="shared" si="11"/>
        <v>0.78083592436804405</v>
      </c>
    </row>
    <row r="151" spans="1:9" x14ac:dyDescent="0.25">
      <c r="A151" s="12" t="s">
        <v>83</v>
      </c>
      <c r="B151" s="44">
        <v>1</v>
      </c>
      <c r="C151" s="44" t="s">
        <v>121</v>
      </c>
      <c r="D151" s="44">
        <v>2.5</v>
      </c>
      <c r="E151" s="44">
        <v>1.9</v>
      </c>
      <c r="F151" s="23">
        <v>2.8270000000000001E-3</v>
      </c>
      <c r="G151" s="12" t="s">
        <v>168</v>
      </c>
      <c r="H151" s="48">
        <f t="shared" si="12"/>
        <v>1.2120797109526622</v>
      </c>
      <c r="I151" s="48">
        <f t="shared" si="11"/>
        <v>0.21437561212463074</v>
      </c>
    </row>
    <row r="152" spans="1:9" x14ac:dyDescent="0.25">
      <c r="A152" s="12" t="s">
        <v>83</v>
      </c>
      <c r="B152" s="44">
        <v>2</v>
      </c>
      <c r="C152" s="44" t="s">
        <v>121</v>
      </c>
      <c r="D152" s="44">
        <v>3.71</v>
      </c>
      <c r="E152" s="44">
        <v>2</v>
      </c>
      <c r="F152" s="23">
        <v>2.8270000000000001E-3</v>
      </c>
      <c r="G152" s="12" t="s">
        <v>168</v>
      </c>
      <c r="H152" s="48">
        <f t="shared" si="12"/>
        <v>3.1056005778784512</v>
      </c>
      <c r="I152" s="48">
        <f t="shared" si="11"/>
        <v>0.54927495187096764</v>
      </c>
    </row>
    <row r="153" spans="1:9" x14ac:dyDescent="0.25">
      <c r="A153" s="12" t="s">
        <v>83</v>
      </c>
      <c r="B153" s="44">
        <v>3</v>
      </c>
      <c r="C153" s="44" t="s">
        <v>121</v>
      </c>
      <c r="D153" s="44">
        <v>4.5</v>
      </c>
      <c r="E153" s="44">
        <v>2.2000000000000002</v>
      </c>
      <c r="F153" s="23">
        <v>2.8270000000000001E-3</v>
      </c>
      <c r="G153" s="12" t="s">
        <v>168</v>
      </c>
      <c r="H153" s="48">
        <f t="shared" si="12"/>
        <v>4.9201206239077653</v>
      </c>
      <c r="I153" s="48">
        <f t="shared" si="11"/>
        <v>0.87020173751463825</v>
      </c>
    </row>
    <row r="154" spans="1:9" x14ac:dyDescent="0.25">
      <c r="A154" s="12" t="s">
        <v>83</v>
      </c>
      <c r="B154" s="44">
        <v>4</v>
      </c>
      <c r="C154" s="44" t="s">
        <v>117</v>
      </c>
      <c r="D154" s="44">
        <v>3.36</v>
      </c>
      <c r="E154" s="44">
        <v>3</v>
      </c>
      <c r="F154" s="23">
        <v>2.8270000000000001E-3</v>
      </c>
      <c r="G154" s="12" t="s">
        <v>168</v>
      </c>
      <c r="H154" s="48">
        <f t="shared" si="12"/>
        <v>2.4522916682135913</v>
      </c>
      <c r="I154" s="48">
        <f t="shared" si="11"/>
        <v>0.4337268603136879</v>
      </c>
    </row>
    <row r="155" spans="1:9" x14ac:dyDescent="0.25">
      <c r="A155" s="12" t="s">
        <v>83</v>
      </c>
      <c r="B155" s="44">
        <v>5</v>
      </c>
      <c r="C155" s="44" t="s">
        <v>117</v>
      </c>
      <c r="D155" s="44">
        <v>3.44</v>
      </c>
      <c r="E155" s="44">
        <v>3</v>
      </c>
      <c r="F155" s="23">
        <v>2.8270000000000001E-3</v>
      </c>
      <c r="G155" s="12" t="s">
        <v>168</v>
      </c>
      <c r="H155" s="48">
        <f t="shared" si="12"/>
        <v>2.5937589044436082</v>
      </c>
      <c r="I155" s="48">
        <f t="shared" si="11"/>
        <v>0.45874759540919852</v>
      </c>
    </row>
    <row r="156" spans="1:9" x14ac:dyDescent="0.25">
      <c r="A156" s="12" t="s">
        <v>83</v>
      </c>
      <c r="B156" s="44">
        <v>6</v>
      </c>
      <c r="C156" s="44" t="s">
        <v>117</v>
      </c>
      <c r="D156" s="44">
        <v>3.53</v>
      </c>
      <c r="E156" s="44">
        <v>3.5</v>
      </c>
      <c r="F156" s="23">
        <v>2.8270000000000001E-3</v>
      </c>
      <c r="G156" s="12" t="s">
        <v>168</v>
      </c>
      <c r="H156" s="48">
        <f t="shared" si="12"/>
        <v>2.7584408747078153</v>
      </c>
      <c r="I156" s="48">
        <f t="shared" si="11"/>
        <v>0.48787422615985415</v>
      </c>
    </row>
    <row r="157" spans="1:9" x14ac:dyDescent="0.25">
      <c r="A157" s="12" t="s">
        <v>83</v>
      </c>
      <c r="B157" s="44">
        <v>7</v>
      </c>
      <c r="C157" s="44" t="s">
        <v>165</v>
      </c>
      <c r="D157" s="44">
        <v>4.0999999999999996</v>
      </c>
      <c r="E157" s="44">
        <v>2.5</v>
      </c>
      <c r="F157" s="23">
        <v>2.8270000000000001E-3</v>
      </c>
      <c r="G157" s="12" t="s">
        <v>168</v>
      </c>
      <c r="H157" s="48">
        <f t="shared" si="12"/>
        <v>3.9410654005042858</v>
      </c>
      <c r="I157" s="48">
        <f t="shared" si="11"/>
        <v>0.69704021940295113</v>
      </c>
    </row>
    <row r="158" spans="1:9" x14ac:dyDescent="0.25">
      <c r="A158" s="12" t="s">
        <v>83</v>
      </c>
      <c r="B158" s="44">
        <v>8</v>
      </c>
      <c r="C158" s="44" t="s">
        <v>156</v>
      </c>
      <c r="D158" s="44">
        <v>5.17</v>
      </c>
      <c r="E158" s="44">
        <v>3</v>
      </c>
      <c r="F158" s="23">
        <v>2.8270000000000001E-3</v>
      </c>
      <c r="G158" s="12" t="s">
        <v>168</v>
      </c>
      <c r="H158" s="48">
        <f t="shared" si="12"/>
        <v>6.8493449028676796</v>
      </c>
      <c r="I158" s="48">
        <f t="shared" si="11"/>
        <v>1.2114157946352457</v>
      </c>
    </row>
    <row r="159" spans="1:9" x14ac:dyDescent="0.25">
      <c r="A159" s="12" t="s">
        <v>84</v>
      </c>
      <c r="B159" s="44">
        <v>1</v>
      </c>
      <c r="C159" s="44" t="s">
        <v>129</v>
      </c>
      <c r="D159" s="44">
        <v>0</v>
      </c>
      <c r="E159" s="44">
        <v>0</v>
      </c>
      <c r="F159" s="23">
        <v>2.8270000000000001E-3</v>
      </c>
      <c r="G159" s="12" t="s">
        <v>168</v>
      </c>
      <c r="H159" s="48">
        <f t="shared" si="12"/>
        <v>0</v>
      </c>
      <c r="I159" s="48">
        <f t="shared" si="11"/>
        <v>0</v>
      </c>
    </row>
    <row r="160" spans="1:9" x14ac:dyDescent="0.25">
      <c r="A160" s="12" t="s">
        <v>85</v>
      </c>
      <c r="B160" s="44">
        <v>1</v>
      </c>
      <c r="C160" s="44" t="s">
        <v>99</v>
      </c>
      <c r="D160" s="44">
        <v>3.75</v>
      </c>
      <c r="E160" s="44">
        <v>1.9</v>
      </c>
      <c r="F160" s="23">
        <v>2.8270000000000001E-3</v>
      </c>
      <c r="G160" s="12" t="s">
        <v>168</v>
      </c>
      <c r="H160" s="48">
        <f t="shared" si="12"/>
        <v>3.1860050400529962</v>
      </c>
      <c r="I160" s="48">
        <f t="shared" si="11"/>
        <v>0.56349576230155574</v>
      </c>
    </row>
    <row r="161" spans="1:9" x14ac:dyDescent="0.25">
      <c r="A161" s="12" t="s">
        <v>85</v>
      </c>
      <c r="B161" s="44">
        <v>2</v>
      </c>
      <c r="C161" s="44" t="s">
        <v>99</v>
      </c>
      <c r="D161" s="44">
        <v>3.24</v>
      </c>
      <c r="E161" s="44">
        <v>1.75</v>
      </c>
      <c r="F161" s="23">
        <v>2.8270000000000001E-3</v>
      </c>
      <c r="G161" s="12" t="s">
        <v>168</v>
      </c>
      <c r="H161" s="48">
        <f t="shared" si="12"/>
        <v>2.2486731217394715</v>
      </c>
      <c r="I161" s="48">
        <f t="shared" si="11"/>
        <v>0.39771367558179543</v>
      </c>
    </row>
    <row r="162" spans="1:9" x14ac:dyDescent="0.25">
      <c r="A162" s="12" t="s">
        <v>85</v>
      </c>
      <c r="B162" s="44">
        <v>3</v>
      </c>
      <c r="C162" s="44" t="s">
        <v>105</v>
      </c>
      <c r="D162" s="44">
        <v>4.58</v>
      </c>
      <c r="E162" s="44">
        <v>3</v>
      </c>
      <c r="F162" s="23">
        <v>2.8270000000000001E-3</v>
      </c>
      <c r="G162" s="12" t="s">
        <v>168</v>
      </c>
      <c r="H162" s="48">
        <f t="shared" si="12"/>
        <v>5.1311731142996289</v>
      </c>
      <c r="I162" s="48">
        <f t="shared" si="11"/>
        <v>0.90752973369289514</v>
      </c>
    </row>
    <row r="163" spans="1:9" x14ac:dyDescent="0.25">
      <c r="A163" s="12" t="s">
        <v>86</v>
      </c>
      <c r="B163" s="44">
        <v>1</v>
      </c>
      <c r="C163" s="44" t="s">
        <v>102</v>
      </c>
      <c r="D163" s="44">
        <v>6.26</v>
      </c>
      <c r="E163" s="44">
        <v>4</v>
      </c>
      <c r="F163" s="23">
        <v>2.8270000000000001E-3</v>
      </c>
      <c r="G163" s="12" t="s">
        <v>167</v>
      </c>
      <c r="H163" s="48">
        <f t="shared" ref="H163" si="13">0.15991*D163^2.32764</f>
        <v>11.429149253975519</v>
      </c>
      <c r="I163" s="48">
        <f t="shared" ref="I163:I167" si="14">(H163/1000)*0.5/F163</f>
        <v>2.021427176154142</v>
      </c>
    </row>
    <row r="164" spans="1:9" x14ac:dyDescent="0.25">
      <c r="A164" s="12" t="s">
        <v>87</v>
      </c>
      <c r="B164" s="44">
        <v>1</v>
      </c>
      <c r="C164" s="44" t="s">
        <v>145</v>
      </c>
      <c r="D164" s="44">
        <v>6.28</v>
      </c>
      <c r="E164" s="44">
        <v>5</v>
      </c>
      <c r="F164" s="23">
        <v>2.8270000000000001E-3</v>
      </c>
      <c r="G164" s="12" t="s">
        <v>168</v>
      </c>
      <c r="H164" s="48">
        <f t="shared" ref="H164:H167" si="15">0.13647*D164^2.38351</f>
        <v>10.888849167467118</v>
      </c>
      <c r="I164" s="48">
        <f t="shared" si="14"/>
        <v>1.9258664958378346</v>
      </c>
    </row>
    <row r="165" spans="1:9" x14ac:dyDescent="0.25">
      <c r="A165" s="12" t="s">
        <v>87</v>
      </c>
      <c r="B165" s="44">
        <v>2</v>
      </c>
      <c r="C165" s="44" t="s">
        <v>166</v>
      </c>
      <c r="D165" s="44">
        <v>6.38</v>
      </c>
      <c r="E165" s="44">
        <v>3</v>
      </c>
      <c r="F165" s="23">
        <v>2.8270000000000001E-3</v>
      </c>
      <c r="G165" s="12" t="s">
        <v>168</v>
      </c>
      <c r="H165" s="48">
        <f t="shared" si="15"/>
        <v>11.306685896416713</v>
      </c>
      <c r="I165" s="48">
        <f t="shared" si="14"/>
        <v>1.9997675798402395</v>
      </c>
    </row>
    <row r="166" spans="1:9" x14ac:dyDescent="0.25">
      <c r="A166" s="12" t="s">
        <v>87</v>
      </c>
      <c r="B166" s="44">
        <v>3</v>
      </c>
      <c r="C166" s="44" t="s">
        <v>155</v>
      </c>
      <c r="D166" s="44">
        <v>3</v>
      </c>
      <c r="E166" s="44">
        <v>1.5</v>
      </c>
      <c r="F166" s="23">
        <v>2.8270000000000001E-3</v>
      </c>
      <c r="G166" s="12" t="s">
        <v>168</v>
      </c>
      <c r="H166" s="48">
        <f t="shared" si="15"/>
        <v>1.8718044412067714</v>
      </c>
      <c r="I166" s="48">
        <f t="shared" si="14"/>
        <v>0.33105844379320326</v>
      </c>
    </row>
    <row r="167" spans="1:9" x14ac:dyDescent="0.25">
      <c r="A167" s="12" t="s">
        <v>88</v>
      </c>
      <c r="B167" s="44">
        <v>0</v>
      </c>
      <c r="C167" s="44" t="s">
        <v>129</v>
      </c>
      <c r="D167" s="44">
        <v>0</v>
      </c>
      <c r="E167" s="44">
        <v>0</v>
      </c>
      <c r="F167" s="23">
        <v>2.8270000000000001E-3</v>
      </c>
      <c r="G167" s="12" t="s">
        <v>168</v>
      </c>
      <c r="H167" s="48">
        <f t="shared" si="15"/>
        <v>0</v>
      </c>
      <c r="I167" s="48">
        <f t="shared" si="14"/>
        <v>0</v>
      </c>
    </row>
  </sheetData>
  <autoFilter ref="A1:I16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97" zoomScaleNormal="97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8" sqref="F8"/>
    </sheetView>
  </sheetViews>
  <sheetFormatPr baseColWidth="10" defaultColWidth="11.42578125" defaultRowHeight="15" x14ac:dyDescent="0.25"/>
  <cols>
    <col min="1" max="1" width="8" style="62" bestFit="1" customWidth="1"/>
    <col min="2" max="2" width="12.5703125" style="62" bestFit="1" customWidth="1"/>
    <col min="3" max="3" width="15" style="62" bestFit="1" customWidth="1"/>
    <col min="4" max="16384" width="11.42578125" style="62"/>
  </cols>
  <sheetData>
    <row r="1" spans="1:13" ht="15.75" thickBot="1" x14ac:dyDescent="0.3">
      <c r="B1" s="138" t="s">
        <v>15</v>
      </c>
      <c r="C1" s="139"/>
      <c r="D1" s="140" t="s">
        <v>16</v>
      </c>
      <c r="E1" s="139"/>
      <c r="F1" s="140" t="s">
        <v>42</v>
      </c>
      <c r="G1" s="139"/>
      <c r="H1" s="141" t="s">
        <v>17</v>
      </c>
      <c r="I1" s="142"/>
      <c r="J1" s="143" t="s">
        <v>18</v>
      </c>
      <c r="K1" s="142"/>
      <c r="L1" s="136" t="s">
        <v>41</v>
      </c>
      <c r="M1" s="137"/>
    </row>
    <row r="2" spans="1:13" ht="15.75" thickBot="1" x14ac:dyDescent="0.3">
      <c r="A2" s="24" t="s">
        <v>19</v>
      </c>
      <c r="B2" s="88" t="s">
        <v>20</v>
      </c>
      <c r="C2" s="89" t="s">
        <v>21</v>
      </c>
      <c r="D2" s="88" t="s">
        <v>20</v>
      </c>
      <c r="E2" s="89" t="s">
        <v>21</v>
      </c>
      <c r="F2" s="88" t="s">
        <v>20</v>
      </c>
      <c r="G2" s="89" t="s">
        <v>21</v>
      </c>
      <c r="H2" s="90" t="s">
        <v>20</v>
      </c>
      <c r="I2" s="91" t="s">
        <v>21</v>
      </c>
      <c r="J2" s="92" t="s">
        <v>20</v>
      </c>
      <c r="K2" s="91" t="s">
        <v>21</v>
      </c>
      <c r="L2" s="93" t="s">
        <v>20</v>
      </c>
      <c r="M2" s="94" t="s">
        <v>21</v>
      </c>
    </row>
    <row r="3" spans="1:13" x14ac:dyDescent="0.25">
      <c r="A3" s="63" t="s">
        <v>44</v>
      </c>
      <c r="B3" s="64"/>
      <c r="C3" s="65"/>
      <c r="D3" s="66"/>
      <c r="E3" s="67"/>
      <c r="F3" s="68"/>
      <c r="G3" s="69"/>
      <c r="H3" s="70"/>
      <c r="I3" s="71"/>
      <c r="J3" s="70"/>
      <c r="K3" s="71"/>
      <c r="L3" s="95">
        <v>1.3278700113296509</v>
      </c>
      <c r="M3" s="96">
        <v>2.7999999523162842</v>
      </c>
    </row>
    <row r="4" spans="1:13" x14ac:dyDescent="0.25">
      <c r="A4" s="72" t="s">
        <v>45</v>
      </c>
      <c r="B4" s="73"/>
      <c r="C4" s="74"/>
      <c r="D4" s="75"/>
      <c r="E4" s="76"/>
      <c r="F4" s="77"/>
      <c r="G4" s="78"/>
      <c r="H4" s="79"/>
      <c r="I4" s="80"/>
      <c r="J4" s="79"/>
      <c r="K4" s="80"/>
      <c r="L4" s="97">
        <v>1.125</v>
      </c>
      <c r="M4" s="98">
        <v>1.9249999523162842</v>
      </c>
    </row>
    <row r="5" spans="1:13" x14ac:dyDescent="0.25">
      <c r="A5" s="72" t="s">
        <v>46</v>
      </c>
      <c r="B5" s="77"/>
      <c r="C5" s="74"/>
      <c r="D5" s="75"/>
      <c r="E5" s="76"/>
      <c r="F5" s="77"/>
      <c r="G5" s="78"/>
      <c r="H5" s="79"/>
      <c r="I5" s="80"/>
      <c r="J5" s="79"/>
      <c r="K5" s="80"/>
      <c r="L5" s="97">
        <v>0</v>
      </c>
      <c r="M5" s="98">
        <v>17.25</v>
      </c>
    </row>
    <row r="6" spans="1:13" x14ac:dyDescent="0.25">
      <c r="A6" s="72" t="s">
        <v>47</v>
      </c>
      <c r="B6" s="75"/>
      <c r="C6" s="76"/>
      <c r="D6" s="75"/>
      <c r="E6" s="76"/>
      <c r="F6" s="77"/>
      <c r="G6" s="78"/>
      <c r="H6" s="79"/>
      <c r="I6" s="80"/>
      <c r="J6" s="79"/>
      <c r="K6" s="80"/>
      <c r="L6" s="97">
        <v>1.1057699918746948</v>
      </c>
      <c r="M6" s="98">
        <v>1.40625</v>
      </c>
    </row>
    <row r="7" spans="1:13" x14ac:dyDescent="0.25">
      <c r="A7" s="72" t="s">
        <v>48</v>
      </c>
      <c r="B7" s="75"/>
      <c r="C7" s="76"/>
      <c r="D7" s="75"/>
      <c r="E7" s="76"/>
      <c r="F7" s="77"/>
      <c r="G7" s="78"/>
      <c r="H7" s="79"/>
      <c r="I7" s="80"/>
      <c r="J7" s="79"/>
      <c r="K7" s="80"/>
      <c r="L7" s="97">
        <v>0.3125</v>
      </c>
      <c r="M7" s="98">
        <v>1.2999999523162842</v>
      </c>
    </row>
    <row r="8" spans="1:13" x14ac:dyDescent="0.25">
      <c r="A8" s="72" t="s">
        <v>49</v>
      </c>
      <c r="B8" s="75"/>
      <c r="C8" s="76"/>
      <c r="D8" s="75"/>
      <c r="E8" s="76"/>
      <c r="F8" s="77"/>
      <c r="G8" s="78"/>
      <c r="H8" s="79"/>
      <c r="I8" s="80"/>
      <c r="J8" s="79"/>
      <c r="K8" s="80"/>
      <c r="L8" s="97">
        <v>5.1219501495361328</v>
      </c>
      <c r="M8" s="98">
        <v>4.7611899375915527</v>
      </c>
    </row>
    <row r="9" spans="1:13" x14ac:dyDescent="0.25">
      <c r="A9" s="72" t="s">
        <v>50</v>
      </c>
      <c r="B9" s="75"/>
      <c r="C9" s="76"/>
      <c r="D9" s="75"/>
      <c r="E9" s="76"/>
      <c r="F9" s="77"/>
      <c r="G9" s="78"/>
      <c r="H9" s="79"/>
      <c r="I9" s="80"/>
      <c r="J9" s="79"/>
      <c r="K9" s="80"/>
      <c r="L9" s="97">
        <v>5</v>
      </c>
      <c r="M9" s="98">
        <v>6.5</v>
      </c>
    </row>
    <row r="10" spans="1:13" x14ac:dyDescent="0.25">
      <c r="A10" s="72" t="s">
        <v>51</v>
      </c>
      <c r="B10" s="75"/>
      <c r="C10" s="76"/>
      <c r="D10" s="75"/>
      <c r="E10" s="76"/>
      <c r="F10" s="81"/>
      <c r="G10" s="82"/>
      <c r="H10" s="79"/>
      <c r="I10" s="80"/>
      <c r="J10" s="79"/>
      <c r="K10" s="80"/>
      <c r="L10" s="97">
        <v>0.375</v>
      </c>
      <c r="M10" s="98">
        <v>5.2083501815795898</v>
      </c>
    </row>
    <row r="11" spans="1:13" x14ac:dyDescent="0.25">
      <c r="A11" s="72" t="s">
        <v>52</v>
      </c>
      <c r="B11" s="75"/>
      <c r="C11" s="76"/>
      <c r="D11" s="75"/>
      <c r="E11" s="76"/>
      <c r="F11" s="81"/>
      <c r="G11" s="82"/>
      <c r="H11" s="79"/>
      <c r="I11" s="80"/>
      <c r="J11" s="79"/>
      <c r="K11" s="80"/>
      <c r="L11" s="97">
        <v>0</v>
      </c>
      <c r="M11" s="98">
        <v>8.5</v>
      </c>
    </row>
    <row r="12" spans="1:13" x14ac:dyDescent="0.25">
      <c r="A12" s="72" t="s">
        <v>53</v>
      </c>
      <c r="B12" s="75"/>
      <c r="C12" s="76"/>
      <c r="D12" s="75"/>
      <c r="E12" s="76"/>
      <c r="F12" s="81"/>
      <c r="G12" s="82"/>
      <c r="H12" s="79"/>
      <c r="I12" s="80"/>
      <c r="J12" s="79"/>
      <c r="K12" s="80"/>
      <c r="L12" s="97">
        <v>0.17647099494934082</v>
      </c>
      <c r="M12" s="98">
        <v>20</v>
      </c>
    </row>
    <row r="13" spans="1:13" x14ac:dyDescent="0.25">
      <c r="A13" s="72" t="s">
        <v>54</v>
      </c>
      <c r="B13" s="75"/>
      <c r="C13" s="76"/>
      <c r="D13" s="75"/>
      <c r="E13" s="76"/>
      <c r="F13" s="81"/>
      <c r="G13" s="82"/>
      <c r="H13" s="79"/>
      <c r="I13" s="80"/>
      <c r="J13" s="79"/>
      <c r="K13" s="80"/>
      <c r="L13" s="97">
        <v>0.15625</v>
      </c>
      <c r="M13" s="98">
        <v>5.8333501815795898</v>
      </c>
    </row>
    <row r="14" spans="1:13" x14ac:dyDescent="0.25">
      <c r="A14" s="72" t="s">
        <v>55</v>
      </c>
      <c r="B14" s="75"/>
      <c r="C14" s="76"/>
      <c r="D14" s="75"/>
      <c r="E14" s="76"/>
      <c r="F14" s="77"/>
      <c r="G14" s="78"/>
      <c r="H14" s="79"/>
      <c r="I14" s="80"/>
      <c r="J14" s="79"/>
      <c r="K14" s="80"/>
      <c r="L14" s="97">
        <v>0.1875</v>
      </c>
      <c r="M14" s="98">
        <v>5.0875000953674316</v>
      </c>
    </row>
    <row r="15" spans="1:13" x14ac:dyDescent="0.25">
      <c r="A15" s="72" t="s">
        <v>56</v>
      </c>
      <c r="B15" s="75"/>
      <c r="C15" s="76"/>
      <c r="D15" s="75"/>
      <c r="E15" s="76"/>
      <c r="F15" s="77"/>
      <c r="G15" s="78"/>
      <c r="H15" s="79"/>
      <c r="I15" s="80"/>
      <c r="J15" s="79"/>
      <c r="K15" s="80"/>
      <c r="L15" s="97">
        <v>0</v>
      </c>
      <c r="M15" s="98">
        <v>19.318199157714844</v>
      </c>
    </row>
    <row r="16" spans="1:13" x14ac:dyDescent="0.25">
      <c r="A16" s="72" t="s">
        <v>57</v>
      </c>
      <c r="B16" s="75"/>
      <c r="C16" s="76"/>
      <c r="D16" s="75"/>
      <c r="E16" s="76"/>
      <c r="F16" s="83"/>
      <c r="G16" s="84"/>
      <c r="H16" s="83"/>
      <c r="I16" s="84"/>
      <c r="J16" s="83"/>
      <c r="K16" s="84"/>
      <c r="L16" s="97">
        <v>0.13636299967765808</v>
      </c>
      <c r="M16" s="98">
        <v>4.832089900970459</v>
      </c>
    </row>
    <row r="17" spans="1:13" x14ac:dyDescent="0.25">
      <c r="A17" s="72" t="s">
        <v>58</v>
      </c>
      <c r="B17" s="83"/>
      <c r="C17" s="84"/>
      <c r="D17" s="83"/>
      <c r="E17" s="84"/>
      <c r="F17" s="83"/>
      <c r="G17" s="84"/>
      <c r="H17" s="83"/>
      <c r="I17" s="84"/>
      <c r="J17" s="83"/>
      <c r="K17" s="84"/>
      <c r="L17" s="97">
        <v>0.41666701436042786</v>
      </c>
      <c r="M17" s="98">
        <v>12.75</v>
      </c>
    </row>
    <row r="18" spans="1:13" x14ac:dyDescent="0.25">
      <c r="A18" s="72" t="s">
        <v>59</v>
      </c>
      <c r="B18" s="83"/>
      <c r="C18" s="84"/>
      <c r="D18" s="83"/>
      <c r="E18" s="84"/>
      <c r="F18" s="83"/>
      <c r="G18" s="84"/>
      <c r="H18" s="83"/>
      <c r="I18" s="84"/>
      <c r="J18" s="83"/>
      <c r="K18" s="84"/>
      <c r="L18" s="97">
        <v>0.875</v>
      </c>
      <c r="M18" s="98">
        <v>4.0799999237060547</v>
      </c>
    </row>
    <row r="19" spans="1:13" x14ac:dyDescent="0.25">
      <c r="A19" s="72" t="s">
        <v>60</v>
      </c>
      <c r="B19" s="83"/>
      <c r="C19" s="84"/>
      <c r="D19" s="83"/>
      <c r="E19" s="84"/>
      <c r="F19" s="83"/>
      <c r="G19" s="84"/>
      <c r="H19" s="83"/>
      <c r="I19" s="84"/>
      <c r="J19" s="83"/>
      <c r="K19" s="84"/>
      <c r="L19" s="97">
        <v>0.65908998250961304</v>
      </c>
      <c r="M19" s="98">
        <v>7.1428499221801758</v>
      </c>
    </row>
    <row r="20" spans="1:13" x14ac:dyDescent="0.25">
      <c r="A20" s="72" t="s">
        <v>61</v>
      </c>
      <c r="B20" s="83"/>
      <c r="C20" s="84"/>
      <c r="D20" s="83"/>
      <c r="E20" s="84"/>
      <c r="F20" s="83"/>
      <c r="G20" s="84"/>
      <c r="H20" s="83"/>
      <c r="I20" s="84"/>
      <c r="J20" s="83"/>
      <c r="K20" s="84"/>
      <c r="L20" s="97">
        <v>0</v>
      </c>
      <c r="M20" s="98">
        <v>4.7777800559997559</v>
      </c>
    </row>
    <row r="21" spans="1:13" x14ac:dyDescent="0.25">
      <c r="A21" s="72" t="s">
        <v>62</v>
      </c>
      <c r="B21" s="83"/>
      <c r="C21" s="84"/>
      <c r="D21" s="83"/>
      <c r="E21" s="84"/>
      <c r="F21" s="83"/>
      <c r="G21" s="84"/>
      <c r="H21" s="83"/>
      <c r="I21" s="84"/>
      <c r="J21" s="83"/>
      <c r="K21" s="84"/>
      <c r="L21" s="97">
        <v>0.36428499221801758</v>
      </c>
      <c r="M21" s="98">
        <v>5.9375</v>
      </c>
    </row>
    <row r="22" spans="1:13" x14ac:dyDescent="0.25">
      <c r="A22" s="72" t="s">
        <v>63</v>
      </c>
      <c r="B22" s="83"/>
      <c r="C22" s="84"/>
      <c r="D22" s="83"/>
      <c r="E22" s="84"/>
      <c r="F22" s="83"/>
      <c r="G22" s="84"/>
      <c r="H22" s="83"/>
      <c r="I22" s="84"/>
      <c r="J22" s="83"/>
      <c r="K22" s="84"/>
      <c r="L22" s="97">
        <v>0</v>
      </c>
      <c r="M22" s="98">
        <v>5.5446500778198242</v>
      </c>
    </row>
    <row r="23" spans="1:13" x14ac:dyDescent="0.25">
      <c r="A23" s="72" t="s">
        <v>64</v>
      </c>
      <c r="B23" s="83"/>
      <c r="C23" s="84"/>
      <c r="D23" s="83"/>
      <c r="E23" s="84"/>
      <c r="F23" s="83"/>
      <c r="G23" s="84"/>
      <c r="H23" s="83"/>
      <c r="I23" s="84"/>
      <c r="J23" s="83"/>
      <c r="K23" s="84"/>
      <c r="L23" s="97">
        <v>1.2631599903106689</v>
      </c>
      <c r="M23" s="98">
        <v>4.3369598388671875</v>
      </c>
    </row>
    <row r="24" spans="1:13" x14ac:dyDescent="0.25">
      <c r="A24" s="72" t="s">
        <v>65</v>
      </c>
      <c r="B24" s="83"/>
      <c r="C24" s="84"/>
      <c r="D24" s="83"/>
      <c r="E24" s="84"/>
      <c r="F24" s="83"/>
      <c r="G24" s="84"/>
      <c r="H24" s="83"/>
      <c r="I24" s="84"/>
      <c r="J24" s="83"/>
      <c r="K24" s="84"/>
      <c r="L24" s="97">
        <v>4.3529400825500488</v>
      </c>
      <c r="M24" s="98">
        <v>0</v>
      </c>
    </row>
    <row r="25" spans="1:13" x14ac:dyDescent="0.25">
      <c r="A25" s="72" t="s">
        <v>66</v>
      </c>
      <c r="B25" s="83"/>
      <c r="C25" s="84"/>
      <c r="D25" s="83"/>
      <c r="E25" s="84"/>
      <c r="F25" s="83"/>
      <c r="G25" s="84"/>
      <c r="H25" s="83"/>
      <c r="I25" s="84"/>
      <c r="J25" s="83"/>
      <c r="K25" s="84"/>
      <c r="L25" s="97">
        <v>1.3888900279998779</v>
      </c>
      <c r="M25" s="98">
        <v>0</v>
      </c>
    </row>
    <row r="26" spans="1:13" x14ac:dyDescent="0.25">
      <c r="A26" s="72" t="s">
        <v>67</v>
      </c>
      <c r="B26" s="83"/>
      <c r="C26" s="84"/>
      <c r="D26" s="83"/>
      <c r="E26" s="84"/>
      <c r="F26" s="83"/>
      <c r="G26" s="84"/>
      <c r="H26" s="83"/>
      <c r="I26" s="84"/>
      <c r="J26" s="83"/>
      <c r="K26" s="84"/>
      <c r="L26" s="97">
        <v>1.5277800559997559</v>
      </c>
      <c r="M26" s="98">
        <v>1.6346199512481689</v>
      </c>
    </row>
    <row r="27" spans="1:13" x14ac:dyDescent="0.25">
      <c r="A27" s="72" t="s">
        <v>68</v>
      </c>
      <c r="B27" s="83"/>
      <c r="C27" s="84"/>
      <c r="D27" s="83"/>
      <c r="E27" s="84"/>
      <c r="F27" s="83"/>
      <c r="G27" s="84"/>
      <c r="H27" s="83"/>
      <c r="I27" s="84"/>
      <c r="J27" s="83"/>
      <c r="K27" s="84"/>
      <c r="L27" s="97">
        <v>0.63157999515533447</v>
      </c>
      <c r="M27" s="98">
        <v>2.7906999588012695</v>
      </c>
    </row>
    <row r="28" spans="1:13" x14ac:dyDescent="0.25">
      <c r="A28" s="72" t="s">
        <v>69</v>
      </c>
      <c r="B28" s="83"/>
      <c r="C28" s="84"/>
      <c r="D28" s="83"/>
      <c r="E28" s="84"/>
      <c r="F28" s="83"/>
      <c r="G28" s="84"/>
      <c r="H28" s="83"/>
      <c r="I28" s="84"/>
      <c r="J28" s="83"/>
      <c r="K28" s="84"/>
      <c r="L28" s="97">
        <v>0</v>
      </c>
      <c r="M28" s="98">
        <v>0</v>
      </c>
    </row>
    <row r="29" spans="1:13" x14ac:dyDescent="0.25">
      <c r="A29" s="72" t="s">
        <v>70</v>
      </c>
      <c r="B29" s="83"/>
      <c r="C29" s="84"/>
      <c r="D29" s="83"/>
      <c r="E29" s="84"/>
      <c r="F29" s="83"/>
      <c r="G29" s="84"/>
      <c r="H29" s="83"/>
      <c r="I29" s="84"/>
      <c r="J29" s="83"/>
      <c r="K29" s="84"/>
      <c r="L29" s="97">
        <v>0.18421100080013275</v>
      </c>
      <c r="M29" s="98">
        <v>0.9375</v>
      </c>
    </row>
    <row r="30" spans="1:13" x14ac:dyDescent="0.25">
      <c r="A30" s="72" t="s">
        <v>71</v>
      </c>
      <c r="B30" s="83"/>
      <c r="C30" s="84"/>
      <c r="D30" s="83"/>
      <c r="E30" s="84"/>
      <c r="F30" s="83"/>
      <c r="G30" s="84"/>
      <c r="H30" s="83"/>
      <c r="I30" s="84"/>
      <c r="J30" s="83"/>
      <c r="K30" s="84"/>
      <c r="L30" s="97">
        <v>6.1046500205993652</v>
      </c>
      <c r="M30" s="98">
        <v>0</v>
      </c>
    </row>
    <row r="31" spans="1:13" x14ac:dyDescent="0.25">
      <c r="A31" s="72" t="s">
        <v>72</v>
      </c>
      <c r="B31" s="83"/>
      <c r="C31" s="84"/>
      <c r="D31" s="83"/>
      <c r="E31" s="84"/>
      <c r="F31" s="83"/>
      <c r="G31" s="84"/>
      <c r="H31" s="83"/>
      <c r="I31" s="84"/>
      <c r="J31" s="83"/>
      <c r="K31" s="84"/>
      <c r="L31" s="97">
        <v>3.8690500259399414</v>
      </c>
      <c r="M31" s="98">
        <v>0</v>
      </c>
    </row>
    <row r="32" spans="1:13" x14ac:dyDescent="0.25">
      <c r="A32" s="72" t="s">
        <v>73</v>
      </c>
      <c r="B32" s="83"/>
      <c r="C32" s="84"/>
      <c r="D32" s="83"/>
      <c r="E32" s="84"/>
      <c r="F32" s="83"/>
      <c r="G32" s="84"/>
      <c r="H32" s="83"/>
      <c r="I32" s="84"/>
      <c r="J32" s="83"/>
      <c r="K32" s="84"/>
      <c r="L32" s="97">
        <v>0.65454500913619995</v>
      </c>
      <c r="M32" s="98">
        <v>0.40000000596046448</v>
      </c>
    </row>
    <row r="33" spans="1:13" x14ac:dyDescent="0.25">
      <c r="A33" s="72" t="s">
        <v>74</v>
      </c>
      <c r="B33" s="83"/>
      <c r="C33" s="84"/>
      <c r="D33" s="83"/>
      <c r="E33" s="84"/>
      <c r="F33" s="83"/>
      <c r="G33" s="84"/>
      <c r="H33" s="83"/>
      <c r="I33" s="84"/>
      <c r="J33" s="83"/>
      <c r="K33" s="84"/>
      <c r="L33" s="97">
        <v>0.60975497961044312</v>
      </c>
      <c r="M33" s="98">
        <v>7.1052498817443848</v>
      </c>
    </row>
    <row r="34" spans="1:13" x14ac:dyDescent="0.25">
      <c r="A34" s="72" t="s">
        <v>75</v>
      </c>
      <c r="B34" s="83"/>
      <c r="C34" s="84"/>
      <c r="D34" s="83"/>
      <c r="E34" s="84"/>
      <c r="F34" s="83"/>
      <c r="G34" s="84"/>
      <c r="H34" s="83"/>
      <c r="I34" s="84"/>
      <c r="J34" s="83"/>
      <c r="K34" s="84"/>
      <c r="L34" s="97">
        <v>3.9772698879241943</v>
      </c>
      <c r="M34" s="98">
        <v>0.25555500388145447</v>
      </c>
    </row>
    <row r="35" spans="1:13" x14ac:dyDescent="0.25">
      <c r="A35" s="72" t="s">
        <v>76</v>
      </c>
      <c r="B35" s="83"/>
      <c r="C35" s="84"/>
      <c r="D35" s="83"/>
      <c r="E35" s="84"/>
      <c r="F35" s="83"/>
      <c r="G35" s="84"/>
      <c r="H35" s="83"/>
      <c r="I35" s="84"/>
      <c r="J35" s="83"/>
      <c r="K35" s="84"/>
      <c r="L35" s="97">
        <v>0.60000002384185791</v>
      </c>
      <c r="M35" s="98">
        <v>8.3853998184204102</v>
      </c>
    </row>
    <row r="36" spans="1:13" x14ac:dyDescent="0.25">
      <c r="A36" s="72" t="s">
        <v>77</v>
      </c>
      <c r="B36" s="83"/>
      <c r="C36" s="84"/>
      <c r="D36" s="83"/>
      <c r="E36" s="84"/>
      <c r="F36" s="83"/>
      <c r="G36" s="84"/>
      <c r="H36" s="83"/>
      <c r="I36" s="84"/>
      <c r="J36" s="83"/>
      <c r="K36" s="84"/>
      <c r="L36" s="97">
        <v>4.125</v>
      </c>
      <c r="M36" s="98">
        <v>0</v>
      </c>
    </row>
    <row r="37" spans="1:13" x14ac:dyDescent="0.25">
      <c r="A37" s="72" t="s">
        <v>78</v>
      </c>
      <c r="B37" s="83"/>
      <c r="C37" s="84"/>
      <c r="D37" s="83"/>
      <c r="E37" s="84"/>
      <c r="F37" s="83"/>
      <c r="G37" s="84"/>
      <c r="H37" s="83"/>
      <c r="I37" s="84"/>
      <c r="J37" s="83"/>
      <c r="K37" s="84"/>
      <c r="L37" s="97">
        <v>0</v>
      </c>
      <c r="M37" s="98">
        <v>6.0789499282836914</v>
      </c>
    </row>
    <row r="38" spans="1:13" x14ac:dyDescent="0.25">
      <c r="A38" s="72" t="s">
        <v>79</v>
      </c>
      <c r="B38" s="83"/>
      <c r="C38" s="84"/>
      <c r="D38" s="83"/>
      <c r="E38" s="84"/>
      <c r="F38" s="83"/>
      <c r="G38" s="84"/>
      <c r="H38" s="83"/>
      <c r="I38" s="84"/>
      <c r="J38" s="83"/>
      <c r="K38" s="84"/>
      <c r="L38" s="97">
        <v>1.7307699918746948</v>
      </c>
      <c r="M38" s="98">
        <v>2.8499999046325684</v>
      </c>
    </row>
    <row r="39" spans="1:13" x14ac:dyDescent="0.25">
      <c r="A39" s="72" t="s">
        <v>80</v>
      </c>
      <c r="B39" s="83"/>
      <c r="C39" s="84"/>
      <c r="D39" s="83"/>
      <c r="E39" s="84"/>
      <c r="F39" s="83"/>
      <c r="G39" s="84"/>
      <c r="H39" s="83"/>
      <c r="I39" s="84"/>
      <c r="J39" s="83"/>
      <c r="K39" s="84"/>
      <c r="L39" s="97">
        <v>0</v>
      </c>
      <c r="M39" s="98">
        <v>8.3571500778198242</v>
      </c>
    </row>
    <row r="40" spans="1:13" x14ac:dyDescent="0.25">
      <c r="A40" s="72" t="s">
        <v>81</v>
      </c>
      <c r="B40" s="83"/>
      <c r="C40" s="84"/>
      <c r="D40" s="83"/>
      <c r="E40" s="84"/>
      <c r="F40" s="83"/>
      <c r="G40" s="84"/>
      <c r="H40" s="83"/>
      <c r="I40" s="84"/>
      <c r="J40" s="83"/>
      <c r="K40" s="84"/>
      <c r="L40" s="97">
        <v>0</v>
      </c>
      <c r="M40" s="98">
        <v>1.3815799951553345</v>
      </c>
    </row>
    <row r="41" spans="1:13" x14ac:dyDescent="0.25">
      <c r="A41" s="72" t="s">
        <v>82</v>
      </c>
      <c r="B41" s="83"/>
      <c r="C41" s="84"/>
      <c r="D41" s="83"/>
      <c r="E41" s="84"/>
      <c r="F41" s="83"/>
      <c r="G41" s="84"/>
      <c r="H41" s="83"/>
      <c r="I41" s="84"/>
      <c r="J41" s="83"/>
      <c r="K41" s="84"/>
      <c r="L41" s="97">
        <v>2.5087699890136719</v>
      </c>
      <c r="M41" s="98">
        <v>5.0658001899719238</v>
      </c>
    </row>
    <row r="42" spans="1:13" x14ac:dyDescent="0.25">
      <c r="A42" s="72" t="s">
        <v>83</v>
      </c>
      <c r="B42" s="83"/>
      <c r="C42" s="84"/>
      <c r="D42" s="83"/>
      <c r="E42" s="84"/>
      <c r="F42" s="83"/>
      <c r="G42" s="84"/>
      <c r="H42" s="83"/>
      <c r="I42" s="84"/>
      <c r="J42" s="83"/>
      <c r="K42" s="84"/>
      <c r="L42" s="97">
        <v>1.4756100177764893</v>
      </c>
      <c r="M42" s="98">
        <v>1.4102499485015869</v>
      </c>
    </row>
    <row r="43" spans="1:13" x14ac:dyDescent="0.25">
      <c r="A43" s="72" t="s">
        <v>84</v>
      </c>
      <c r="B43" s="83"/>
      <c r="C43" s="84"/>
      <c r="D43" s="83"/>
      <c r="E43" s="84"/>
      <c r="F43" s="83"/>
      <c r="G43" s="84"/>
      <c r="H43" s="83"/>
      <c r="I43" s="84"/>
      <c r="J43" s="83"/>
      <c r="K43" s="84"/>
      <c r="L43" s="97">
        <v>0.9375</v>
      </c>
      <c r="M43" s="98">
        <v>0.85106498003005981</v>
      </c>
    </row>
    <row r="44" spans="1:13" x14ac:dyDescent="0.25">
      <c r="A44" s="72" t="s">
        <v>85</v>
      </c>
      <c r="B44" s="83"/>
      <c r="C44" s="84"/>
      <c r="D44" s="83"/>
      <c r="E44" s="84"/>
      <c r="F44" s="83"/>
      <c r="G44" s="84"/>
      <c r="H44" s="83"/>
      <c r="I44" s="84"/>
      <c r="J44" s="83"/>
      <c r="K44" s="84"/>
      <c r="L44" s="97">
        <v>2.6833300590515137</v>
      </c>
      <c r="M44" s="98">
        <v>3.6363599300384521</v>
      </c>
    </row>
    <row r="45" spans="1:13" x14ac:dyDescent="0.25">
      <c r="A45" s="72" t="s">
        <v>86</v>
      </c>
      <c r="B45" s="83"/>
      <c r="C45" s="84"/>
      <c r="D45" s="83"/>
      <c r="E45" s="84"/>
      <c r="F45" s="83"/>
      <c r="G45" s="84"/>
      <c r="H45" s="83"/>
      <c r="I45" s="84"/>
      <c r="J45" s="83"/>
      <c r="K45" s="84"/>
      <c r="L45" s="97">
        <v>1</v>
      </c>
      <c r="M45" s="98">
        <v>2.3703699111938477</v>
      </c>
    </row>
    <row r="46" spans="1:13" x14ac:dyDescent="0.25">
      <c r="A46" s="72" t="s">
        <v>87</v>
      </c>
      <c r="B46" s="83"/>
      <c r="C46" s="84"/>
      <c r="D46" s="83"/>
      <c r="E46" s="84"/>
      <c r="F46" s="83"/>
      <c r="G46" s="84"/>
      <c r="H46" s="83"/>
      <c r="I46" s="84"/>
      <c r="J46" s="83"/>
      <c r="K46" s="84"/>
      <c r="L46" s="97">
        <v>3.7142798900604248</v>
      </c>
      <c r="M46" s="98">
        <v>0</v>
      </c>
    </row>
    <row r="47" spans="1:13" ht="15.75" thickBot="1" x14ac:dyDescent="0.3">
      <c r="A47" s="85" t="s">
        <v>88</v>
      </c>
      <c r="B47" s="86"/>
      <c r="C47" s="87"/>
      <c r="D47" s="86"/>
      <c r="E47" s="87"/>
      <c r="F47" s="86"/>
      <c r="G47" s="87"/>
      <c r="H47" s="86"/>
      <c r="I47" s="87"/>
      <c r="J47" s="86"/>
      <c r="K47" s="87"/>
      <c r="L47" s="99">
        <v>0</v>
      </c>
      <c r="M47" s="100">
        <v>4.6951198577880859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90" zoomScaleNormal="90" workbookViewId="0">
      <pane xSplit="3" ySplit="2" topLeftCell="D23" activePane="bottomRight" state="frozen"/>
      <selection pane="topRight" activeCell="C1" sqref="C1"/>
      <selection pane="bottomLeft" activeCell="A3" sqref="A3"/>
      <selection pane="bottomRight" activeCell="N47" sqref="N47"/>
    </sheetView>
  </sheetViews>
  <sheetFormatPr baseColWidth="10" defaultColWidth="11.42578125" defaultRowHeight="15" x14ac:dyDescent="0.25"/>
  <cols>
    <col min="1" max="1" width="4" style="62" bestFit="1" customWidth="1"/>
    <col min="2" max="2" width="15.42578125" style="62" customWidth="1"/>
    <col min="3" max="3" width="11.42578125" style="62"/>
    <col min="4" max="4" width="19.85546875" style="62" customWidth="1"/>
    <col min="5" max="5" width="15.42578125" style="62" bestFit="1" customWidth="1"/>
    <col min="6" max="15" width="11.42578125" style="62"/>
    <col min="16" max="16" width="16.5703125" style="62" bestFit="1" customWidth="1"/>
    <col min="17" max="16384" width="11.42578125" style="62"/>
  </cols>
  <sheetData>
    <row r="1" spans="1:16" ht="15.75" thickBot="1" x14ac:dyDescent="0.3">
      <c r="B1" s="111"/>
      <c r="C1" s="111"/>
      <c r="D1" s="111"/>
      <c r="E1" s="112"/>
      <c r="F1" s="144" t="s">
        <v>28</v>
      </c>
      <c r="G1" s="144"/>
      <c r="H1" s="144"/>
      <c r="I1" s="145" t="s">
        <v>27</v>
      </c>
      <c r="J1" s="146"/>
      <c r="K1" s="146"/>
      <c r="L1" s="146"/>
      <c r="M1" s="146"/>
      <c r="N1" s="146"/>
      <c r="O1" s="146"/>
      <c r="P1" s="147"/>
    </row>
    <row r="2" spans="1:16" ht="30" x14ac:dyDescent="0.25">
      <c r="A2" s="113" t="s">
        <v>2</v>
      </c>
      <c r="B2" s="113" t="s">
        <v>29</v>
      </c>
      <c r="C2" s="114" t="s">
        <v>6</v>
      </c>
      <c r="D2" s="115" t="s">
        <v>30</v>
      </c>
      <c r="E2" s="116" t="s">
        <v>8</v>
      </c>
      <c r="F2" s="117" t="s">
        <v>9</v>
      </c>
      <c r="G2" s="118" t="s">
        <v>10</v>
      </c>
      <c r="H2" s="119" t="s">
        <v>31</v>
      </c>
      <c r="I2" s="120" t="s">
        <v>32</v>
      </c>
      <c r="J2" s="121" t="s">
        <v>33</v>
      </c>
      <c r="K2" s="122" t="s">
        <v>34</v>
      </c>
      <c r="L2" s="123" t="s">
        <v>35</v>
      </c>
      <c r="M2" s="124" t="s">
        <v>20</v>
      </c>
      <c r="N2" s="125" t="s">
        <v>21</v>
      </c>
      <c r="O2" s="126" t="s">
        <v>36</v>
      </c>
      <c r="P2" s="127" t="s">
        <v>37</v>
      </c>
    </row>
    <row r="3" spans="1:16" x14ac:dyDescent="0.25">
      <c r="A3" s="101">
        <v>1</v>
      </c>
      <c r="B3" s="102" t="s">
        <v>43</v>
      </c>
      <c r="C3" s="103" t="s">
        <v>44</v>
      </c>
      <c r="D3" s="104"/>
      <c r="E3" s="105">
        <v>2007</v>
      </c>
      <c r="F3" s="103">
        <v>794252</v>
      </c>
      <c r="G3" s="103">
        <v>1678160</v>
      </c>
      <c r="H3" s="106"/>
      <c r="I3" s="107">
        <f>Arboles!P4</f>
        <v>47.928564016239662</v>
      </c>
      <c r="J3" s="107">
        <f>I3*1.24</f>
        <v>59.431419380137179</v>
      </c>
      <c r="K3" s="107">
        <f>Arbustos!L4</f>
        <v>3.1597992539292084</v>
      </c>
      <c r="L3" s="107">
        <f>K3*1.24</f>
        <v>3.9181510748722181</v>
      </c>
      <c r="M3" s="107">
        <f>'H-M'!L3</f>
        <v>1.3278700113296509</v>
      </c>
      <c r="N3" s="108">
        <f>'H-M'!M3</f>
        <v>2.7999999523162842</v>
      </c>
      <c r="O3" s="128">
        <v>10.511699676513672</v>
      </c>
      <c r="P3" s="109">
        <f>J3+L3+M3+N3+O3</f>
        <v>77.989140095169006</v>
      </c>
    </row>
    <row r="4" spans="1:16" x14ac:dyDescent="0.25">
      <c r="A4" s="101">
        <v>2</v>
      </c>
      <c r="B4" s="102" t="s">
        <v>43</v>
      </c>
      <c r="C4" s="103" t="s">
        <v>45</v>
      </c>
      <c r="D4" s="105"/>
      <c r="E4" s="105">
        <v>2007</v>
      </c>
      <c r="F4" s="103">
        <v>794581</v>
      </c>
      <c r="G4" s="103">
        <v>1678308</v>
      </c>
      <c r="H4" s="105"/>
      <c r="I4" s="107">
        <f>Arboles!P5</f>
        <v>36.397396903829858</v>
      </c>
      <c r="J4" s="107">
        <f t="shared" ref="J4:J47" si="0">I4*1.24</f>
        <v>45.13277216074902</v>
      </c>
      <c r="K4" s="107">
        <f>Arbustos!L5</f>
        <v>0.62401866823289787</v>
      </c>
      <c r="L4" s="107">
        <f t="shared" ref="L4:L47" si="1">K4*1.24</f>
        <v>0.77378314860879338</v>
      </c>
      <c r="M4" s="107">
        <f>'H-M'!L4</f>
        <v>1.125</v>
      </c>
      <c r="N4" s="108">
        <f>'H-M'!M4</f>
        <v>1.9249999523162842</v>
      </c>
      <c r="O4" s="128">
        <v>7.940619945526123</v>
      </c>
      <c r="P4" s="109">
        <f t="shared" ref="P4:P47" si="2">J4+L4+M4+N4+O4</f>
        <v>56.89717520720022</v>
      </c>
    </row>
    <row r="5" spans="1:16" x14ac:dyDescent="0.25">
      <c r="A5" s="101">
        <v>3</v>
      </c>
      <c r="B5" s="102" t="s">
        <v>43</v>
      </c>
      <c r="C5" s="103" t="s">
        <v>46</v>
      </c>
      <c r="D5" s="105"/>
      <c r="E5" s="105">
        <v>2007</v>
      </c>
      <c r="F5" s="103">
        <v>793873</v>
      </c>
      <c r="G5" s="103">
        <v>1676998</v>
      </c>
      <c r="H5" s="105"/>
      <c r="I5" s="107">
        <f>Arboles!P6</f>
        <v>19.48318598615106</v>
      </c>
      <c r="J5" s="107">
        <f t="shared" si="0"/>
        <v>24.159150622827315</v>
      </c>
      <c r="K5" s="107">
        <f>Arbustos!L6</f>
        <v>6.8657760231962834</v>
      </c>
      <c r="L5" s="107">
        <f t="shared" si="1"/>
        <v>8.5135622687633923</v>
      </c>
      <c r="M5" s="107">
        <f>'H-M'!L5</f>
        <v>0</v>
      </c>
      <c r="N5" s="108">
        <f>'H-M'!M5</f>
        <v>17.25</v>
      </c>
      <c r="O5" s="128">
        <v>20.542900085449219</v>
      </c>
      <c r="P5" s="109">
        <f t="shared" si="2"/>
        <v>70.465612977039925</v>
      </c>
    </row>
    <row r="6" spans="1:16" x14ac:dyDescent="0.25">
      <c r="A6" s="101">
        <v>4</v>
      </c>
      <c r="B6" s="102" t="s">
        <v>43</v>
      </c>
      <c r="C6" s="103" t="s">
        <v>47</v>
      </c>
      <c r="D6" s="105"/>
      <c r="E6" s="105">
        <v>2007</v>
      </c>
      <c r="F6" s="103">
        <v>794643</v>
      </c>
      <c r="G6" s="103">
        <v>1677738</v>
      </c>
      <c r="H6" s="105"/>
      <c r="I6" s="107">
        <f>Arboles!P7</f>
        <v>13.971229437474829</v>
      </c>
      <c r="J6" s="107">
        <f t="shared" si="0"/>
        <v>17.324324502468787</v>
      </c>
      <c r="K6" s="107">
        <f>Arbustos!L7</f>
        <v>5.9933023621269506</v>
      </c>
      <c r="L6" s="107">
        <f t="shared" si="1"/>
        <v>7.4316949290374188</v>
      </c>
      <c r="M6" s="107">
        <f>'H-M'!L6</f>
        <v>1.1057699918746948</v>
      </c>
      <c r="N6" s="108">
        <f>'H-M'!M6</f>
        <v>1.40625</v>
      </c>
      <c r="O6" s="128">
        <v>23.243400573730469</v>
      </c>
      <c r="P6" s="109">
        <f t="shared" si="2"/>
        <v>50.511439997111367</v>
      </c>
    </row>
    <row r="7" spans="1:16" x14ac:dyDescent="0.25">
      <c r="A7" s="101">
        <v>5</v>
      </c>
      <c r="B7" s="102" t="s">
        <v>43</v>
      </c>
      <c r="C7" s="103" t="s">
        <v>48</v>
      </c>
      <c r="D7" s="105"/>
      <c r="E7" s="105">
        <v>2007</v>
      </c>
      <c r="F7" s="103">
        <v>794421</v>
      </c>
      <c r="G7" s="103">
        <v>1677383</v>
      </c>
      <c r="H7" s="105"/>
      <c r="I7" s="107">
        <f>Arboles!P8</f>
        <v>38.634664808457991</v>
      </c>
      <c r="J7" s="107">
        <f t="shared" si="0"/>
        <v>47.906984362487911</v>
      </c>
      <c r="K7" s="107">
        <f>Arbustos!L8</f>
        <v>0</v>
      </c>
      <c r="L7" s="107">
        <f t="shared" si="1"/>
        <v>0</v>
      </c>
      <c r="M7" s="107">
        <f>'H-M'!L7</f>
        <v>0.3125</v>
      </c>
      <c r="N7" s="108">
        <f>'H-M'!M7</f>
        <v>1.2999999523162842</v>
      </c>
      <c r="O7" s="128">
        <v>10.033900260925293</v>
      </c>
      <c r="P7" s="109">
        <f t="shared" si="2"/>
        <v>59.553384575729488</v>
      </c>
    </row>
    <row r="8" spans="1:16" x14ac:dyDescent="0.25">
      <c r="A8" s="101">
        <v>6</v>
      </c>
      <c r="B8" s="102" t="s">
        <v>43</v>
      </c>
      <c r="C8" s="103" t="s">
        <v>49</v>
      </c>
      <c r="D8" s="105"/>
      <c r="E8" s="105">
        <v>2007</v>
      </c>
      <c r="F8" s="103">
        <v>793586</v>
      </c>
      <c r="G8" s="103">
        <v>1677662</v>
      </c>
      <c r="H8" s="105"/>
      <c r="I8" s="107">
        <f>Arboles!P9</f>
        <v>17.504210566437244</v>
      </c>
      <c r="J8" s="107">
        <f t="shared" si="0"/>
        <v>21.705221102382183</v>
      </c>
      <c r="K8" s="107">
        <f>Arbustos!L9</f>
        <v>0</v>
      </c>
      <c r="L8" s="107">
        <f t="shared" si="1"/>
        <v>0</v>
      </c>
      <c r="M8" s="107">
        <f>'H-M'!L8</f>
        <v>5.1219501495361328</v>
      </c>
      <c r="N8" s="108">
        <f>'H-M'!M8</f>
        <v>4.7611899375915527</v>
      </c>
      <c r="O8" s="128">
        <v>21.610300064086914</v>
      </c>
      <c r="P8" s="109">
        <f t="shared" si="2"/>
        <v>53.198661253596782</v>
      </c>
    </row>
    <row r="9" spans="1:16" x14ac:dyDescent="0.25">
      <c r="A9" s="101">
        <v>7</v>
      </c>
      <c r="B9" s="102" t="s">
        <v>43</v>
      </c>
      <c r="C9" s="103" t="s">
        <v>50</v>
      </c>
      <c r="D9" s="105"/>
      <c r="E9" s="105">
        <v>2007</v>
      </c>
      <c r="F9" s="103">
        <v>796854</v>
      </c>
      <c r="G9" s="103">
        <v>1673367</v>
      </c>
      <c r="H9" s="105"/>
      <c r="I9" s="107">
        <f>Arboles!P10</f>
        <v>45.154608938531027</v>
      </c>
      <c r="J9" s="107">
        <f t="shared" si="0"/>
        <v>55.991715083778473</v>
      </c>
      <c r="K9" s="107">
        <f>Arbustos!L10</f>
        <v>1.2282379639504015</v>
      </c>
      <c r="L9" s="107">
        <f t="shared" si="1"/>
        <v>1.5230150752984979</v>
      </c>
      <c r="M9" s="107">
        <f>'H-M'!L9</f>
        <v>5</v>
      </c>
      <c r="N9" s="108">
        <f>'H-M'!M9</f>
        <v>6.5</v>
      </c>
      <c r="O9" s="128">
        <v>20.767799377441406</v>
      </c>
      <c r="P9" s="109">
        <f t="shared" si="2"/>
        <v>89.782529536518382</v>
      </c>
    </row>
    <row r="10" spans="1:16" x14ac:dyDescent="0.25">
      <c r="A10" s="101">
        <v>8</v>
      </c>
      <c r="B10" s="102" t="s">
        <v>43</v>
      </c>
      <c r="C10" s="103" t="s">
        <v>51</v>
      </c>
      <c r="D10" s="105"/>
      <c r="E10" s="105">
        <v>2007</v>
      </c>
      <c r="F10" s="103">
        <v>797085</v>
      </c>
      <c r="G10" s="103">
        <v>1675187</v>
      </c>
      <c r="H10" s="105"/>
      <c r="I10" s="107">
        <f>Arboles!P11</f>
        <v>88.350460181253922</v>
      </c>
      <c r="J10" s="107">
        <f t="shared" si="0"/>
        <v>109.55457062475486</v>
      </c>
      <c r="K10" s="107">
        <f>Arbustos!L11</f>
        <v>7.5720107135474581</v>
      </c>
      <c r="L10" s="107">
        <f t="shared" si="1"/>
        <v>9.3892932847988479</v>
      </c>
      <c r="M10" s="107">
        <f>'H-M'!L10</f>
        <v>0.375</v>
      </c>
      <c r="N10" s="108">
        <f>'H-M'!M10</f>
        <v>5.2083501815795898</v>
      </c>
      <c r="O10" s="128">
        <v>58.588798522949219</v>
      </c>
      <c r="P10" s="109">
        <f t="shared" si="2"/>
        <v>183.11601261408254</v>
      </c>
    </row>
    <row r="11" spans="1:16" x14ac:dyDescent="0.25">
      <c r="A11" s="101">
        <v>9</v>
      </c>
      <c r="B11" s="102" t="s">
        <v>43</v>
      </c>
      <c r="C11" s="103" t="s">
        <v>52</v>
      </c>
      <c r="D11" s="105"/>
      <c r="E11" s="105">
        <v>2007</v>
      </c>
      <c r="F11" s="103">
        <v>793772</v>
      </c>
      <c r="G11" s="103">
        <v>1676230</v>
      </c>
      <c r="H11" s="105"/>
      <c r="I11" s="107">
        <f>Arboles!P12</f>
        <v>16.806103746011132</v>
      </c>
      <c r="J11" s="107">
        <f t="shared" si="0"/>
        <v>20.839568645053802</v>
      </c>
      <c r="K11" s="107">
        <f>Arbustos!L12</f>
        <v>7.1436272146283786</v>
      </c>
      <c r="L11" s="107">
        <f t="shared" si="1"/>
        <v>8.8580977461391885</v>
      </c>
      <c r="M11" s="107">
        <f>'H-M'!L11</f>
        <v>0</v>
      </c>
      <c r="N11" s="108">
        <f>'H-M'!M11</f>
        <v>8.5</v>
      </c>
      <c r="O11" s="128">
        <v>13.354700088500977</v>
      </c>
      <c r="P11" s="109">
        <f t="shared" si="2"/>
        <v>51.552366479693966</v>
      </c>
    </row>
    <row r="12" spans="1:16" x14ac:dyDescent="0.25">
      <c r="A12" s="101">
        <v>10</v>
      </c>
      <c r="B12" s="102" t="s">
        <v>43</v>
      </c>
      <c r="C12" s="103" t="s">
        <v>53</v>
      </c>
      <c r="D12" s="105"/>
      <c r="E12" s="105">
        <v>2007</v>
      </c>
      <c r="F12" s="103">
        <v>794648</v>
      </c>
      <c r="G12" s="103">
        <v>1675634</v>
      </c>
      <c r="H12" s="105"/>
      <c r="I12" s="107">
        <f>Arboles!P13</f>
        <v>89.078337013275174</v>
      </c>
      <c r="J12" s="107">
        <f t="shared" si="0"/>
        <v>110.45713789646122</v>
      </c>
      <c r="K12" s="107">
        <f>Arbustos!L13</f>
        <v>0</v>
      </c>
      <c r="L12" s="107">
        <f t="shared" si="1"/>
        <v>0</v>
      </c>
      <c r="M12" s="107">
        <f>'H-M'!L12</f>
        <v>0.17647099494934082</v>
      </c>
      <c r="N12" s="108">
        <f>'H-M'!M12</f>
        <v>20</v>
      </c>
      <c r="O12" s="128">
        <v>20.142599105834961</v>
      </c>
      <c r="P12" s="109">
        <f t="shared" si="2"/>
        <v>150.77620799724554</v>
      </c>
    </row>
    <row r="13" spans="1:16" x14ac:dyDescent="0.25">
      <c r="A13" s="101">
        <v>11</v>
      </c>
      <c r="B13" s="102" t="s">
        <v>43</v>
      </c>
      <c r="C13" s="103" t="s">
        <v>54</v>
      </c>
      <c r="D13" s="105"/>
      <c r="E13" s="105">
        <v>2007</v>
      </c>
      <c r="F13" s="103">
        <v>795893</v>
      </c>
      <c r="G13" s="103">
        <v>1675533</v>
      </c>
      <c r="H13" s="105"/>
      <c r="I13" s="107">
        <f>Arboles!P14</f>
        <v>112.30734988690762</v>
      </c>
      <c r="J13" s="107">
        <f t="shared" si="0"/>
        <v>139.26111385976543</v>
      </c>
      <c r="K13" s="107">
        <f>Arbustos!L14</f>
        <v>3.3873888487311841</v>
      </c>
      <c r="L13" s="107">
        <f t="shared" si="1"/>
        <v>4.2003621724266686</v>
      </c>
      <c r="M13" s="107">
        <f>'H-M'!L13</f>
        <v>0.15625</v>
      </c>
      <c r="N13" s="108">
        <f>'H-M'!M13</f>
        <v>5.8333501815795898</v>
      </c>
      <c r="O13" s="128">
        <v>24.364799499511719</v>
      </c>
      <c r="P13" s="109">
        <f t="shared" si="2"/>
        <v>173.81587571328342</v>
      </c>
    </row>
    <row r="14" spans="1:16" x14ac:dyDescent="0.25">
      <c r="A14" s="101">
        <v>12</v>
      </c>
      <c r="B14" s="102" t="s">
        <v>43</v>
      </c>
      <c r="C14" s="103" t="s">
        <v>55</v>
      </c>
      <c r="D14" s="105"/>
      <c r="E14" s="105">
        <v>2007</v>
      </c>
      <c r="F14" s="103">
        <v>796219</v>
      </c>
      <c r="G14" s="103">
        <v>1675424</v>
      </c>
      <c r="H14" s="105"/>
      <c r="I14" s="107">
        <f>Arboles!P15</f>
        <v>108.79931896160008</v>
      </c>
      <c r="J14" s="107">
        <f t="shared" si="0"/>
        <v>134.91115551238408</v>
      </c>
      <c r="K14" s="107">
        <f>Arbustos!L15</f>
        <v>3.2512501448638083</v>
      </c>
      <c r="L14" s="107">
        <f t="shared" si="1"/>
        <v>4.0315501796311226</v>
      </c>
      <c r="M14" s="107">
        <f>'H-M'!L14</f>
        <v>0.1875</v>
      </c>
      <c r="N14" s="108">
        <f>'H-M'!M14</f>
        <v>5.0875000953674316</v>
      </c>
      <c r="O14" s="128">
        <v>54.034999847412109</v>
      </c>
      <c r="P14" s="109">
        <f t="shared" si="2"/>
        <v>198.25270563479475</v>
      </c>
    </row>
    <row r="15" spans="1:16" x14ac:dyDescent="0.25">
      <c r="A15" s="101">
        <v>13</v>
      </c>
      <c r="B15" s="102" t="s">
        <v>43</v>
      </c>
      <c r="C15" s="103" t="s">
        <v>56</v>
      </c>
      <c r="D15" s="105"/>
      <c r="E15" s="105">
        <v>2007</v>
      </c>
      <c r="F15" s="103">
        <v>795380</v>
      </c>
      <c r="G15" s="103">
        <v>1675452</v>
      </c>
      <c r="H15" s="105"/>
      <c r="I15" s="107">
        <f>Arboles!P16</f>
        <v>95.943249641594761</v>
      </c>
      <c r="J15" s="107">
        <f t="shared" si="0"/>
        <v>118.9696295555775</v>
      </c>
      <c r="K15" s="107">
        <f>Arbustos!L16</f>
        <v>2.4939360560618233</v>
      </c>
      <c r="L15" s="107">
        <f t="shared" si="1"/>
        <v>3.0924807095166611</v>
      </c>
      <c r="M15" s="107">
        <f>'H-M'!L15</f>
        <v>0</v>
      </c>
      <c r="N15" s="108">
        <f>'H-M'!M15</f>
        <v>19.318199157714844</v>
      </c>
      <c r="O15" s="128">
        <v>31.993900299072266</v>
      </c>
      <c r="P15" s="109">
        <f t="shared" si="2"/>
        <v>173.37420972188127</v>
      </c>
    </row>
    <row r="16" spans="1:16" x14ac:dyDescent="0.25">
      <c r="A16" s="101">
        <v>14</v>
      </c>
      <c r="B16" s="102" t="s">
        <v>43</v>
      </c>
      <c r="C16" s="103" t="s">
        <v>57</v>
      </c>
      <c r="D16" s="105"/>
      <c r="E16" s="105">
        <v>2007</v>
      </c>
      <c r="F16" s="103">
        <v>796714</v>
      </c>
      <c r="G16" s="103">
        <v>1675215</v>
      </c>
      <c r="H16" s="105"/>
      <c r="I16" s="107">
        <f>Arboles!P17</f>
        <v>30.92098488148201</v>
      </c>
      <c r="J16" s="107">
        <f t="shared" si="0"/>
        <v>38.342021253037693</v>
      </c>
      <c r="K16" s="107">
        <f>Arbustos!L17</f>
        <v>5.3160198184978968</v>
      </c>
      <c r="L16" s="107">
        <f t="shared" si="1"/>
        <v>6.5918645749373921</v>
      </c>
      <c r="M16" s="107">
        <f>'H-M'!L16</f>
        <v>0.13636299967765808</v>
      </c>
      <c r="N16" s="108">
        <f>'H-M'!M16</f>
        <v>4.832089900970459</v>
      </c>
      <c r="O16" s="128">
        <v>13.463399887084961</v>
      </c>
      <c r="P16" s="109">
        <f t="shared" si="2"/>
        <v>63.36573861570816</v>
      </c>
    </row>
    <row r="17" spans="1:16" x14ac:dyDescent="0.25">
      <c r="A17" s="101">
        <v>15</v>
      </c>
      <c r="B17" s="102" t="s">
        <v>43</v>
      </c>
      <c r="C17" s="103" t="s">
        <v>58</v>
      </c>
      <c r="D17" s="105"/>
      <c r="E17" s="105">
        <v>2007</v>
      </c>
      <c r="F17" s="103">
        <v>796631</v>
      </c>
      <c r="G17" s="103">
        <v>1674650</v>
      </c>
      <c r="H17" s="105"/>
      <c r="I17" s="107">
        <f>Arboles!P18</f>
        <v>82.845884351684063</v>
      </c>
      <c r="J17" s="107">
        <f t="shared" si="0"/>
        <v>102.72889659608823</v>
      </c>
      <c r="K17" s="107">
        <f>Arbustos!L18</f>
        <v>0.52833824926977868</v>
      </c>
      <c r="L17" s="107">
        <f t="shared" si="1"/>
        <v>0.6551394290945256</v>
      </c>
      <c r="M17" s="107">
        <f>'H-M'!L17</f>
        <v>0.41666701436042786</v>
      </c>
      <c r="N17" s="108">
        <f>'H-M'!M17</f>
        <v>12.75</v>
      </c>
      <c r="O17" s="128">
        <v>18.731700897216797</v>
      </c>
      <c r="P17" s="109">
        <f t="shared" si="2"/>
        <v>135.28240393675998</v>
      </c>
    </row>
    <row r="18" spans="1:16" x14ac:dyDescent="0.25">
      <c r="A18" s="101">
        <v>16</v>
      </c>
      <c r="B18" s="102" t="s">
        <v>43</v>
      </c>
      <c r="C18" s="103" t="s">
        <v>59</v>
      </c>
      <c r="D18" s="105"/>
      <c r="E18" s="105">
        <v>2007</v>
      </c>
      <c r="F18" s="103">
        <v>797010</v>
      </c>
      <c r="G18" s="103">
        <v>1674032</v>
      </c>
      <c r="H18" s="105"/>
      <c r="I18" s="107">
        <f>Arboles!P19</f>
        <v>23.475894807095234</v>
      </c>
      <c r="J18" s="107">
        <f t="shared" si="0"/>
        <v>29.11010956079809</v>
      </c>
      <c r="K18" s="107">
        <f>Arbustos!L19</f>
        <v>5.3499387446080835</v>
      </c>
      <c r="L18" s="107">
        <f t="shared" si="1"/>
        <v>6.6339240433140239</v>
      </c>
      <c r="M18" s="107">
        <f>'H-M'!L18</f>
        <v>0.875</v>
      </c>
      <c r="N18" s="108">
        <f>'H-M'!M18</f>
        <v>4.0799999237060547</v>
      </c>
      <c r="O18" s="128">
        <v>6.9456501007080078</v>
      </c>
      <c r="P18" s="109">
        <f t="shared" si="2"/>
        <v>47.644683628526174</v>
      </c>
    </row>
    <row r="19" spans="1:16" x14ac:dyDescent="0.25">
      <c r="A19" s="101">
        <v>17</v>
      </c>
      <c r="B19" s="102" t="s">
        <v>43</v>
      </c>
      <c r="C19" s="103" t="s">
        <v>60</v>
      </c>
      <c r="D19" s="105"/>
      <c r="E19" s="105">
        <v>2007</v>
      </c>
      <c r="F19" s="103">
        <v>795157</v>
      </c>
      <c r="G19" s="103">
        <v>1675758</v>
      </c>
      <c r="H19" s="105"/>
      <c r="I19" s="107">
        <f>Arboles!P20</f>
        <v>62.472868043424668</v>
      </c>
      <c r="J19" s="107">
        <f t="shared" si="0"/>
        <v>77.466356373846594</v>
      </c>
      <c r="K19" s="107">
        <f>Arbustos!L20</f>
        <v>0.11145341570256442</v>
      </c>
      <c r="L19" s="107">
        <f t="shared" si="1"/>
        <v>0.13820223547117988</v>
      </c>
      <c r="M19" s="107">
        <f>'H-M'!L19</f>
        <v>0.65908998250961304</v>
      </c>
      <c r="N19" s="108">
        <f>'H-M'!M19</f>
        <v>7.1428499221801758</v>
      </c>
      <c r="O19" s="128">
        <v>26.150600433349609</v>
      </c>
      <c r="P19" s="109">
        <f t="shared" si="2"/>
        <v>111.55709894735718</v>
      </c>
    </row>
    <row r="20" spans="1:16" x14ac:dyDescent="0.25">
      <c r="A20" s="101">
        <v>18</v>
      </c>
      <c r="B20" s="102" t="s">
        <v>43</v>
      </c>
      <c r="C20" s="103" t="s">
        <v>61</v>
      </c>
      <c r="D20" s="105"/>
      <c r="E20" s="105">
        <v>2007</v>
      </c>
      <c r="F20" s="103">
        <v>795968</v>
      </c>
      <c r="G20" s="103">
        <v>1674867</v>
      </c>
      <c r="H20" s="105"/>
      <c r="I20" s="107">
        <f>Arboles!P21</f>
        <v>112.14546947389515</v>
      </c>
      <c r="J20" s="107">
        <f t="shared" si="0"/>
        <v>139.06038214762998</v>
      </c>
      <c r="K20" s="107">
        <f>Arbustos!L21</f>
        <v>0.68514098158094339</v>
      </c>
      <c r="L20" s="107">
        <f t="shared" si="1"/>
        <v>0.84957481716036976</v>
      </c>
      <c r="M20" s="107">
        <f>'H-M'!L20</f>
        <v>0</v>
      </c>
      <c r="N20" s="108">
        <f>'H-M'!M20</f>
        <v>4.7777800559997559</v>
      </c>
      <c r="O20" s="128">
        <v>19.060400009155273</v>
      </c>
      <c r="P20" s="109">
        <f t="shared" si="2"/>
        <v>163.74813702994538</v>
      </c>
    </row>
    <row r="21" spans="1:16" x14ac:dyDescent="0.25">
      <c r="A21" s="101">
        <v>19</v>
      </c>
      <c r="B21" s="102" t="s">
        <v>43</v>
      </c>
      <c r="C21" s="103" t="s">
        <v>62</v>
      </c>
      <c r="D21" s="105"/>
      <c r="E21" s="105">
        <v>2007</v>
      </c>
      <c r="F21" s="103">
        <v>796380</v>
      </c>
      <c r="G21" s="103">
        <v>1674877</v>
      </c>
      <c r="H21" s="105"/>
      <c r="I21" s="107">
        <f>Arboles!P22</f>
        <v>78.90952230274614</v>
      </c>
      <c r="J21" s="107">
        <f t="shared" si="0"/>
        <v>97.847807655405219</v>
      </c>
      <c r="K21" s="107">
        <f>Arbustos!L22</f>
        <v>0.60726846741554996</v>
      </c>
      <c r="L21" s="107">
        <f t="shared" si="1"/>
        <v>0.75301289959528195</v>
      </c>
      <c r="M21" s="107">
        <f>'H-M'!L21</f>
        <v>0.36428499221801758</v>
      </c>
      <c r="N21" s="108">
        <f>'H-M'!M21</f>
        <v>5.9375</v>
      </c>
      <c r="O21" s="128">
        <v>21.633100509643555</v>
      </c>
      <c r="P21" s="109">
        <f t="shared" si="2"/>
        <v>126.53570605686207</v>
      </c>
    </row>
    <row r="22" spans="1:16" x14ac:dyDescent="0.25">
      <c r="A22" s="101">
        <v>20</v>
      </c>
      <c r="B22" s="102" t="s">
        <v>43</v>
      </c>
      <c r="C22" s="103" t="s">
        <v>63</v>
      </c>
      <c r="D22" s="105"/>
      <c r="E22" s="105">
        <v>2007</v>
      </c>
      <c r="F22" s="103">
        <v>792874</v>
      </c>
      <c r="G22" s="103">
        <v>1676734</v>
      </c>
      <c r="H22" s="105"/>
      <c r="I22" s="107">
        <f>Arboles!P23</f>
        <v>12.892708019730827</v>
      </c>
      <c r="J22" s="107">
        <f t="shared" si="0"/>
        <v>15.986957944466226</v>
      </c>
      <c r="K22" s="107">
        <f>Arbustos!L23</f>
        <v>0.52146411475037135</v>
      </c>
      <c r="L22" s="107">
        <f t="shared" si="1"/>
        <v>0.6466155022904605</v>
      </c>
      <c r="M22" s="107">
        <f>'H-M'!L22</f>
        <v>0</v>
      </c>
      <c r="N22" s="108">
        <f>'H-M'!M22</f>
        <v>5.5446500778198242</v>
      </c>
      <c r="O22" s="128">
        <v>28</v>
      </c>
      <c r="P22" s="109">
        <f t="shared" si="2"/>
        <v>50.178223524576509</v>
      </c>
    </row>
    <row r="23" spans="1:16" x14ac:dyDescent="0.25">
      <c r="A23" s="101">
        <v>21</v>
      </c>
      <c r="B23" s="102" t="s">
        <v>43</v>
      </c>
      <c r="C23" s="103" t="s">
        <v>64</v>
      </c>
      <c r="D23" s="105"/>
      <c r="E23" s="105">
        <v>2007</v>
      </c>
      <c r="F23" s="103">
        <v>794796</v>
      </c>
      <c r="G23" s="103">
        <v>1674930</v>
      </c>
      <c r="H23" s="105"/>
      <c r="I23" s="107">
        <f>Arboles!P24</f>
        <v>44.352856061523909</v>
      </c>
      <c r="J23" s="107">
        <f t="shared" si="0"/>
        <v>54.997541516289644</v>
      </c>
      <c r="K23" s="107">
        <f>Arbustos!L24</f>
        <v>2.3388725032635613</v>
      </c>
      <c r="L23" s="107">
        <f t="shared" si="1"/>
        <v>2.9002019040468161</v>
      </c>
      <c r="M23" s="107">
        <f>'H-M'!L23</f>
        <v>1.2631599903106689</v>
      </c>
      <c r="N23" s="108">
        <f>'H-M'!M23</f>
        <v>4.3369598388671875</v>
      </c>
      <c r="O23" s="128"/>
      <c r="P23" s="109">
        <f t="shared" si="2"/>
        <v>63.497863249514317</v>
      </c>
    </row>
    <row r="24" spans="1:16" x14ac:dyDescent="0.25">
      <c r="A24" s="101">
        <v>22</v>
      </c>
      <c r="B24" s="102" t="s">
        <v>43</v>
      </c>
      <c r="C24" s="103" t="s">
        <v>65</v>
      </c>
      <c r="D24" s="105"/>
      <c r="E24" s="105">
        <v>2007</v>
      </c>
      <c r="F24" s="103">
        <v>795050</v>
      </c>
      <c r="G24" s="103">
        <v>1672999</v>
      </c>
      <c r="H24" s="105"/>
      <c r="I24" s="107">
        <f>Arboles!P25</f>
        <v>0.98163814770087476</v>
      </c>
      <c r="J24" s="107">
        <f t="shared" si="0"/>
        <v>1.2172313031490847</v>
      </c>
      <c r="K24" s="107">
        <f>Arbustos!L25</f>
        <v>3.3280093346169828</v>
      </c>
      <c r="L24" s="107">
        <f t="shared" si="1"/>
        <v>4.126731574925059</v>
      </c>
      <c r="M24" s="107">
        <f>'H-M'!L24</f>
        <v>4.3529400825500488</v>
      </c>
      <c r="N24" s="108">
        <f>'H-M'!M24</f>
        <v>0</v>
      </c>
      <c r="O24" s="128">
        <v>13.378299713134766</v>
      </c>
      <c r="P24" s="109">
        <f t="shared" si="2"/>
        <v>23.075202673758959</v>
      </c>
    </row>
    <row r="25" spans="1:16" x14ac:dyDescent="0.25">
      <c r="A25" s="101">
        <v>23</v>
      </c>
      <c r="B25" s="102" t="s">
        <v>43</v>
      </c>
      <c r="C25" s="103" t="s">
        <v>66</v>
      </c>
      <c r="D25" s="105"/>
      <c r="E25" s="105">
        <v>2007</v>
      </c>
      <c r="F25" s="103">
        <v>794539</v>
      </c>
      <c r="G25" s="103">
        <v>1674555</v>
      </c>
      <c r="H25" s="105"/>
      <c r="I25" s="107">
        <f>Arboles!P26</f>
        <v>70.903596800685406</v>
      </c>
      <c r="J25" s="107">
        <f t="shared" si="0"/>
        <v>87.920460032849903</v>
      </c>
      <c r="K25" s="107">
        <f>Arbustos!L26</f>
        <v>0</v>
      </c>
      <c r="L25" s="107">
        <f t="shared" si="1"/>
        <v>0</v>
      </c>
      <c r="M25" s="107">
        <f>'H-M'!L25</f>
        <v>1.3888900279998779</v>
      </c>
      <c r="N25" s="108">
        <f>'H-M'!M25</f>
        <v>0</v>
      </c>
      <c r="O25" s="128"/>
      <c r="P25" s="109">
        <f t="shared" si="2"/>
        <v>89.309350060849781</v>
      </c>
    </row>
    <row r="26" spans="1:16" x14ac:dyDescent="0.25">
      <c r="A26" s="101">
        <v>24</v>
      </c>
      <c r="B26" s="102" t="s">
        <v>43</v>
      </c>
      <c r="C26" s="103" t="s">
        <v>67</v>
      </c>
      <c r="D26" s="105"/>
      <c r="E26" s="105">
        <v>2007</v>
      </c>
      <c r="F26" s="103">
        <v>793460</v>
      </c>
      <c r="G26" s="103">
        <v>1678463</v>
      </c>
      <c r="H26" s="105"/>
      <c r="I26" s="107">
        <f>Arboles!P27</f>
        <v>30.49650969097868</v>
      </c>
      <c r="J26" s="107">
        <f t="shared" si="0"/>
        <v>37.815672016813565</v>
      </c>
      <c r="K26" s="107">
        <f>Arbustos!L27</f>
        <v>1.6286253292526516</v>
      </c>
      <c r="L26" s="107">
        <f t="shared" si="1"/>
        <v>2.0194954082732881</v>
      </c>
      <c r="M26" s="107">
        <f>'H-M'!L26</f>
        <v>1.5277800559997559</v>
      </c>
      <c r="N26" s="108">
        <f>'H-M'!M26</f>
        <v>1.6346199512481689</v>
      </c>
      <c r="O26" s="128"/>
      <c r="P26" s="109">
        <f t="shared" si="2"/>
        <v>42.997567432334776</v>
      </c>
    </row>
    <row r="27" spans="1:16" x14ac:dyDescent="0.25">
      <c r="A27" s="101">
        <v>25</v>
      </c>
      <c r="B27" s="102" t="s">
        <v>43</v>
      </c>
      <c r="C27" s="103" t="s">
        <v>68</v>
      </c>
      <c r="D27" s="105"/>
      <c r="E27" s="105">
        <v>2007</v>
      </c>
      <c r="F27" s="103">
        <v>796022</v>
      </c>
      <c r="G27" s="103">
        <v>1674490</v>
      </c>
      <c r="H27" s="105"/>
      <c r="I27" s="107">
        <f>Arboles!P28</f>
        <v>88.771967867299779</v>
      </c>
      <c r="J27" s="107">
        <f t="shared" si="0"/>
        <v>110.07724015545172</v>
      </c>
      <c r="K27" s="107">
        <f>Arbustos!L28</f>
        <v>0</v>
      </c>
      <c r="L27" s="107">
        <f t="shared" si="1"/>
        <v>0</v>
      </c>
      <c r="M27" s="107">
        <f>'H-M'!L27</f>
        <v>0.63157999515533447</v>
      </c>
      <c r="N27" s="108">
        <f>'H-M'!M27</f>
        <v>2.7906999588012695</v>
      </c>
      <c r="O27" s="128">
        <v>18.731700897216797</v>
      </c>
      <c r="P27" s="109">
        <f t="shared" si="2"/>
        <v>132.23122100662511</v>
      </c>
    </row>
    <row r="28" spans="1:16" x14ac:dyDescent="0.25">
      <c r="A28" s="101">
        <v>26</v>
      </c>
      <c r="B28" s="102" t="s">
        <v>43</v>
      </c>
      <c r="C28" s="103" t="s">
        <v>69</v>
      </c>
      <c r="D28" s="105"/>
      <c r="E28" s="105">
        <v>2007</v>
      </c>
      <c r="F28" s="103">
        <v>795241</v>
      </c>
      <c r="G28" s="103">
        <v>1673984</v>
      </c>
      <c r="H28" s="105"/>
      <c r="I28" s="107">
        <f>Arboles!P29</f>
        <v>14.856900376296581</v>
      </c>
      <c r="J28" s="107">
        <f t="shared" si="0"/>
        <v>18.422556466607759</v>
      </c>
      <c r="K28" s="107">
        <f>Arbustos!L29</f>
        <v>0</v>
      </c>
      <c r="L28" s="107">
        <f t="shared" si="1"/>
        <v>0</v>
      </c>
      <c r="M28" s="107">
        <f>'H-M'!L28</f>
        <v>0</v>
      </c>
      <c r="N28" s="108">
        <f>'H-M'!M28</f>
        <v>0</v>
      </c>
      <c r="O28" s="128">
        <v>38.724498748779297</v>
      </c>
      <c r="P28" s="109">
        <f t="shared" si="2"/>
        <v>57.147055215387056</v>
      </c>
    </row>
    <row r="29" spans="1:16" x14ac:dyDescent="0.25">
      <c r="A29" s="101">
        <v>27</v>
      </c>
      <c r="B29" s="102" t="s">
        <v>43</v>
      </c>
      <c r="C29" s="103" t="s">
        <v>70</v>
      </c>
      <c r="D29" s="105"/>
      <c r="E29" s="105">
        <v>2007</v>
      </c>
      <c r="F29" s="103">
        <v>794511</v>
      </c>
      <c r="G29" s="103">
        <v>1675033</v>
      </c>
      <c r="H29" s="105"/>
      <c r="I29" s="107">
        <f>Arboles!P30</f>
        <v>64.509169535191631</v>
      </c>
      <c r="J29" s="107">
        <f t="shared" si="0"/>
        <v>79.991370223637617</v>
      </c>
      <c r="K29" s="107">
        <f>Arbustos!L30</f>
        <v>0</v>
      </c>
      <c r="L29" s="107">
        <f t="shared" si="1"/>
        <v>0</v>
      </c>
      <c r="M29" s="107">
        <f>'H-M'!L29</f>
        <v>0.18421100080013275</v>
      </c>
      <c r="N29" s="108">
        <f>'H-M'!M29</f>
        <v>0.9375</v>
      </c>
      <c r="O29" s="128">
        <v>7.6352100372314453</v>
      </c>
      <c r="P29" s="109">
        <f t="shared" si="2"/>
        <v>88.748291261669195</v>
      </c>
    </row>
    <row r="30" spans="1:16" x14ac:dyDescent="0.25">
      <c r="A30" s="101">
        <v>28</v>
      </c>
      <c r="B30" s="102" t="s">
        <v>43</v>
      </c>
      <c r="C30" s="103" t="s">
        <v>71</v>
      </c>
      <c r="D30" s="105"/>
      <c r="E30" s="105">
        <v>2007</v>
      </c>
      <c r="F30" s="103">
        <v>795509</v>
      </c>
      <c r="G30" s="103">
        <v>1673675</v>
      </c>
      <c r="H30" s="105"/>
      <c r="I30" s="107">
        <f>Arboles!P31</f>
        <v>0</v>
      </c>
      <c r="J30" s="107">
        <f t="shared" si="0"/>
        <v>0</v>
      </c>
      <c r="K30" s="107">
        <f>Arbustos!L31</f>
        <v>0</v>
      </c>
      <c r="L30" s="107">
        <f t="shared" si="1"/>
        <v>0</v>
      </c>
      <c r="M30" s="107">
        <f>'H-M'!L30</f>
        <v>6.1046500205993652</v>
      </c>
      <c r="N30" s="108">
        <f>'H-M'!M30</f>
        <v>0</v>
      </c>
      <c r="O30" s="128">
        <v>23.207300186157227</v>
      </c>
      <c r="P30" s="109">
        <f t="shared" si="2"/>
        <v>29.311950206756592</v>
      </c>
    </row>
    <row r="31" spans="1:16" x14ac:dyDescent="0.25">
      <c r="A31" s="101">
        <v>29</v>
      </c>
      <c r="B31" s="102" t="s">
        <v>43</v>
      </c>
      <c r="C31" s="103" t="s">
        <v>72</v>
      </c>
      <c r="D31" s="105"/>
      <c r="E31" s="105">
        <v>2007</v>
      </c>
      <c r="F31" s="103">
        <v>793538</v>
      </c>
      <c r="G31" s="103">
        <v>1675809</v>
      </c>
      <c r="H31" s="105"/>
      <c r="I31" s="107">
        <f>Arboles!P32</f>
        <v>2.9069311986051778</v>
      </c>
      <c r="J31" s="107">
        <f t="shared" si="0"/>
        <v>3.6045946862704206</v>
      </c>
      <c r="K31" s="107">
        <f>Arbustos!L32</f>
        <v>0</v>
      </c>
      <c r="L31" s="107">
        <f t="shared" si="1"/>
        <v>0</v>
      </c>
      <c r="M31" s="107">
        <f>'H-M'!L31</f>
        <v>3.8690500259399414</v>
      </c>
      <c r="N31" s="108">
        <f>'H-M'!M31</f>
        <v>0</v>
      </c>
      <c r="O31" s="128">
        <v>23.666500091552734</v>
      </c>
      <c r="P31" s="109">
        <f t="shared" si="2"/>
        <v>31.140144803763096</v>
      </c>
    </row>
    <row r="32" spans="1:16" x14ac:dyDescent="0.25">
      <c r="A32" s="101">
        <v>30</v>
      </c>
      <c r="B32" s="102" t="s">
        <v>43</v>
      </c>
      <c r="C32" s="103" t="s">
        <v>73</v>
      </c>
      <c r="D32" s="105"/>
      <c r="E32" s="105">
        <v>2007</v>
      </c>
      <c r="F32" s="103">
        <v>794251</v>
      </c>
      <c r="G32" s="103">
        <v>1675472</v>
      </c>
      <c r="H32" s="105"/>
      <c r="I32" s="107">
        <f>Arboles!P33</f>
        <v>3.5526664258542073</v>
      </c>
      <c r="J32" s="107">
        <f t="shared" si="0"/>
        <v>4.4053063680592173</v>
      </c>
      <c r="K32" s="107">
        <f>Arbustos!L33</f>
        <v>0</v>
      </c>
      <c r="L32" s="107">
        <f t="shared" si="1"/>
        <v>0</v>
      </c>
      <c r="M32" s="107">
        <f>'H-M'!L32</f>
        <v>0.65454500913619995</v>
      </c>
      <c r="N32" s="108">
        <f>'H-M'!M32</f>
        <v>0.40000000596046448</v>
      </c>
      <c r="O32" s="128">
        <v>25.22559928894043</v>
      </c>
      <c r="P32" s="109">
        <f t="shared" si="2"/>
        <v>30.685450672096312</v>
      </c>
    </row>
    <row r="33" spans="1:16" x14ac:dyDescent="0.25">
      <c r="A33" s="101">
        <v>31</v>
      </c>
      <c r="B33" s="102" t="s">
        <v>43</v>
      </c>
      <c r="C33" s="103" t="s">
        <v>74</v>
      </c>
      <c r="D33" s="105"/>
      <c r="E33" s="105">
        <v>2007</v>
      </c>
      <c r="F33" s="103">
        <v>793030</v>
      </c>
      <c r="G33" s="103">
        <v>1678481</v>
      </c>
      <c r="H33" s="105"/>
      <c r="I33" s="107">
        <f>Arboles!P34</f>
        <v>38.021253875677566</v>
      </c>
      <c r="J33" s="107">
        <f t="shared" si="0"/>
        <v>47.146354805840183</v>
      </c>
      <c r="K33" s="107">
        <f>Arbustos!L34</f>
        <v>2.0401022357998082</v>
      </c>
      <c r="L33" s="107">
        <f t="shared" si="1"/>
        <v>2.5297267723917622</v>
      </c>
      <c r="M33" s="107">
        <f>'H-M'!L33</f>
        <v>0.60975497961044312</v>
      </c>
      <c r="N33" s="108">
        <f>'H-M'!M33</f>
        <v>7.1052498817443848</v>
      </c>
      <c r="O33" s="128">
        <v>26.914100646972656</v>
      </c>
      <c r="P33" s="109">
        <f t="shared" si="2"/>
        <v>84.305187086559428</v>
      </c>
    </row>
    <row r="34" spans="1:16" x14ac:dyDescent="0.25">
      <c r="A34" s="101">
        <v>32</v>
      </c>
      <c r="B34" s="102" t="s">
        <v>43</v>
      </c>
      <c r="C34" s="103" t="s">
        <v>75</v>
      </c>
      <c r="D34" s="105"/>
      <c r="E34" s="105">
        <v>2007</v>
      </c>
      <c r="F34" s="103">
        <v>795710</v>
      </c>
      <c r="G34" s="103">
        <v>1674013</v>
      </c>
      <c r="H34" s="105"/>
      <c r="I34" s="107">
        <f>Arboles!P35</f>
        <v>0</v>
      </c>
      <c r="J34" s="107">
        <f t="shared" si="0"/>
        <v>0</v>
      </c>
      <c r="K34" s="107">
        <f>Arbustos!L35</f>
        <v>0</v>
      </c>
      <c r="L34" s="107">
        <f t="shared" si="1"/>
        <v>0</v>
      </c>
      <c r="M34" s="107">
        <f>'H-M'!L34</f>
        <v>3.9772698879241943</v>
      </c>
      <c r="N34" s="108">
        <f>'H-M'!M34</f>
        <v>0.25555500388145447</v>
      </c>
      <c r="O34" s="128">
        <v>26.261899948120117</v>
      </c>
      <c r="P34" s="109">
        <f t="shared" si="2"/>
        <v>30.494724839925766</v>
      </c>
    </row>
    <row r="35" spans="1:16" x14ac:dyDescent="0.25">
      <c r="A35" s="101">
        <v>33</v>
      </c>
      <c r="B35" s="102" t="s">
        <v>43</v>
      </c>
      <c r="C35" s="103" t="s">
        <v>76</v>
      </c>
      <c r="D35" s="105"/>
      <c r="E35" s="105">
        <v>2007</v>
      </c>
      <c r="F35" s="103">
        <v>795202</v>
      </c>
      <c r="G35" s="103">
        <v>1675151</v>
      </c>
      <c r="H35" s="105"/>
      <c r="I35" s="107">
        <f>Arboles!P36</f>
        <v>20.565281647051382</v>
      </c>
      <c r="J35" s="107">
        <f t="shared" si="0"/>
        <v>25.500949242343715</v>
      </c>
      <c r="K35" s="107">
        <f>Arbustos!L36</f>
        <v>1.0550104391006914</v>
      </c>
      <c r="L35" s="107">
        <f t="shared" si="1"/>
        <v>1.3082129444848574</v>
      </c>
      <c r="M35" s="107">
        <f>'H-M'!L35</f>
        <v>0.60000002384185791</v>
      </c>
      <c r="N35" s="108">
        <f>'H-M'!M35</f>
        <v>8.3853998184204102</v>
      </c>
      <c r="O35" s="128"/>
      <c r="P35" s="109">
        <f t="shared" si="2"/>
        <v>35.794562029090841</v>
      </c>
    </row>
    <row r="36" spans="1:16" x14ac:dyDescent="0.25">
      <c r="A36" s="101">
        <v>34</v>
      </c>
      <c r="B36" s="102" t="s">
        <v>43</v>
      </c>
      <c r="C36" s="103" t="s">
        <v>77</v>
      </c>
      <c r="D36" s="105"/>
      <c r="E36" s="105">
        <v>2007</v>
      </c>
      <c r="F36" s="103">
        <v>796929</v>
      </c>
      <c r="G36" s="103">
        <v>1673020</v>
      </c>
      <c r="H36" s="105"/>
      <c r="I36" s="107">
        <f>Arboles!P37</f>
        <v>0</v>
      </c>
      <c r="J36" s="107">
        <f t="shared" si="0"/>
        <v>0</v>
      </c>
      <c r="K36" s="107">
        <f>Arbustos!L37</f>
        <v>0.43631440036943653</v>
      </c>
      <c r="L36" s="107">
        <f t="shared" si="1"/>
        <v>0.54102985645810131</v>
      </c>
      <c r="M36" s="107">
        <f>'H-M'!L36</f>
        <v>4.125</v>
      </c>
      <c r="N36" s="108">
        <f>'H-M'!M36</f>
        <v>0</v>
      </c>
      <c r="O36" s="128">
        <v>21.750799179077148</v>
      </c>
      <c r="P36" s="109">
        <f t="shared" si="2"/>
        <v>26.416829035535251</v>
      </c>
    </row>
    <row r="37" spans="1:16" x14ac:dyDescent="0.25">
      <c r="A37" s="101">
        <v>35</v>
      </c>
      <c r="B37" s="102" t="s">
        <v>43</v>
      </c>
      <c r="C37" s="103" t="s">
        <v>78</v>
      </c>
      <c r="D37" s="105"/>
      <c r="E37" s="105">
        <v>2007</v>
      </c>
      <c r="F37" s="103">
        <v>794085</v>
      </c>
      <c r="G37" s="103">
        <v>1675020</v>
      </c>
      <c r="H37" s="105"/>
      <c r="I37" s="107">
        <f>Arboles!P38</f>
        <v>80.211947935463243</v>
      </c>
      <c r="J37" s="107">
        <f t="shared" si="0"/>
        <v>99.46281543997442</v>
      </c>
      <c r="K37" s="107">
        <f>Arbustos!L38</f>
        <v>18.088457697148915</v>
      </c>
      <c r="L37" s="107">
        <f t="shared" si="1"/>
        <v>22.429687544464652</v>
      </c>
      <c r="M37" s="107">
        <f>'H-M'!L37</f>
        <v>0</v>
      </c>
      <c r="N37" s="108">
        <f>'H-M'!M37</f>
        <v>6.0789499282836914</v>
      </c>
      <c r="O37" s="128">
        <v>20.695699691772461</v>
      </c>
      <c r="P37" s="109">
        <f t="shared" si="2"/>
        <v>148.66715260449524</v>
      </c>
    </row>
    <row r="38" spans="1:16" x14ac:dyDescent="0.25">
      <c r="A38" s="101">
        <v>36</v>
      </c>
      <c r="B38" s="102" t="s">
        <v>43</v>
      </c>
      <c r="C38" s="103" t="s">
        <v>79</v>
      </c>
      <c r="D38" s="105"/>
      <c r="E38" s="105">
        <v>2007</v>
      </c>
      <c r="F38" s="103">
        <v>794788</v>
      </c>
      <c r="G38" s="103">
        <v>1674049</v>
      </c>
      <c r="H38" s="105"/>
      <c r="I38" s="107">
        <f>Arboles!P39</f>
        <v>28.417704791772216</v>
      </c>
      <c r="J38" s="107">
        <f t="shared" si="0"/>
        <v>35.237953941797549</v>
      </c>
      <c r="K38" s="107">
        <f>Arbustos!L39</f>
        <v>11.209973813883082</v>
      </c>
      <c r="L38" s="107">
        <f t="shared" si="1"/>
        <v>13.900367529215021</v>
      </c>
      <c r="M38" s="107">
        <f>'H-M'!L38</f>
        <v>1.7307699918746948</v>
      </c>
      <c r="N38" s="108">
        <f>'H-M'!M38</f>
        <v>2.8499999046325684</v>
      </c>
      <c r="O38" s="128"/>
      <c r="P38" s="109">
        <f t="shared" si="2"/>
        <v>53.719091367519837</v>
      </c>
    </row>
    <row r="39" spans="1:16" x14ac:dyDescent="0.25">
      <c r="A39" s="101">
        <v>37</v>
      </c>
      <c r="B39" s="102" t="s">
        <v>43</v>
      </c>
      <c r="C39" s="103" t="s">
        <v>80</v>
      </c>
      <c r="D39" s="105"/>
      <c r="E39" s="105">
        <v>2007</v>
      </c>
      <c r="F39" s="103">
        <v>793471</v>
      </c>
      <c r="G39" s="103">
        <v>1674771</v>
      </c>
      <c r="H39" s="105"/>
      <c r="I39" s="107">
        <f>Arboles!P40</f>
        <v>69.33882445993514</v>
      </c>
      <c r="J39" s="107">
        <f t="shared" si="0"/>
        <v>85.980142330319566</v>
      </c>
      <c r="K39" s="107">
        <f>Arbustos!L40</f>
        <v>2.4583355418069699</v>
      </c>
      <c r="L39" s="107">
        <f t="shared" si="1"/>
        <v>3.0483360718406427</v>
      </c>
      <c r="M39" s="107">
        <f>'H-M'!L39</f>
        <v>0</v>
      </c>
      <c r="N39" s="108">
        <f>'H-M'!M39</f>
        <v>8.3571500778198242</v>
      </c>
      <c r="O39" s="128">
        <v>19.46769905090332</v>
      </c>
      <c r="P39" s="109">
        <f t="shared" si="2"/>
        <v>116.85332753088335</v>
      </c>
    </row>
    <row r="40" spans="1:16" x14ac:dyDescent="0.25">
      <c r="A40" s="101">
        <v>38</v>
      </c>
      <c r="B40" s="102" t="s">
        <v>43</v>
      </c>
      <c r="C40" s="103" t="s">
        <v>81</v>
      </c>
      <c r="D40" s="105"/>
      <c r="E40" s="105">
        <v>2007</v>
      </c>
      <c r="F40" s="103">
        <v>793056</v>
      </c>
      <c r="G40" s="103">
        <v>1673405</v>
      </c>
      <c r="H40" s="105"/>
      <c r="I40" s="107">
        <f>Arboles!P41</f>
        <v>1.3157362742876257</v>
      </c>
      <c r="J40" s="107">
        <f t="shared" si="0"/>
        <v>1.6315129801166559</v>
      </c>
      <c r="K40" s="107">
        <f>Arbustos!L41</f>
        <v>13.649548470149487</v>
      </c>
      <c r="L40" s="107">
        <f t="shared" si="1"/>
        <v>16.925440102985363</v>
      </c>
      <c r="M40" s="107">
        <f>'H-M'!L40</f>
        <v>0</v>
      </c>
      <c r="N40" s="108">
        <f>'H-M'!M40</f>
        <v>1.3815799951553345</v>
      </c>
      <c r="O40" s="128">
        <v>25.728300094604492</v>
      </c>
      <c r="P40" s="109">
        <f t="shared" si="2"/>
        <v>45.666833172861843</v>
      </c>
    </row>
    <row r="41" spans="1:16" x14ac:dyDescent="0.25">
      <c r="A41" s="101">
        <v>39</v>
      </c>
      <c r="B41" s="102" t="s">
        <v>43</v>
      </c>
      <c r="C41" s="103" t="s">
        <v>82</v>
      </c>
      <c r="D41" s="105"/>
      <c r="E41" s="105">
        <v>2007</v>
      </c>
      <c r="F41" s="103">
        <v>792906</v>
      </c>
      <c r="G41" s="103">
        <v>1674101</v>
      </c>
      <c r="H41" s="105"/>
      <c r="I41" s="107">
        <f>Arboles!P42</f>
        <v>8.4063811061044209</v>
      </c>
      <c r="J41" s="107">
        <f t="shared" si="0"/>
        <v>10.423912571569481</v>
      </c>
      <c r="K41" s="107">
        <f>Arbustos!L42</f>
        <v>3.1180068969280383</v>
      </c>
      <c r="L41" s="107">
        <f t="shared" si="1"/>
        <v>3.8663285521907675</v>
      </c>
      <c r="M41" s="107">
        <f>'H-M'!L41</f>
        <v>2.5087699890136719</v>
      </c>
      <c r="N41" s="108">
        <f>'H-M'!M41</f>
        <v>5.0658001899719238</v>
      </c>
      <c r="O41" s="128">
        <v>11.91569995880127</v>
      </c>
      <c r="P41" s="109">
        <f t="shared" si="2"/>
        <v>33.780511261547112</v>
      </c>
    </row>
    <row r="42" spans="1:16" x14ac:dyDescent="0.25">
      <c r="A42" s="101">
        <v>40</v>
      </c>
      <c r="B42" s="102" t="s">
        <v>43</v>
      </c>
      <c r="C42" s="103" t="s">
        <v>83</v>
      </c>
      <c r="D42" s="105"/>
      <c r="E42" s="105">
        <v>2007</v>
      </c>
      <c r="F42" s="103">
        <v>794384</v>
      </c>
      <c r="G42" s="103">
        <v>1673312</v>
      </c>
      <c r="H42" s="105"/>
      <c r="I42" s="107">
        <f>Arboles!P43</f>
        <v>11.876837266174824</v>
      </c>
      <c r="J42" s="107">
        <f t="shared" si="0"/>
        <v>14.727278210056783</v>
      </c>
      <c r="K42" s="107">
        <f>Arbustos!L43</f>
        <v>4.922656997431174</v>
      </c>
      <c r="L42" s="107">
        <f t="shared" si="1"/>
        <v>6.1040946768146558</v>
      </c>
      <c r="M42" s="107">
        <f>'H-M'!L42</f>
        <v>1.4756100177764893</v>
      </c>
      <c r="N42" s="108">
        <f>'H-M'!M42</f>
        <v>1.4102499485015869</v>
      </c>
      <c r="O42" s="128">
        <v>12.609000205993652</v>
      </c>
      <c r="P42" s="109">
        <f t="shared" si="2"/>
        <v>36.326233059143163</v>
      </c>
    </row>
    <row r="43" spans="1:16" x14ac:dyDescent="0.25">
      <c r="A43" s="101">
        <v>41</v>
      </c>
      <c r="B43" s="102" t="s">
        <v>43</v>
      </c>
      <c r="C43" s="103" t="s">
        <v>84</v>
      </c>
      <c r="D43" s="105"/>
      <c r="E43" s="105">
        <v>2007</v>
      </c>
      <c r="F43" s="103">
        <v>793048</v>
      </c>
      <c r="G43" s="103">
        <v>1675263</v>
      </c>
      <c r="H43" s="105"/>
      <c r="I43" s="107">
        <f>Arboles!P44</f>
        <v>32.523216247734069</v>
      </c>
      <c r="J43" s="107">
        <f t="shared" si="0"/>
        <v>40.328788147190245</v>
      </c>
      <c r="K43" s="107">
        <f>Arbustos!L44</f>
        <v>0</v>
      </c>
      <c r="L43" s="107">
        <f t="shared" si="1"/>
        <v>0</v>
      </c>
      <c r="M43" s="107">
        <f>'H-M'!L43</f>
        <v>0.9375</v>
      </c>
      <c r="N43" s="108">
        <f>'H-M'!M43</f>
        <v>0.85106498003005981</v>
      </c>
      <c r="O43" s="128">
        <v>28.660699844360352</v>
      </c>
      <c r="P43" s="109">
        <f t="shared" si="2"/>
        <v>70.778052971580649</v>
      </c>
    </row>
    <row r="44" spans="1:16" x14ac:dyDescent="0.25">
      <c r="A44" s="101">
        <v>42</v>
      </c>
      <c r="B44" s="102" t="s">
        <v>43</v>
      </c>
      <c r="C44" s="103" t="s">
        <v>85</v>
      </c>
      <c r="D44" s="105"/>
      <c r="E44" s="105">
        <v>2007</v>
      </c>
      <c r="F44" s="103">
        <v>792898</v>
      </c>
      <c r="G44" s="103">
        <v>1674928</v>
      </c>
      <c r="H44" s="105"/>
      <c r="I44" s="107">
        <f>Arboles!P45</f>
        <v>43.673637818968956</v>
      </c>
      <c r="J44" s="107">
        <f t="shared" si="0"/>
        <v>54.155310895521502</v>
      </c>
      <c r="K44" s="107">
        <f>Arbustos!L45</f>
        <v>1.8687391715762462</v>
      </c>
      <c r="L44" s="107">
        <f t="shared" si="1"/>
        <v>2.3172365727545454</v>
      </c>
      <c r="M44" s="107">
        <f>'H-M'!L44</f>
        <v>2.6833300590515137</v>
      </c>
      <c r="N44" s="108">
        <f>'H-M'!M44</f>
        <v>3.6363599300384521</v>
      </c>
      <c r="O44" s="128">
        <v>17.919399261474609</v>
      </c>
      <c r="P44" s="109">
        <f t="shared" si="2"/>
        <v>80.711636718840623</v>
      </c>
    </row>
    <row r="45" spans="1:16" x14ac:dyDescent="0.25">
      <c r="A45" s="101">
        <v>43</v>
      </c>
      <c r="B45" s="102" t="s">
        <v>43</v>
      </c>
      <c r="C45" s="103" t="s">
        <v>86</v>
      </c>
      <c r="D45" s="105"/>
      <c r="E45" s="105">
        <v>2007</v>
      </c>
      <c r="F45" s="103">
        <v>793560</v>
      </c>
      <c r="G45" s="103">
        <v>1673759</v>
      </c>
      <c r="H45" s="105"/>
      <c r="I45" s="107">
        <f>Arboles!P46</f>
        <v>39.361490909484985</v>
      </c>
      <c r="J45" s="107">
        <f t="shared" si="0"/>
        <v>48.808248727761381</v>
      </c>
      <c r="K45" s="107">
        <f>Arbustos!L46</f>
        <v>2.021427176154142</v>
      </c>
      <c r="L45" s="107">
        <f t="shared" si="1"/>
        <v>2.5065696984311363</v>
      </c>
      <c r="M45" s="107">
        <f>'H-M'!L45</f>
        <v>1</v>
      </c>
      <c r="N45" s="108">
        <f>'H-M'!M45</f>
        <v>2.3703699111938477</v>
      </c>
      <c r="O45" s="128">
        <v>12.058300018310547</v>
      </c>
      <c r="P45" s="109">
        <f t="shared" si="2"/>
        <v>66.743488355696911</v>
      </c>
    </row>
    <row r="46" spans="1:16" x14ac:dyDescent="0.25">
      <c r="A46" s="101">
        <v>44</v>
      </c>
      <c r="B46" s="102" t="s">
        <v>43</v>
      </c>
      <c r="C46" s="103" t="s">
        <v>87</v>
      </c>
      <c r="D46" s="105"/>
      <c r="E46" s="105">
        <v>2007</v>
      </c>
      <c r="F46" s="103">
        <v>793560</v>
      </c>
      <c r="G46" s="103">
        <v>1673759</v>
      </c>
      <c r="H46" s="105"/>
      <c r="I46" s="107">
        <f>Arboles!P47</f>
        <v>0.52525029818004332</v>
      </c>
      <c r="J46" s="107">
        <f t="shared" si="0"/>
        <v>0.65131036974325374</v>
      </c>
      <c r="K46" s="107">
        <f>Arbustos!L47</f>
        <v>4.2566925194712777</v>
      </c>
      <c r="L46" s="107">
        <f t="shared" si="1"/>
        <v>5.2782987241443839</v>
      </c>
      <c r="M46" s="107">
        <f>'H-M'!L46</f>
        <v>3.7142798900604248</v>
      </c>
      <c r="N46" s="108">
        <f>'H-M'!M46</f>
        <v>0</v>
      </c>
      <c r="O46" s="128">
        <v>17.407199859619141</v>
      </c>
      <c r="P46" s="109">
        <f t="shared" si="2"/>
        <v>27.051088843567204</v>
      </c>
    </row>
    <row r="47" spans="1:16" x14ac:dyDescent="0.25">
      <c r="A47" s="101">
        <v>45</v>
      </c>
      <c r="B47" s="102" t="s">
        <v>43</v>
      </c>
      <c r="C47" s="103" t="s">
        <v>88</v>
      </c>
      <c r="D47" s="105"/>
      <c r="E47" s="105">
        <v>2007</v>
      </c>
      <c r="F47" s="103">
        <v>794609</v>
      </c>
      <c r="G47" s="103">
        <v>1673695</v>
      </c>
      <c r="H47" s="105"/>
      <c r="I47" s="107">
        <f>Arboles!P48</f>
        <v>13.464018791855242</v>
      </c>
      <c r="J47" s="107">
        <f t="shared" si="0"/>
        <v>16.695383301900499</v>
      </c>
      <c r="K47" s="107">
        <f>Arbustos!L48</f>
        <v>0</v>
      </c>
      <c r="L47" s="107">
        <f t="shared" si="1"/>
        <v>0</v>
      </c>
      <c r="M47" s="107">
        <f>'H-M'!L47</f>
        <v>0</v>
      </c>
      <c r="N47" s="108">
        <f>'H-M'!M47</f>
        <v>4.6951198577880859</v>
      </c>
      <c r="O47" s="128"/>
      <c r="P47" s="109">
        <f t="shared" si="2"/>
        <v>21.390503159688585</v>
      </c>
    </row>
    <row r="49" spans="16:17" x14ac:dyDescent="0.25">
      <c r="P49" s="109">
        <f>AVERAGE(P3:P47)</f>
        <v>78.987569603617175</v>
      </c>
      <c r="Q49" s="110" t="s">
        <v>40</v>
      </c>
    </row>
  </sheetData>
  <mergeCells count="2">
    <mergeCell ref="F1:H1"/>
    <mergeCell ref="I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Grales</vt:lpstr>
      <vt:lpstr>Arboles</vt:lpstr>
      <vt:lpstr>Arbustos</vt:lpstr>
      <vt:lpstr>H-M</vt:lpstr>
      <vt:lpstr>Resumen Pacalaj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</dc:creator>
  <cp:lastModifiedBy>DangerGo</cp:lastModifiedBy>
  <cp:revision/>
  <dcterms:created xsi:type="dcterms:W3CDTF">2014-04-10T13:49:36Z</dcterms:created>
  <dcterms:modified xsi:type="dcterms:W3CDTF">2016-02-28T15:04:13Z</dcterms:modified>
</cp:coreProperties>
</file>